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CAESAR " sheetId="1" r:id="rId1"/>
  </sheets>
  <externalReferences>
    <externalReference r:id="rId2"/>
  </externalReferences>
  <definedNames>
    <definedName name="_xlnm._FilterDatabase" localSheetId="0" hidden="1" xml:space="preserve">   'CAESAR '!#REF!</definedName>
    <definedName name="D" localSheetId="0">#REF!</definedName>
    <definedName name="D">#REF!</definedName>
    <definedName name="_xlnm.Database" localSheetId="0">#REF!</definedName>
    <definedName name="_xlnm.Database">#REF!</definedName>
    <definedName name="_xlnm.Print_Area" localSheetId="0">'CAESAR '!$A$1:$N$116</definedName>
  </definedNames>
  <calcPr calcId="144525"/>
</workbook>
</file>

<file path=xl/calcChain.xml><?xml version="1.0" encoding="utf-8"?>
<calcChain xmlns="http://schemas.openxmlformats.org/spreadsheetml/2006/main">
  <c r="A56" i="1" l="1"/>
  <c r="A57" i="1"/>
  <c r="A58" i="1"/>
  <c r="A59" i="1" s="1"/>
  <c r="A55" i="1"/>
  <c r="A54" i="1"/>
  <c r="I54" i="1"/>
  <c r="I69" i="1"/>
  <c r="M66" i="1"/>
  <c r="K65" i="1"/>
  <c r="I65" i="1"/>
  <c r="I64" i="1"/>
  <c r="I59" i="1"/>
  <c r="I58" i="1"/>
  <c r="I57" i="1"/>
  <c r="I56" i="1"/>
  <c r="I55" i="1"/>
  <c r="I45" i="1"/>
  <c r="I43" i="1"/>
  <c r="I39" i="1"/>
  <c r="I35" i="1"/>
  <c r="I34" i="1"/>
  <c r="I33" i="1"/>
  <c r="K31" i="1"/>
  <c r="K28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19" i="1"/>
  <c r="K19" i="1"/>
  <c r="A19" i="1"/>
  <c r="A21" i="1" s="1"/>
  <c r="A22" i="1" s="1"/>
  <c r="A23" i="1" s="1"/>
  <c r="A24" i="1" s="1"/>
  <c r="A25" i="1" s="1"/>
  <c r="A26" i="1" s="1"/>
  <c r="A27" i="1" s="1"/>
  <c r="A28" i="1" s="1"/>
  <c r="A30" i="1" s="1"/>
  <c r="A31" i="1" s="1"/>
  <c r="A32" i="1" s="1"/>
  <c r="A33" i="1" s="1"/>
  <c r="A34" i="1" s="1"/>
  <c r="A35" i="1" s="1"/>
  <c r="A36" i="1" s="1"/>
  <c r="A37" i="1" s="1"/>
  <c r="A39" i="1" s="1"/>
  <c r="A40" i="1" s="1"/>
  <c r="A41" i="1" s="1"/>
  <c r="A43" i="1" s="1"/>
  <c r="A44" i="1" s="1"/>
  <c r="A45" i="1" s="1"/>
  <c r="A46" i="1" s="1"/>
  <c r="A47" i="1" s="1"/>
  <c r="A48" i="1" s="1"/>
  <c r="A50" i="1" s="1"/>
  <c r="A51" i="1" s="1"/>
  <c r="A52" i="1" s="1"/>
  <c r="L18" i="1"/>
  <c r="K18" i="1"/>
  <c r="A61" i="1" l="1"/>
  <c r="A62" i="1" s="1"/>
  <c r="A63" i="1" s="1"/>
  <c r="A64" i="1" s="1"/>
  <c r="A65" i="1" s="1"/>
  <c r="L66" i="1"/>
  <c r="I68" i="1" s="1"/>
</calcChain>
</file>

<file path=xl/comments1.xml><?xml version="1.0" encoding="utf-8"?>
<comments xmlns="http://schemas.openxmlformats.org/spreadsheetml/2006/main">
  <authors>
    <author>Melly</author>
    <author>melly</author>
    <author>Rini</author>
  </authors>
  <commentList>
    <comment ref="H19" authorId="0">
      <text>
        <r>
          <rPr>
            <b/>
            <sz val="12"/>
            <color indexed="81"/>
            <rFont val="Tahoma"/>
            <family val="2"/>
          </rPr>
          <t>sblmnya Ø 15.9 x 0.9 x 302 (pierching+pressing) brbah mjd Ø12.7 x 1.0 x 283 (pierching+Bending) sesuai TI tgl 14 Mei 09 
* brbah sesuai TI 180809</t>
        </r>
        <r>
          <rPr>
            <sz val="12"/>
            <color indexed="81"/>
            <rFont val="Tahoma"/>
            <family val="2"/>
          </rPr>
          <t xml:space="preserve">
dr 283 mjd 285</t>
        </r>
      </text>
    </comment>
    <comment ref="H22" authorId="1">
      <text>
        <r>
          <rPr>
            <b/>
            <sz val="12"/>
            <color indexed="81"/>
            <rFont val="Tahoma"/>
            <family val="2"/>
          </rPr>
          <t>melly:</t>
        </r>
        <r>
          <rPr>
            <sz val="12"/>
            <color indexed="81"/>
            <rFont val="Tahoma"/>
            <family val="2"/>
          </rPr>
          <t xml:space="preserve">
sblmny = t.1,2 mnjd 1,0 brdsrkn hsil uji tgl 01-04-07</t>
        </r>
      </text>
    </comment>
    <comment ref="H23" authorId="0">
      <text>
        <r>
          <rPr>
            <b/>
            <sz val="12"/>
            <color indexed="81"/>
            <rFont val="Tahoma"/>
            <family val="2"/>
          </rPr>
          <t xml:space="preserve">sblmnya 1540 brbah mjd 1590 (Cost Down) TI tgl 14 Mei 09 </t>
        </r>
      </text>
    </comment>
    <comment ref="H25" authorId="0">
      <text>
        <r>
          <rPr>
            <b/>
            <sz val="12"/>
            <color indexed="81"/>
            <rFont val="Tahoma"/>
            <family val="2"/>
          </rPr>
          <t xml:space="preserve">Back Lock Plate hilang disatuin dgn Back Joint Plate sesuai TI tgl 14 Mei 09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28" authorId="1">
      <text>
        <r>
          <rPr>
            <sz val="12"/>
            <color indexed="81"/>
            <rFont val="Tahoma"/>
            <family val="2"/>
          </rPr>
          <t xml:space="preserve">* sblmny:
</t>
        </r>
        <r>
          <rPr>
            <b/>
            <sz val="12"/>
            <color indexed="81"/>
            <rFont val="Tahoma"/>
            <family val="2"/>
          </rPr>
          <t>*White
*ABS (Polylac PA-757 K)</t>
        </r>
        <r>
          <rPr>
            <sz val="12"/>
            <color indexed="81"/>
            <rFont val="Tahoma"/>
            <family val="2"/>
          </rPr>
          <t xml:space="preserve">
* sblmnya bahan HDPE  brbh sesuai TI tgl </t>
        </r>
        <r>
          <rPr>
            <b/>
            <sz val="12"/>
            <color indexed="81"/>
            <rFont val="Tahoma"/>
            <family val="2"/>
          </rPr>
          <t xml:space="preserve">170709 </t>
        </r>
        <r>
          <rPr>
            <sz val="12"/>
            <color indexed="81"/>
            <rFont val="Tahoma"/>
            <family val="2"/>
          </rPr>
          <t xml:space="preserve">mjd </t>
        </r>
        <r>
          <rPr>
            <b/>
            <sz val="12"/>
            <color indexed="81"/>
            <rFont val="Tahoma"/>
            <family val="2"/>
          </rPr>
          <t>PPC</t>
        </r>
      </text>
    </comment>
    <comment ref="H31" authorId="0">
      <text>
        <r>
          <rPr>
            <b/>
            <sz val="12"/>
            <color indexed="81"/>
            <rFont val="Tahoma"/>
            <family val="2"/>
          </rPr>
          <t xml:space="preserve">* sblmnya denstynya 55
brbah sjk TI tgl 091009 mjd 65 brbh lg jd 55 dgn toleransi Min 0 max 20 (TI 211009)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34" authorId="0">
      <text>
        <r>
          <rPr>
            <sz val="14"/>
            <color indexed="81"/>
            <rFont val="Tahoma"/>
            <family val="2"/>
          </rPr>
          <t>* sblmnya</t>
        </r>
        <r>
          <rPr>
            <b/>
            <sz val="14"/>
            <color indexed="81"/>
            <rFont val="Tahoma"/>
            <family val="2"/>
          </rPr>
          <t xml:space="preserve"> 1560 x 120 </t>
        </r>
        <r>
          <rPr>
            <sz val="14"/>
            <color indexed="81"/>
            <rFont val="Tahoma"/>
            <family val="2"/>
          </rPr>
          <t xml:space="preserve">drbh sjk tgl </t>
        </r>
        <r>
          <rPr>
            <b/>
            <sz val="14"/>
            <color indexed="81"/>
            <rFont val="Tahoma"/>
            <family val="2"/>
          </rPr>
          <t xml:space="preserve">031009 </t>
        </r>
        <r>
          <rPr>
            <sz val="14"/>
            <color indexed="81"/>
            <rFont val="Tahoma"/>
            <family val="2"/>
          </rPr>
          <t>mjd 2 bagian</t>
        </r>
        <r>
          <rPr>
            <b/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G35" authorId="0">
      <text>
        <r>
          <rPr>
            <b/>
            <sz val="8"/>
            <color indexed="81"/>
            <rFont val="Tahoma"/>
            <family val="2"/>
          </rPr>
          <t>komp baru tgl 031009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9" authorId="1">
      <text>
        <r>
          <rPr>
            <b/>
            <sz val="14"/>
            <color indexed="81"/>
            <rFont val="Tahoma"/>
            <family val="2"/>
          </rPr>
          <t>Sblmny:</t>
        </r>
        <r>
          <rPr>
            <sz val="14"/>
            <color indexed="81"/>
            <rFont val="Tahoma"/>
            <family val="2"/>
          </rPr>
          <t xml:space="preserve">
510 x 510 Atlantic/France (1560=3)</t>
        </r>
      </text>
    </comment>
    <comment ref="H41" authorId="0">
      <text>
        <r>
          <rPr>
            <b/>
            <sz val="12"/>
            <color indexed="81"/>
            <rFont val="Tahoma"/>
            <family val="2"/>
          </rPr>
          <t>sblmnya:</t>
        </r>
        <r>
          <rPr>
            <sz val="12"/>
            <color indexed="81"/>
            <rFont val="Tahoma"/>
            <family val="2"/>
          </rPr>
          <t xml:space="preserve">
Pink t.30 x 345 x 390
(TI tgl 25/12/08)</t>
        </r>
      </text>
    </comment>
    <comment ref="H43" authorId="1">
      <text>
        <r>
          <rPr>
            <b/>
            <sz val="12"/>
            <color indexed="81"/>
            <rFont val="Tahoma"/>
            <family val="2"/>
          </rPr>
          <t>Sblmny:</t>
        </r>
        <r>
          <rPr>
            <sz val="12"/>
            <color indexed="81"/>
            <rFont val="Tahoma"/>
            <family val="2"/>
          </rPr>
          <t xml:space="preserve">
450 x 450 Atlantic/France (1560=4)</t>
        </r>
      </text>
    </comment>
    <comment ref="G46" authorId="1">
      <text>
        <r>
          <rPr>
            <b/>
            <sz val="8"/>
            <color indexed="81"/>
            <rFont val="Tahoma"/>
            <family val="2"/>
          </rPr>
          <t>new Spec 03-10-07</t>
        </r>
      </text>
    </comment>
    <comment ref="H46" authorId="1">
      <text>
        <r>
          <rPr>
            <b/>
            <sz val="8"/>
            <color indexed="81"/>
            <rFont val="Tahoma"/>
            <family val="2"/>
          </rPr>
          <t>sblmnya:
3 x 14, Aluminium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0" authorId="2">
      <text>
        <r>
          <rPr>
            <b/>
            <sz val="11"/>
            <color indexed="81"/>
            <rFont val="Tahoma"/>
            <family val="2"/>
          </rPr>
          <t>Rini:</t>
        </r>
        <r>
          <rPr>
            <sz val="11"/>
            <color indexed="81"/>
            <rFont val="Tahoma"/>
            <family val="2"/>
          </rPr>
          <t xml:space="preserve">
MS-JMO-0 M6 x 15, 1008R, Nikel</t>
        </r>
      </text>
    </comment>
    <comment ref="H51" authorId="2">
      <text>
        <r>
          <rPr>
            <b/>
            <sz val="12"/>
            <color indexed="81"/>
            <rFont val="Tahoma"/>
            <family val="2"/>
          </rPr>
          <t>Rini:</t>
        </r>
        <r>
          <rPr>
            <sz val="12"/>
            <color indexed="81"/>
            <rFont val="Tahoma"/>
            <family val="2"/>
          </rPr>
          <t xml:space="preserve">
MS-JMO-0 M6 x 25, 1008R, Nikel</t>
        </r>
      </text>
    </comment>
  </commentList>
</comments>
</file>

<file path=xl/sharedStrings.xml><?xml version="1.0" encoding="utf-8"?>
<sst xmlns="http://schemas.openxmlformats.org/spreadsheetml/2006/main" count="374" uniqueCount="215">
  <si>
    <t xml:space="preserve"> PT. CHITOSE INTERNASIONAL Tbk</t>
  </si>
  <si>
    <t>Research &amp; Development Dept</t>
  </si>
  <si>
    <t>DAFTAR STANDAR KOMPONEN KURSI (DSKK)</t>
  </si>
  <si>
    <t>( Bill of Material )</t>
  </si>
  <si>
    <t>Formulir : R&amp;D/DSKK/2024</t>
  </si>
  <si>
    <t>Nama Produk</t>
  </si>
  <si>
    <t>: CAESAR N/P C-PRO</t>
  </si>
  <si>
    <t>Nama Proyek</t>
  </si>
  <si>
    <t>: -</t>
  </si>
  <si>
    <t>Kode Barang Jadi</t>
  </si>
  <si>
    <t>: FG-CAE-HBC-AS-0052 (P BLACK BLUE L1 CPRO)</t>
  </si>
  <si>
    <t>Jenis</t>
  </si>
  <si>
    <t>: CHAIR</t>
  </si>
  <si>
    <t>: FG-CAE-HBC-AS-0008 (N BLUE L1 CPRO)</t>
  </si>
  <si>
    <t>Model</t>
  </si>
  <si>
    <t>: HOTEL BANQUET &amp; RESTO</t>
  </si>
  <si>
    <t xml:space="preserve">No                 </t>
  </si>
  <si>
    <t xml:space="preserve">KODE AX        </t>
  </si>
  <si>
    <t xml:space="preserve">NAMA KOMPONEN                                     </t>
  </si>
  <si>
    <t xml:space="preserve">SPESIFIKASI BAHAN                                                                                         </t>
  </si>
  <si>
    <r>
      <t xml:space="preserve">JUMLAH </t>
    </r>
    <r>
      <rPr>
        <i/>
        <sz val="14"/>
        <rFont val="Arial"/>
        <family val="2"/>
      </rPr>
      <t xml:space="preserve">(Qty)   </t>
    </r>
    <r>
      <rPr>
        <b/>
        <sz val="14"/>
        <rFont val="Arial"/>
        <family val="2"/>
      </rPr>
      <t xml:space="preserve">       </t>
    </r>
  </si>
  <si>
    <r>
      <t>BERAT</t>
    </r>
    <r>
      <rPr>
        <i/>
        <sz val="14"/>
        <rFont val="Arial"/>
        <family val="2"/>
      </rPr>
      <t xml:space="preserve">  Kg</t>
    </r>
  </si>
  <si>
    <t>JUMLAH CHROME/CAT</t>
  </si>
  <si>
    <t>Las</t>
  </si>
  <si>
    <r>
      <t xml:space="preserve">NAMA PEMASOK                             </t>
    </r>
    <r>
      <rPr>
        <b/>
        <i/>
        <sz val="14"/>
        <rFont val="Arial"/>
        <family val="2"/>
      </rPr>
      <t xml:space="preserve"> </t>
    </r>
    <r>
      <rPr>
        <i/>
        <sz val="14"/>
        <rFont val="Arial"/>
        <family val="2"/>
      </rPr>
      <t>( Supplier &amp; Subcont )</t>
    </r>
  </si>
  <si>
    <t>PROSES</t>
  </si>
  <si>
    <t>SUBCONT</t>
  </si>
  <si>
    <t>BAHAN</t>
  </si>
  <si>
    <t>Dm2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</si>
  <si>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</si>
  <si>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</si>
  <si>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</si>
  <si>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</si>
  <si>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</si>
  <si>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</si>
  <si>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</si>
  <si>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</si>
  <si>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</si>
  <si>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LEG FRAME ASSY</t>
  </si>
  <si>
    <t>SF-CAE-I06-PC-0004</t>
  </si>
  <si>
    <t>SF-CAE-I04-CT-0001</t>
  </si>
  <si>
    <t>SF-CAE-I04-CT-0004</t>
  </si>
  <si>
    <t>RM-CAE-ICT-SC-0003</t>
  </si>
  <si>
    <t>RM-CAE-PIP-00-0006</t>
  </si>
  <si>
    <t>Leg pipe [CSR]</t>
  </si>
  <si>
    <t>Pp. Ovl.25/16 x 1.2 x 1070 STKM 11A</t>
  </si>
  <si>
    <t>pcs</t>
  </si>
  <si>
    <t>-</t>
  </si>
  <si>
    <t>ISTW/Sri rejeki</t>
  </si>
  <si>
    <t>RM-CAE-PIP-00-0001</t>
  </si>
  <si>
    <t>Leg Joint Pipe [CSR]</t>
  </si>
  <si>
    <t>Pp. Ø 12.7 x 1.0 x 285 STKM 11A</t>
  </si>
  <si>
    <t>SEAT &amp; BACK FRAME ASSY</t>
  </si>
  <si>
    <t>SF-CAE-I02-CT-0001</t>
  </si>
  <si>
    <t>RM-CAE-PIP-00-0005</t>
  </si>
  <si>
    <t>Seat pipe [CSR]</t>
  </si>
  <si>
    <t>Pp. Ovl.25/16 x 1.1 x 700 STKM 11A</t>
  </si>
  <si>
    <t>RM-CAE-ICT-SC-0002</t>
  </si>
  <si>
    <t>RM-CAE-PLT-00-0018</t>
  </si>
  <si>
    <t>Seat Holder [CSR]</t>
  </si>
  <si>
    <t>Pl. t.1.0 x 37 x 37 or 1219 x 2438 (2220) SPCC SD</t>
  </si>
  <si>
    <t>USCI/SSI + Hinani</t>
  </si>
  <si>
    <t>SF-CAE-I04-CT-0006</t>
  </si>
  <si>
    <t>RM-CAE-PIP-00-0003</t>
  </si>
  <si>
    <t>Back pipe [CSR]</t>
  </si>
  <si>
    <t>Pp. Ovl.25/16 x 1.1 x 1590 STKM 11A</t>
  </si>
  <si>
    <t>SF-CAE-I04-CT-0005</t>
  </si>
  <si>
    <t>RM-CAE-PIP-00-0004</t>
  </si>
  <si>
    <t>Seat joint pipe [CSR]</t>
  </si>
  <si>
    <t>Pp. Ovl.25/16 x 1.1 x 352 STKM 11A</t>
  </si>
  <si>
    <t>RM-CAE-ICT-SC-0005</t>
  </si>
  <si>
    <t>RM-CAE-PLT-00-0019</t>
  </si>
  <si>
    <t>Back joint plate 1 [CSR]</t>
  </si>
  <si>
    <t>Pl. t.1.6 x 29 x 289 (1)or 1219 x 2438 (320), SPCC-SD</t>
  </si>
  <si>
    <t>USCI/SSI + Rajawali</t>
  </si>
  <si>
    <t>RM-CAE-ICT-SC-0006</t>
  </si>
  <si>
    <t>Back joint plate 2 [CSR]</t>
  </si>
  <si>
    <t>Pl. t.1.6 x 29 x 329 (1) or 1219 x 2438 (240), SPCC-SD</t>
  </si>
  <si>
    <t>RM-CAE-PLS-00-0009</t>
  </si>
  <si>
    <t>Leg plastic cap [CSR]</t>
  </si>
  <si>
    <t>LDPE Black</t>
  </si>
  <si>
    <t>Omny kemas/Polyndo</t>
  </si>
  <si>
    <t>RM-CAE-PLS-00-0012</t>
  </si>
  <si>
    <t>Plastic for Stacking [CSR]</t>
  </si>
  <si>
    <t>Poly Phrophylene Copolymer (Natural)</t>
  </si>
  <si>
    <t>Santo Plastik</t>
  </si>
  <si>
    <t>SEAT CUSHION COMPL</t>
  </si>
  <si>
    <t>SF-CAE-I07-NL-0120</t>
  </si>
  <si>
    <t>RM-CAE-PLS-00-0013</t>
  </si>
  <si>
    <t>Seat board [CSR]</t>
  </si>
  <si>
    <t>&gt;PP&lt;</t>
  </si>
  <si>
    <t>SF-CAE-FOM-CP-0001</t>
  </si>
  <si>
    <t>Seat u foam  [CSR]</t>
  </si>
  <si>
    <t>C-Pro T.50 x 390 x 390 Density 70</t>
  </si>
  <si>
    <t>CINT</t>
  </si>
  <si>
    <t>RM-CAE-FOM-00-0012</t>
  </si>
  <si>
    <t>Protector Foam</t>
  </si>
  <si>
    <t>Yellow  t.8 x 1300 x 50</t>
  </si>
  <si>
    <t>Royal</t>
  </si>
  <si>
    <t>RM-CAE-FAB-GI-0101</t>
  </si>
  <si>
    <t>RM-CAE-INL-SC-0028</t>
  </si>
  <si>
    <t>RM-CAE-FAB-00-0051</t>
  </si>
  <si>
    <t>Seat Cover [CSR]</t>
  </si>
  <si>
    <r>
      <t xml:space="preserve">420 x 420, </t>
    </r>
    <r>
      <rPr>
        <sz val="14"/>
        <rFont val="Arial"/>
        <family val="2"/>
      </rPr>
      <t xml:space="preserve">(1500=3) </t>
    </r>
    <r>
      <rPr>
        <i/>
        <sz val="14"/>
        <rFont val="Arial"/>
        <family val="2"/>
      </rPr>
      <t>dijahit, Kain Lisburn Middle rsd 010, Chocolate 080, Briquet 090, Red bank 110, Mans field 220, Kain new torino Honeymoon 040, kain torino 060 Abu L2</t>
    </r>
  </si>
  <si>
    <t>mtr</t>
  </si>
  <si>
    <t>Ateja + Wahana lestari</t>
  </si>
  <si>
    <t>Band of Seat Cover 1 (Samping)</t>
  </si>
  <si>
    <r>
      <t xml:space="preserve">1120 x 120, </t>
    </r>
    <r>
      <rPr>
        <sz val="14"/>
        <rFont val="Arial"/>
        <family val="2"/>
      </rPr>
      <t xml:space="preserve">(1500=1) </t>
    </r>
    <r>
      <rPr>
        <i/>
        <sz val="14"/>
        <rFont val="Arial"/>
        <family val="2"/>
      </rPr>
      <t>dijahit, Kain Lisburn Middle rsd 010, Chocolate 080, Briquet 090, Red bank 110, Mans field 220, Kain new torino Honeymoon 040, kain torino 060 Abu L2</t>
    </r>
  </si>
  <si>
    <t>Band of Seat Cover 2 (Belakang)</t>
  </si>
  <si>
    <r>
      <t xml:space="preserve">360 x 180, </t>
    </r>
    <r>
      <rPr>
        <sz val="14"/>
        <rFont val="Arial"/>
        <family val="2"/>
      </rPr>
      <t>(1500=4)</t>
    </r>
    <r>
      <rPr>
        <i/>
        <sz val="14"/>
        <rFont val="Arial"/>
        <family val="2"/>
      </rPr>
      <t>dijahit, Kain Lisburn Middle rsd 010, Chocolate 080, Briquet 090, Red bank 110, Mans field 220, Kain new torino Honeymoon 040, kain torino 060 Abu L2</t>
    </r>
  </si>
  <si>
    <t>RM-CAE-LBL-00-0003</t>
  </si>
  <si>
    <t>Label C-Pro for seat</t>
  </si>
  <si>
    <t>Double Knitting 35 x 4 cm</t>
  </si>
  <si>
    <t>Lestari Label</t>
  </si>
  <si>
    <t>RM-CAE-LBL-00-0005</t>
  </si>
  <si>
    <t>Label SNI Multy Chair</t>
  </si>
  <si>
    <t>HVS sticker 20 x 20</t>
  </si>
  <si>
    <t>TPO</t>
  </si>
  <si>
    <t>BACK CUSHION 1 COMPL</t>
  </si>
  <si>
    <t>SF-CAE-I07-NL-0003</t>
  </si>
  <si>
    <t>RM-CAE-FAB-GI-0078</t>
  </si>
  <si>
    <t>Back Cover-1[CSR]</t>
  </si>
  <si>
    <r>
      <t xml:space="preserve">510 x 460, </t>
    </r>
    <r>
      <rPr>
        <sz val="14"/>
        <rFont val="Arial"/>
        <family val="2"/>
      </rPr>
      <t>(1500=3) Kain Lisburn Middle rsd 010, Chocolate 080, Briquet 090, Red bank 110, Mans field 220, Kain new torino Honeymoon 040, kain torino 060 Abu L2</t>
    </r>
  </si>
  <si>
    <t>Ateja</t>
  </si>
  <si>
    <t>RM-CAE-PLS-00-0015</t>
  </si>
  <si>
    <t>Back plastik  depan</t>
  </si>
  <si>
    <t>&gt;PP&lt; (Rib + tebal + Tnut M5 x 7 = 4 pcs)</t>
  </si>
  <si>
    <t>RM-CAE-FOM-00-0010</t>
  </si>
  <si>
    <t>Back u.foam [CSR]</t>
  </si>
  <si>
    <t>Pink t.30 x 345 x 410, Density 18</t>
  </si>
  <si>
    <t>Royal abadi</t>
  </si>
  <si>
    <t>BACK CUSHION 2 COMPL</t>
  </si>
  <si>
    <t>SF-CAE-I07-NL-0014</t>
  </si>
  <si>
    <t>RM-CAE-FAB-GI-0089</t>
  </si>
  <si>
    <t>Back Cover-2[CSR]</t>
  </si>
  <si>
    <t>450 x 375, (1500=4) Kain Lisburn Middle rsd 010, Chocolate 080, Briquet 090, Red bank 110, Mans field 220, Kain new torino Honeymoon 040, kain torino 060 Abu L2</t>
  </si>
  <si>
    <t>RM-CAE-PLS-00-0008</t>
  </si>
  <si>
    <t>Back plastik belakang</t>
  </si>
  <si>
    <t>&gt;PP&lt; (Rib + tebal)</t>
  </si>
  <si>
    <t>RM-CAE-FOM-00-0013</t>
  </si>
  <si>
    <t>Back u.foam 2 [SKT]</t>
  </si>
  <si>
    <t>WRP, t.3 x 380 x 440 (1650 = 4 )</t>
  </si>
  <si>
    <t>Erlangga</t>
  </si>
  <si>
    <t>RM-CAE-FAS-00-0001</t>
  </si>
  <si>
    <t>Blind Rivet for label</t>
  </si>
  <si>
    <t>Ø 3 x 12,7  Alumunium</t>
  </si>
  <si>
    <t>Buana Jaya</t>
  </si>
  <si>
    <t>RM-CAE-LBL-00-0004</t>
  </si>
  <si>
    <t>Brand label Chitose [SKT]</t>
  </si>
  <si>
    <t>Aluminium Plate Rivet</t>
  </si>
  <si>
    <t>Wuniardi</t>
  </si>
  <si>
    <t>RM-CAL-PLS-00-0012</t>
  </si>
  <si>
    <t>Plastic inner holder [CAL]</t>
  </si>
  <si>
    <t>&gt;PP&lt; (Grey)</t>
  </si>
  <si>
    <t>PART ASSY</t>
  </si>
  <si>
    <t>RM-CAE-ACC-00-0012</t>
  </si>
  <si>
    <t>RM-CAE-FAS-00-0005</t>
  </si>
  <si>
    <t>Seat Bolt depan</t>
  </si>
  <si>
    <t>Screw TSAT M5 x 15 Putih</t>
  </si>
  <si>
    <t>Garuda Metalindo/Sagatex</t>
  </si>
  <si>
    <t>RM-CAE-FAS-00-0006</t>
  </si>
  <si>
    <t xml:space="preserve">Seat Bolt Blkng </t>
  </si>
  <si>
    <t>Screw TSAT M5 x 25 Putih</t>
  </si>
  <si>
    <t>RM-KAS-FAS-00-0002</t>
  </si>
  <si>
    <t>Back Bolt [Yuki]</t>
  </si>
  <si>
    <t>MS-JMF-0  M5 x 12 , 1010A, MFZn2-B (White)</t>
  </si>
  <si>
    <t>Sagatex/Garuda M</t>
  </si>
  <si>
    <t>PACKING PLASTIK</t>
  </si>
  <si>
    <t>PT-000-OTH-PR-0127</t>
  </si>
  <si>
    <t>Plastic Bag</t>
  </si>
  <si>
    <t>PLASTIC BAG PE UK T.0.15 X 1000 X 1600</t>
  </si>
  <si>
    <t>Other</t>
  </si>
  <si>
    <t>RM-CAE-DUS-00-0017</t>
  </si>
  <si>
    <t>Layer Base</t>
  </si>
  <si>
    <t>C/F 560 x 380 Quality K125/M125/K125</t>
  </si>
  <si>
    <t>Putra mandiri multipack</t>
  </si>
  <si>
    <t>PT-000-OTH-00-0001</t>
  </si>
  <si>
    <t>Klem plastik putih</t>
  </si>
  <si>
    <t>PP</t>
  </si>
  <si>
    <t>Sinar ross</t>
  </si>
  <si>
    <t>PT-000-OTH-00-0002</t>
  </si>
  <si>
    <t>Tali stapping</t>
  </si>
  <si>
    <t>Lebar 15 mm</t>
  </si>
  <si>
    <t>PT-000-PRD-PR-0022</t>
  </si>
  <si>
    <t>Plastic strecht</t>
  </si>
  <si>
    <t>W = 50 cm</t>
  </si>
  <si>
    <t>Trimitra swadaya</t>
  </si>
  <si>
    <t>PT-ALL-PRD-PR-0025</t>
  </si>
  <si>
    <t>Packing tape</t>
  </si>
  <si>
    <t>LAKBAN OPP PRINT CHITOSE Uk. 48MM x 80M</t>
  </si>
  <si>
    <t>PACKING ASSY</t>
  </si>
  <si>
    <t>PT-000-OTH-PR-0018</t>
  </si>
  <si>
    <t>Inspection label [YMT]</t>
  </si>
  <si>
    <t>HVS sticker 20 x 64</t>
  </si>
  <si>
    <t>PT-YAM-FAS-00-0003</t>
  </si>
  <si>
    <t>Seat Stapless [SKT]</t>
  </si>
  <si>
    <t>Max stapless 1005F</t>
  </si>
  <si>
    <t>Ditosa</t>
  </si>
  <si>
    <t>Back Stapless cushion 1</t>
  </si>
  <si>
    <t>Back Stapless cushion 2</t>
  </si>
  <si>
    <t xml:space="preserve">S/B plastic bag </t>
  </si>
  <si>
    <t>High Density Poly Ethylene t.0,017 x 450 x 450</t>
  </si>
  <si>
    <t>kg</t>
  </si>
  <si>
    <t>Tristars/Diamond</t>
  </si>
  <si>
    <t xml:space="preserve">Bahan Chrome/Cat (Powder Coating)                          : </t>
  </si>
  <si>
    <t>MP Cream, Grey Silver AICO ( MP 73938-6), Gold (E2002)</t>
  </si>
  <si>
    <t>dm2</t>
  </si>
  <si>
    <t>Cimahi, 03 Januari 2024</t>
  </si>
  <si>
    <t>Bahan Pengelasan</t>
  </si>
  <si>
    <t>grm</t>
  </si>
  <si>
    <t>Berat produk</t>
  </si>
  <si>
    <t xml:space="preserve">Container Capacity </t>
  </si>
  <si>
    <t>20 Ft</t>
  </si>
  <si>
    <t>40 Ft</t>
  </si>
  <si>
    <t xml:space="preserve">  Keterangan Revisi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</si>
</sst>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([$Rp-421]* #,##0_);_([$Rp-421]* \(#,##0\);_([$Rp-421]* &quot;-&quot;_);_(@_)"/>
    <numFmt numFmtId="165" formatCode="0.000"/>
    <numFmt numFmtId="166" formatCode="0.0"/>
    <numFmt numFmtId="167" formatCode="_([$Rp-421]* #,##0.0_);_([$Rp-421]* \(#,##0.0\);_([$Rp-421]* &quot;-&quot;_);_(@_)"/>
    <numFmt numFmtId="168" formatCode="0.0000"/>
    <numFmt numFmtId="169" formatCode="_(* #,##0_);_(* \(#,##0\);_(* &quot;-&quot;??_);_(@_)"/>
    <numFmt numFmtId="170" formatCode="[$Rp-421]#,##0.00"/>
    <numFmt numFmtId="171" formatCode="m\o\n\th\ d\,\ yyyy"/>
    <numFmt numFmtId="172" formatCode="#,#00"/>
    <numFmt numFmtId="173" formatCode="#,"/>
  </numFmts>
  <fonts count="33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Courier"/>
      <family val="3"/>
    </font>
    <font>
      <b/>
      <u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4"/>
      <name val="Courier"/>
      <family val="3"/>
    </font>
    <font>
      <i/>
      <sz val="12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 Black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1" fillId="0" borderId="0">
      <protection locked="0"/>
    </xf>
    <xf numFmtId="172" fontId="31" fillId="0" borderId="0">
      <protection locked="0"/>
    </xf>
    <xf numFmtId="173" fontId="32" fillId="0" borderId="0">
      <protection locked="0"/>
    </xf>
    <xf numFmtId="173" fontId="32" fillId="0" borderId="0">
      <protection locked="0"/>
    </xf>
    <xf numFmtId="0" fontId="1" fillId="0" borderId="0"/>
  </cellStyleXfs>
  <cellXfs count="226">
    <xf numFmtId="0" fontId="0" fillId="0" borderId="0" xfId="0"/>
    <xf numFmtId="0" fontId="2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vertical="center"/>
    </xf>
    <xf numFmtId="0" fontId="2" fillId="2" borderId="2" xfId="0" applyNumberFormat="1" applyFont="1" applyFill="1" applyBorder="1" applyAlignment="1" applyProtection="1">
      <alignment vertical="center"/>
    </xf>
    <xf numFmtId="0" fontId="2" fillId="2" borderId="3" xfId="0" applyNumberFormat="1" applyFont="1" applyFill="1" applyBorder="1" applyAlignment="1" applyProtection="1">
      <alignment horizontal="left" vertical="center"/>
    </xf>
    <xf numFmtId="0" fontId="9" fillId="0" borderId="0" xfId="2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2" borderId="4" xfId="0" applyFont="1" applyFill="1" applyBorder="1" applyAlignment="1">
      <alignment vertical="center"/>
    </xf>
    <xf numFmtId="0" fontId="11" fillId="2" borderId="0" xfId="0" applyFont="1" applyFill="1" applyBorder="1"/>
    <xf numFmtId="0" fontId="2" fillId="2" borderId="5" xfId="0" applyNumberFormat="1" applyFont="1" applyFill="1" applyBorder="1" applyAlignment="1" applyProtection="1">
      <alignment horizontal="left" vertical="center"/>
    </xf>
    <xf numFmtId="0" fontId="2" fillId="3" borderId="6" xfId="0" applyNumberFormat="1" applyFont="1" applyFill="1" applyBorder="1" applyAlignment="1" applyProtection="1">
      <alignment horizontal="left" vertical="center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2" fillId="2" borderId="5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vertical="center"/>
    </xf>
    <xf numFmtId="0" fontId="10" fillId="2" borderId="0" xfId="0" applyFont="1" applyFill="1" applyBorder="1" applyAlignment="1">
      <alignment vertical="center"/>
    </xf>
    <xf numFmtId="0" fontId="2" fillId="3" borderId="0" xfId="0" applyNumberFormat="1" applyFont="1" applyFill="1" applyBorder="1" applyAlignment="1" applyProtection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2" fillId="0" borderId="7" xfId="0" applyNumberFormat="1" applyFont="1" applyFill="1" applyBorder="1" applyAlignment="1" applyProtection="1">
      <alignment horizontal="left" vertical="center"/>
    </xf>
    <xf numFmtId="0" fontId="13" fillId="0" borderId="7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left" vertical="center"/>
    </xf>
    <xf numFmtId="0" fontId="9" fillId="0" borderId="0" xfId="2" applyFont="1" applyFill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left" vertical="center" wrapText="1"/>
    </xf>
    <xf numFmtId="0" fontId="10" fillId="4" borderId="5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vertical="center" wrapText="1"/>
    </xf>
    <xf numFmtId="0" fontId="10" fillId="0" borderId="12" xfId="0" applyFont="1" applyFill="1" applyBorder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right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2" fontId="10" fillId="0" borderId="10" xfId="1" applyNumberFormat="1" applyFont="1" applyFill="1" applyBorder="1" applyAlignment="1">
      <alignment horizontal="center" vertical="center"/>
    </xf>
    <xf numFmtId="2" fontId="10" fillId="0" borderId="10" xfId="0" applyNumberFormat="1" applyFont="1" applyFill="1" applyBorder="1" applyAlignment="1" applyProtection="1">
      <alignment horizontal="center" vertical="center" wrapText="1"/>
    </xf>
    <xf numFmtId="2" fontId="10" fillId="0" borderId="1" xfId="1" applyNumberFormat="1" applyFont="1" applyFill="1" applyBorder="1" applyAlignment="1">
      <alignment horizontal="center" vertical="center"/>
    </xf>
    <xf numFmtId="0" fontId="10" fillId="0" borderId="3" xfId="2" applyFont="1" applyFill="1" applyBorder="1" applyAlignment="1" applyProtection="1">
      <alignment horizontal="center" vertical="center" wrapText="1"/>
    </xf>
    <xf numFmtId="164" fontId="10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64" fontId="15" fillId="5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10" fillId="0" borderId="13" xfId="0" applyFont="1" applyFill="1" applyBorder="1" applyAlignment="1" applyProtection="1">
      <alignment horizontal="left" vertical="center" wrapText="1"/>
    </xf>
    <xf numFmtId="0" fontId="10" fillId="4" borderId="10" xfId="0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 applyProtection="1">
      <alignment vertical="center" wrapText="1"/>
    </xf>
    <xf numFmtId="0" fontId="10" fillId="0" borderId="3" xfId="0" applyFont="1" applyFill="1" applyBorder="1" applyAlignment="1" applyProtection="1">
      <alignment horizontal="right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2" fontId="10" fillId="0" borderId="3" xfId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 wrapText="1"/>
    </xf>
    <xf numFmtId="43" fontId="10" fillId="0" borderId="10" xfId="1" applyFont="1" applyFill="1" applyBorder="1" applyAlignment="1">
      <alignment horizontal="center" vertical="center" wrapText="1"/>
    </xf>
    <xf numFmtId="0" fontId="10" fillId="0" borderId="10" xfId="0" applyFont="1" applyFill="1" applyBorder="1" applyAlignment="1" applyProtection="1">
      <alignment horizontal="left" vertical="center" wrapText="1"/>
    </xf>
    <xf numFmtId="1" fontId="10" fillId="4" borderId="3" xfId="0" applyNumberFormat="1" applyFont="1" applyFill="1" applyBorder="1" applyAlignment="1">
      <alignment horizontal="left" vertical="center" wrapText="1"/>
    </xf>
    <xf numFmtId="0" fontId="10" fillId="0" borderId="3" xfId="3" applyFont="1" applyFill="1" applyBorder="1" applyAlignment="1">
      <alignment horizontal="right" vertical="center" wrapText="1"/>
    </xf>
    <xf numFmtId="2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1" fontId="10" fillId="4" borderId="3" xfId="0" applyNumberFormat="1" applyFont="1" applyFill="1" applyBorder="1" applyAlignment="1">
      <alignment vertical="center" wrapText="1"/>
    </xf>
    <xf numFmtId="2" fontId="15" fillId="0" borderId="3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2" fontId="10" fillId="0" borderId="3" xfId="0" applyNumberFormat="1" applyFont="1" applyFill="1" applyBorder="1" applyAlignment="1">
      <alignment horizontal="center" vertical="center"/>
    </xf>
    <xf numFmtId="164" fontId="10" fillId="5" borderId="0" xfId="0" applyNumberFormat="1" applyFont="1" applyFill="1" applyBorder="1" applyAlignment="1" applyProtection="1">
      <alignment horizontal="right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 applyProtection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left" vertical="center" wrapText="1"/>
    </xf>
    <xf numFmtId="1" fontId="10" fillId="0" borderId="3" xfId="0" applyNumberFormat="1" applyFont="1" applyFill="1" applyBorder="1" applyAlignment="1">
      <alignment vertical="center" wrapText="1"/>
    </xf>
    <xf numFmtId="166" fontId="10" fillId="0" borderId="1" xfId="0" applyNumberFormat="1" applyFont="1" applyFill="1" applyBorder="1" applyAlignment="1" applyProtection="1">
      <alignment horizontal="center" vertical="center" wrapText="1"/>
    </xf>
    <xf numFmtId="1" fontId="10" fillId="0" borderId="13" xfId="0" applyNumberFormat="1" applyFont="1" applyFill="1" applyBorder="1" applyAlignment="1">
      <alignment horizontal="left" vertical="center" wrapText="1"/>
    </xf>
    <xf numFmtId="1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left" vertical="center" wrapText="1"/>
    </xf>
    <xf numFmtId="166" fontId="10" fillId="0" borderId="5" xfId="0" applyNumberFormat="1" applyFont="1" applyFill="1" applyBorder="1" applyAlignment="1" applyProtection="1">
      <alignment horizontal="center" vertical="center" wrapText="1"/>
    </xf>
    <xf numFmtId="166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>
      <alignment horizontal="left" vertical="center" wrapText="1"/>
    </xf>
    <xf numFmtId="2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>
      <alignment horizontal="left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" fontId="10" fillId="0" borderId="10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horizontal="right" vertical="center" wrapText="1"/>
    </xf>
    <xf numFmtId="0" fontId="10" fillId="6" borderId="11" xfId="0" applyFont="1" applyFill="1" applyBorder="1" applyAlignment="1" applyProtection="1">
      <alignment horizontal="center" vertical="center" wrapText="1"/>
    </xf>
    <xf numFmtId="0" fontId="10" fillId="6" borderId="11" xfId="0" applyFont="1" applyFill="1" applyBorder="1" applyAlignment="1" applyProtection="1">
      <alignment horizontal="left" vertical="center" wrapText="1"/>
    </xf>
    <xf numFmtId="0" fontId="10" fillId="0" borderId="11" xfId="0" applyFont="1" applyFill="1" applyBorder="1" applyAlignment="1" applyProtection="1">
      <alignment horizontal="left" vertical="center" wrapText="1"/>
    </xf>
    <xf numFmtId="0" fontId="10" fillId="0" borderId="11" xfId="0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2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" fontId="10" fillId="0" borderId="5" xfId="0" applyNumberFormat="1" applyFont="1" applyFill="1" applyBorder="1" applyAlignment="1">
      <alignment horizontal="left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 applyProtection="1">
      <alignment horizontal="center" vertical="center" wrapText="1"/>
    </xf>
    <xf numFmtId="167" fontId="15" fillId="5" borderId="0" xfId="0" applyNumberFormat="1" applyFont="1" applyFill="1" applyBorder="1" applyAlignment="1" applyProtection="1">
      <alignment horizontal="right" vertical="center"/>
    </xf>
    <xf numFmtId="1" fontId="10" fillId="0" borderId="3" xfId="0" applyNumberFormat="1" applyFont="1" applyFill="1" applyBorder="1" applyAlignment="1">
      <alignment horizontal="left" vertical="center" wrapText="1"/>
    </xf>
    <xf numFmtId="166" fontId="10" fillId="0" borderId="11" xfId="0" applyNumberFormat="1" applyFont="1" applyFill="1" applyBorder="1" applyAlignment="1" applyProtection="1">
      <alignment horizontal="center" vertical="center" wrapText="1"/>
    </xf>
    <xf numFmtId="1" fontId="10" fillId="6" borderId="3" xfId="0" applyNumberFormat="1" applyFont="1" applyFill="1" applyBorder="1" applyAlignment="1">
      <alignment horizontal="center" vertical="center" wrapText="1"/>
    </xf>
    <xf numFmtId="1" fontId="10" fillId="6" borderId="3" xfId="0" applyNumberFormat="1" applyFont="1" applyFill="1" applyBorder="1" applyAlignment="1">
      <alignment horizontal="left" vertical="center" wrapText="1"/>
    </xf>
    <xf numFmtId="166" fontId="10" fillId="0" borderId="1" xfId="4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41" fontId="10" fillId="0" borderId="0" xfId="5" applyNumberFormat="1" applyFont="1" applyFill="1" applyAlignment="1">
      <alignment vertical="center" wrapText="1"/>
    </xf>
    <xf numFmtId="0" fontId="10" fillId="0" borderId="0" xfId="5" applyFont="1" applyFill="1" applyAlignment="1">
      <alignment vertical="center" wrapText="1"/>
    </xf>
    <xf numFmtId="0" fontId="10" fillId="6" borderId="3" xfId="0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43" fontId="10" fillId="6" borderId="3" xfId="5" applyNumberFormat="1" applyFont="1" applyFill="1" applyBorder="1" applyAlignment="1" applyProtection="1">
      <alignment horizontal="center" vertical="center" wrapText="1"/>
    </xf>
    <xf numFmtId="43" fontId="10" fillId="6" borderId="3" xfId="5" applyNumberFormat="1" applyFont="1" applyFill="1" applyBorder="1" applyAlignment="1" applyProtection="1">
      <alignment horizontal="left" vertical="center" wrapText="1"/>
    </xf>
    <xf numFmtId="43" fontId="10" fillId="0" borderId="3" xfId="5" applyNumberFormat="1" applyFont="1" applyFill="1" applyBorder="1" applyAlignment="1" applyProtection="1">
      <alignment horizontal="left" vertical="center" wrapText="1"/>
    </xf>
    <xf numFmtId="43" fontId="10" fillId="0" borderId="3" xfId="5" applyNumberFormat="1" applyFont="1" applyFill="1" applyBorder="1" applyAlignment="1" applyProtection="1">
      <alignment horizontal="right" vertical="center" wrapText="1"/>
    </xf>
    <xf numFmtId="43" fontId="10" fillId="0" borderId="3" xfId="5" applyNumberFormat="1" applyFont="1" applyFill="1" applyBorder="1" applyAlignment="1" applyProtection="1">
      <alignment horizontal="center" vertical="center" wrapText="1"/>
    </xf>
    <xf numFmtId="166" fontId="10" fillId="0" borderId="3" xfId="6" applyNumberFormat="1" applyFont="1" applyFill="1" applyBorder="1" applyAlignment="1">
      <alignment horizontal="center" vertical="center" wrapText="1"/>
    </xf>
    <xf numFmtId="166" fontId="10" fillId="0" borderId="1" xfId="6" applyNumberFormat="1" applyFont="1" applyFill="1" applyBorder="1" applyAlignment="1">
      <alignment horizontal="center" vertical="center" wrapText="1"/>
    </xf>
    <xf numFmtId="43" fontId="10" fillId="0" borderId="2" xfId="5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vertical="center" wrapText="1"/>
    </xf>
    <xf numFmtId="0" fontId="10" fillId="0" borderId="10" xfId="0" applyFont="1" applyFill="1" applyBorder="1" applyAlignment="1" applyProtection="1">
      <alignment vertical="center" wrapText="1"/>
    </xf>
    <xf numFmtId="0" fontId="10" fillId="0" borderId="14" xfId="5" applyFont="1" applyFill="1" applyBorder="1" applyAlignment="1" applyProtection="1">
      <alignment horizontal="center" vertical="center" wrapText="1"/>
    </xf>
    <xf numFmtId="168" fontId="10" fillId="0" borderId="10" xfId="0" applyNumberFormat="1" applyFont="1" applyFill="1" applyBorder="1" applyAlignment="1" applyProtection="1">
      <alignment horizontal="center" vertical="center" wrapText="1"/>
    </xf>
    <xf numFmtId="43" fontId="10" fillId="0" borderId="3" xfId="1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right" vertical="center" wrapText="1"/>
    </xf>
    <xf numFmtId="1" fontId="10" fillId="0" borderId="13" xfId="0" applyNumberFormat="1" applyFont="1" applyFill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3" xfId="5" applyFont="1" applyFill="1" applyBorder="1" applyAlignment="1">
      <alignment vertical="center" wrapText="1"/>
    </xf>
    <xf numFmtId="0" fontId="10" fillId="0" borderId="0" xfId="0" applyFont="1" applyFill="1" applyBorder="1" applyAlignment="1" applyProtection="1">
      <alignment horizontal="center" vertical="center"/>
    </xf>
    <xf numFmtId="1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2" fontId="10" fillId="0" borderId="0" xfId="0" applyNumberFormat="1" applyFont="1" applyFill="1" applyBorder="1" applyAlignment="1" applyProtection="1">
      <alignment vertical="center"/>
    </xf>
    <xf numFmtId="0" fontId="16" fillId="0" borderId="0" xfId="0" applyFont="1" applyFill="1" applyAlignment="1">
      <alignment vertical="center"/>
    </xf>
    <xf numFmtId="0" fontId="10" fillId="0" borderId="1" xfId="0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vertical="center"/>
    </xf>
    <xf numFmtId="0" fontId="14" fillId="0" borderId="2" xfId="5" applyFont="1" applyFill="1" applyBorder="1" applyAlignment="1">
      <alignment horizontal="left" vertical="center" wrapText="1"/>
    </xf>
    <xf numFmtId="0" fontId="14" fillId="0" borderId="4" xfId="5" applyFont="1" applyFill="1" applyBorder="1" applyAlignment="1">
      <alignment horizontal="left" vertical="center" wrapText="1"/>
    </xf>
    <xf numFmtId="39" fontId="10" fillId="0" borderId="1" xfId="5" applyNumberFormat="1" applyFont="1" applyFill="1" applyBorder="1" applyAlignment="1" applyProtection="1">
      <alignment horizontal="center" vertical="center"/>
    </xf>
    <xf numFmtId="39" fontId="10" fillId="0" borderId="3" xfId="5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9" fontId="16" fillId="0" borderId="0" xfId="1" applyNumberFormat="1" applyFont="1" applyFill="1" applyBorder="1" applyAlignment="1">
      <alignment vertical="center"/>
    </xf>
    <xf numFmtId="0" fontId="10" fillId="0" borderId="2" xfId="5" applyFont="1" applyFill="1" applyBorder="1" applyAlignment="1">
      <alignment vertical="center"/>
    </xf>
    <xf numFmtId="39" fontId="10" fillId="0" borderId="1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7" applyFont="1" applyFill="1" applyBorder="1" applyAlignment="1" applyProtection="1">
      <alignment horizontal="left" vertical="center" wrapText="1"/>
    </xf>
    <xf numFmtId="0" fontId="10" fillId="0" borderId="2" xfId="7" applyFont="1" applyFill="1" applyBorder="1" applyAlignment="1" applyProtection="1">
      <alignment horizontal="left" vertical="center" wrapText="1"/>
    </xf>
    <xf numFmtId="0" fontId="18" fillId="0" borderId="3" xfId="8" applyFont="1" applyFill="1" applyBorder="1" applyAlignment="1">
      <alignment horizontal="left" vertical="center" wrapText="1" shrinkToFit="1"/>
    </xf>
    <xf numFmtId="37" fontId="15" fillId="0" borderId="3" xfId="9" applyNumberFormat="1" applyFont="1" applyFill="1" applyBorder="1" applyAlignment="1" applyProtection="1">
      <alignment horizontal="center" vertical="center"/>
    </xf>
    <xf numFmtId="1" fontId="15" fillId="0" borderId="3" xfId="10" applyNumberFormat="1" applyFont="1" applyFill="1" applyBorder="1" applyAlignment="1">
      <alignment horizontal="center" vertical="center"/>
    </xf>
    <xf numFmtId="0" fontId="15" fillId="0" borderId="1" xfId="8" applyFont="1" applyFill="1" applyBorder="1" applyAlignment="1">
      <alignment horizontal="left" vertical="center" wrapText="1" shrinkToFit="1"/>
    </xf>
    <xf numFmtId="0" fontId="15" fillId="0" borderId="2" xfId="8" applyFont="1" applyFill="1" applyBorder="1" applyAlignment="1">
      <alignment horizontal="left" vertical="center" wrapText="1" shrinkToFit="1"/>
    </xf>
    <xf numFmtId="0" fontId="18" fillId="0" borderId="10" xfId="8" applyFont="1" applyFill="1" applyBorder="1" applyAlignment="1">
      <alignment horizontal="left" vertical="center" wrapText="1" shrinkToFit="1"/>
    </xf>
    <xf numFmtId="37" fontId="15" fillId="0" borderId="10" xfId="9" applyNumberFormat="1" applyFont="1" applyFill="1" applyBorder="1" applyAlignment="1" applyProtection="1">
      <alignment horizontal="center" vertical="center"/>
    </xf>
    <xf numFmtId="1" fontId="15" fillId="0" borderId="10" xfId="1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quotePrefix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vertical="center"/>
    </xf>
    <xf numFmtId="0" fontId="14" fillId="0" borderId="0" xfId="7" applyFont="1" applyAlignment="1">
      <alignment vertical="center"/>
    </xf>
    <xf numFmtId="0" fontId="2" fillId="0" borderId="0" xfId="0" applyFont="1" applyFill="1" applyAlignment="1">
      <alignment vertical="center"/>
    </xf>
    <xf numFmtId="43" fontId="1" fillId="0" borderId="0" xfId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2" applyFont="1" applyFill="1" applyAlignment="1">
      <alignment vertical="center"/>
    </xf>
    <xf numFmtId="0" fontId="21" fillId="0" borderId="0" xfId="0" applyFont="1" applyAlignment="1">
      <alignment vertical="center"/>
    </xf>
    <xf numFmtId="169" fontId="22" fillId="0" borderId="0" xfId="1" applyNumberFormat="1" applyFont="1" applyFill="1" applyBorder="1" applyAlignment="1">
      <alignment horizontal="left" vertical="center"/>
    </xf>
    <xf numFmtId="169" fontId="22" fillId="0" borderId="0" xfId="1" applyNumberFormat="1" applyFont="1" applyFill="1" applyBorder="1" applyAlignment="1">
      <alignment horizontal="left" vertical="center"/>
    </xf>
    <xf numFmtId="170" fontId="1" fillId="0" borderId="0" xfId="0" applyNumberFormat="1" applyFont="1" applyFill="1" applyAlignment="1">
      <alignment vertical="center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</cellXfs>
  <cellStyles count="18">
    <cellStyle name="Comma" xfId="1" builtinId="3"/>
    <cellStyle name="Comma [0] 2" xfId="11"/>
    <cellStyle name="Comma 2" xfId="12"/>
    <cellStyle name="Date" xfId="13"/>
    <cellStyle name="Fixed" xfId="14"/>
    <cellStyle name="Heading1" xfId="15"/>
    <cellStyle name="Heading2" xfId="16"/>
    <cellStyle name="Normal" xfId="0" builtinId="0"/>
    <cellStyle name="Normal 2" xfId="17"/>
    <cellStyle name="Normal_5. FRONTY 061015" xfId="7"/>
    <cellStyle name="Normal_BOM-3003D-DT" xfId="8"/>
    <cellStyle name="Normal_BOM-3300D-DT" xfId="10"/>
    <cellStyle name="Normal_Copy of B3Lpunya ARI1" xfId="2"/>
    <cellStyle name="Normal_Copy of B3Lpunya ARI1_DSKK MULTY II LOKAL'11" xfId="5"/>
    <cellStyle name="Normal_FTC-6012 NE REV" xfId="9"/>
    <cellStyle name="Normal_Taro&amp;Hanako" xfId="3"/>
    <cellStyle name="Normal_Taro&amp;Hanako_Book1" xfId="6"/>
    <cellStyle name="Normal_Taro&amp;Hanako_TARO,HANAKO,JIR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4075</xdr:colOff>
      <xdr:row>67</xdr:row>
      <xdr:rowOff>285750</xdr:rowOff>
    </xdr:from>
    <xdr:to>
      <xdr:col>13</xdr:col>
      <xdr:colOff>2132232</xdr:colOff>
      <xdr:row>71</xdr:row>
      <xdr:rowOff>310242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6114932" y="26860500"/>
          <a:ext cx="3434443" cy="1276349"/>
          <a:chOff x="790" y="1231"/>
          <a:chExt cx="270" cy="111"/>
        </a:xfrm>
      </xdr:grpSpPr>
      <xdr:grpSp>
        <xdr:nvGrpSpPr>
          <xdr:cNvPr id="3" name="Group 7"/>
          <xdr:cNvGrpSpPr>
            <a:grpSpLocks/>
          </xdr:cNvGrpSpPr>
        </xdr:nvGrpSpPr>
        <xdr:grpSpPr bwMode="auto">
          <a:xfrm>
            <a:off x="790" y="1231"/>
            <a:ext cx="100" cy="111"/>
            <a:chOff x="790" y="1231"/>
            <a:chExt cx="105" cy="111"/>
          </a:xfrm>
        </xdr:grpSpPr>
        <xdr:sp macro="" textlink="">
          <xdr:nvSpPr>
            <xdr:cNvPr id="12" name="Rectangle 8"/>
            <xdr:cNvSpPr>
              <a:spLocks noChangeArrowheads="1"/>
            </xdr:cNvSpPr>
          </xdr:nvSpPr>
          <xdr:spPr bwMode="auto">
            <a:xfrm>
              <a:off x="790" y="1319"/>
              <a:ext cx="105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Produk Analyst</a:t>
              </a:r>
            </a:p>
          </xdr:txBody>
        </xdr:sp>
        <xdr:sp macro="" textlink="">
          <xdr:nvSpPr>
            <xdr:cNvPr id="13" name="Rectangle 9"/>
            <xdr:cNvSpPr>
              <a:spLocks noChangeArrowheads="1"/>
            </xdr:cNvSpPr>
          </xdr:nvSpPr>
          <xdr:spPr bwMode="auto">
            <a:xfrm>
              <a:off x="790" y="1254"/>
              <a:ext cx="105" cy="68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Rini</a:t>
              </a:r>
            </a:p>
          </xdr:txBody>
        </xdr:sp>
        <xdr:sp macro="" textlink="">
          <xdr:nvSpPr>
            <xdr:cNvPr id="14" name="Rectangle 10"/>
            <xdr:cNvSpPr>
              <a:spLocks noChangeArrowheads="1"/>
            </xdr:cNvSpPr>
          </xdr:nvSpPr>
          <xdr:spPr bwMode="auto">
            <a:xfrm>
              <a:off x="790" y="1231"/>
              <a:ext cx="105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Dibuat </a:t>
              </a:r>
            </a:p>
          </xdr:txBody>
        </xdr:sp>
      </xdr:grpSp>
      <xdr:grpSp>
        <xdr:nvGrpSpPr>
          <xdr:cNvPr id="4" name="Group 11"/>
          <xdr:cNvGrpSpPr>
            <a:grpSpLocks/>
          </xdr:cNvGrpSpPr>
        </xdr:nvGrpSpPr>
        <xdr:grpSpPr bwMode="auto">
          <a:xfrm>
            <a:off x="890" y="1231"/>
            <a:ext cx="83" cy="111"/>
            <a:chOff x="890" y="1231"/>
            <a:chExt cx="83" cy="111"/>
          </a:xfrm>
        </xdr:grpSpPr>
        <xdr:sp macro="" textlink="">
          <xdr:nvSpPr>
            <xdr:cNvPr id="9" name="Rectangle 12"/>
            <xdr:cNvSpPr>
              <a:spLocks noChangeArrowheads="1"/>
            </xdr:cNvSpPr>
          </xdr:nvSpPr>
          <xdr:spPr bwMode="auto">
            <a:xfrm>
              <a:off x="890" y="1319"/>
              <a:ext cx="83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Team Leader</a:t>
              </a:r>
            </a:p>
          </xdr:txBody>
        </xdr:sp>
        <xdr:sp macro="" textlink="">
          <xdr:nvSpPr>
            <xdr:cNvPr id="10" name="Rectangle 13"/>
            <xdr:cNvSpPr>
              <a:spLocks noChangeArrowheads="1"/>
            </xdr:cNvSpPr>
          </xdr:nvSpPr>
          <xdr:spPr bwMode="auto">
            <a:xfrm>
              <a:off x="890" y="1231"/>
              <a:ext cx="83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Diperiksa </a:t>
              </a:r>
            </a:p>
          </xdr:txBody>
        </xdr:sp>
        <xdr:sp macro="" textlink="">
          <xdr:nvSpPr>
            <xdr:cNvPr id="11" name="Rectangle 14"/>
            <xdr:cNvSpPr>
              <a:spLocks noChangeArrowheads="1"/>
            </xdr:cNvSpPr>
          </xdr:nvSpPr>
          <xdr:spPr bwMode="auto">
            <a:xfrm>
              <a:off x="890" y="1254"/>
              <a:ext cx="83" cy="68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Wahyu</a:t>
              </a:r>
            </a:p>
          </xdr:txBody>
        </xdr:sp>
      </xdr:grpSp>
      <xdr:grpSp>
        <xdr:nvGrpSpPr>
          <xdr:cNvPr id="5" name="Group 15"/>
          <xdr:cNvGrpSpPr>
            <a:grpSpLocks/>
          </xdr:cNvGrpSpPr>
        </xdr:nvGrpSpPr>
        <xdr:grpSpPr bwMode="auto">
          <a:xfrm>
            <a:off x="973" y="1231"/>
            <a:ext cx="87" cy="111"/>
            <a:chOff x="975" y="1231"/>
            <a:chExt cx="87" cy="111"/>
          </a:xfrm>
        </xdr:grpSpPr>
        <xdr:sp macro="" textlink="">
          <xdr:nvSpPr>
            <xdr:cNvPr id="6" name="Rectangle 16"/>
            <xdr:cNvSpPr>
              <a:spLocks noChangeArrowheads="1"/>
            </xdr:cNvSpPr>
          </xdr:nvSpPr>
          <xdr:spPr bwMode="auto">
            <a:xfrm>
              <a:off x="975" y="1319"/>
              <a:ext cx="87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Group Leader</a:t>
              </a:r>
            </a:p>
          </xdr:txBody>
        </xdr:sp>
        <xdr:sp macro="" textlink="">
          <xdr:nvSpPr>
            <xdr:cNvPr id="7" name="Rectangle 17"/>
            <xdr:cNvSpPr>
              <a:spLocks noChangeArrowheads="1"/>
            </xdr:cNvSpPr>
          </xdr:nvSpPr>
          <xdr:spPr bwMode="auto">
            <a:xfrm>
              <a:off x="975" y="1231"/>
              <a:ext cx="87" cy="23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Disetujui </a:t>
              </a:r>
            </a:p>
          </xdr:txBody>
        </xdr:sp>
        <xdr:sp macro="" textlink="">
          <xdr:nvSpPr>
            <xdr:cNvPr id="8" name="Rectangle 18"/>
            <xdr:cNvSpPr>
              <a:spLocks noChangeArrowheads="1"/>
            </xdr:cNvSpPr>
          </xdr:nvSpPr>
          <xdr:spPr bwMode="auto">
            <a:xfrm>
              <a:off x="975" y="1254"/>
              <a:ext cx="87" cy="68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36576" tIns="0" rIns="36576" bIns="22860" anchor="b" upright="1"/>
            <a:lstStyle/>
            <a:p>
              <a:pPr algn="ctr" rtl="1">
                <a:defRPr sz="1000"/>
              </a:pPr>
              <a:r>
                <a:rPr lang="en-US" sz="1200" b="1" i="0" strike="noStrike">
                  <a:solidFill>
                    <a:srgbClr val="000000"/>
                  </a:solidFill>
                  <a:latin typeface="Century Gothic"/>
                </a:rPr>
                <a:t>Ivo A</a:t>
              </a:r>
            </a:p>
          </xdr:txBody>
        </xdr:sp>
      </xdr:grpSp>
    </xdr:grpSp>
    <xdr:clientData/>
  </xdr:twoCellAnchor>
  <xdr:twoCellAnchor>
    <xdr:from>
      <xdr:col>0</xdr:col>
      <xdr:colOff>190498</xdr:colOff>
      <xdr:row>75</xdr:row>
      <xdr:rowOff>81642</xdr:rowOff>
    </xdr:from>
    <xdr:to>
      <xdr:col>7</xdr:col>
      <xdr:colOff>4218215</xdr:colOff>
      <xdr:row>76</xdr:row>
      <xdr:rowOff>48078</xdr:rowOff>
    </xdr:to>
    <xdr:grpSp>
      <xdr:nvGrpSpPr>
        <xdr:cNvPr id="18" name="Group 296"/>
        <xdr:cNvGrpSpPr>
          <a:grpSpLocks/>
        </xdr:cNvGrpSpPr>
      </xdr:nvGrpSpPr>
      <xdr:grpSpPr bwMode="auto">
        <a:xfrm>
          <a:off x="190498" y="29160106"/>
          <a:ext cx="12790717" cy="279401"/>
          <a:chOff x="0" y="1664"/>
          <a:chExt cx="811" cy="27"/>
        </a:xfrm>
      </xdr:grpSpPr>
      <xdr:sp macro="" textlink="">
        <xdr:nvSpPr>
          <xdr:cNvPr id="19" name="Text Box 297"/>
          <xdr:cNvSpPr txBox="1">
            <a:spLocks noChangeArrowheads="1"/>
          </xdr:cNvSpPr>
        </xdr:nvSpPr>
        <xdr:spPr bwMode="auto">
          <a:xfrm>
            <a:off x="0" y="1664"/>
            <a:ext cx="31" cy="27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No</a:t>
            </a:r>
          </a:p>
        </xdr:txBody>
      </xdr:sp>
      <xdr:sp macro="" textlink="">
        <xdr:nvSpPr>
          <xdr:cNvPr id="20" name="Text Box 298"/>
          <xdr:cNvSpPr txBox="1">
            <a:spLocks noChangeArrowheads="1"/>
          </xdr:cNvSpPr>
        </xdr:nvSpPr>
        <xdr:spPr bwMode="auto">
          <a:xfrm>
            <a:off x="240" y="1664"/>
            <a:ext cx="571" cy="27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Keterangan</a:t>
            </a:r>
          </a:p>
        </xdr:txBody>
      </xdr:sp>
      <xdr:sp macro="" textlink="">
        <xdr:nvSpPr>
          <xdr:cNvPr id="21" name="Text Box 299"/>
          <xdr:cNvSpPr txBox="1">
            <a:spLocks noChangeArrowheads="1"/>
          </xdr:cNvSpPr>
        </xdr:nvSpPr>
        <xdr:spPr bwMode="auto">
          <a:xfrm>
            <a:off x="113" y="1664"/>
            <a:ext cx="127" cy="27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No. Tech Info</a:t>
            </a:r>
          </a:p>
        </xdr:txBody>
      </xdr:sp>
      <xdr:sp macro="" textlink="">
        <xdr:nvSpPr>
          <xdr:cNvPr id="22" name="Text Box 300"/>
          <xdr:cNvSpPr txBox="1">
            <a:spLocks noChangeArrowheads="1"/>
          </xdr:cNvSpPr>
        </xdr:nvSpPr>
        <xdr:spPr bwMode="auto">
          <a:xfrm>
            <a:off x="31" y="1664"/>
            <a:ext cx="81" cy="27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Tanggal</a:t>
            </a:r>
          </a:p>
        </xdr:txBody>
      </xdr:sp>
    </xdr:grpSp>
    <xdr:clientData/>
  </xdr:twoCellAnchor>
  <xdr:twoCellAnchor>
    <xdr:from>
      <xdr:col>0</xdr:col>
      <xdr:colOff>190498</xdr:colOff>
      <xdr:row>76</xdr:row>
      <xdr:rowOff>48078</xdr:rowOff>
    </xdr:from>
    <xdr:to>
      <xdr:col>7</xdr:col>
      <xdr:colOff>4218215</xdr:colOff>
      <xdr:row>79</xdr:row>
      <xdr:rowOff>37192</xdr:rowOff>
    </xdr:to>
    <xdr:grpSp>
      <xdr:nvGrpSpPr>
        <xdr:cNvPr id="23" name="Group 409"/>
        <xdr:cNvGrpSpPr>
          <a:grpSpLocks/>
        </xdr:cNvGrpSpPr>
      </xdr:nvGrpSpPr>
      <xdr:grpSpPr bwMode="auto">
        <a:xfrm>
          <a:off x="190498" y="29439507"/>
          <a:ext cx="12790717" cy="438149"/>
          <a:chOff x="0" y="1718"/>
          <a:chExt cx="811" cy="41"/>
        </a:xfrm>
      </xdr:grpSpPr>
      <xdr:sp macro="" textlink="">
        <xdr:nvSpPr>
          <xdr:cNvPr id="24" name="Text Box 410"/>
          <xdr:cNvSpPr txBox="1">
            <a:spLocks noChangeArrowheads="1"/>
          </xdr:cNvSpPr>
        </xdr:nvSpPr>
        <xdr:spPr bwMode="auto">
          <a:xfrm>
            <a:off x="0" y="1718"/>
            <a:ext cx="31" cy="4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</a:t>
            </a:r>
          </a:p>
        </xdr:txBody>
      </xdr:sp>
      <xdr:sp macro="" textlink="">
        <xdr:nvSpPr>
          <xdr:cNvPr id="25" name="Text Box 411"/>
          <xdr:cNvSpPr txBox="1">
            <a:spLocks noChangeArrowheads="1"/>
          </xdr:cNvSpPr>
        </xdr:nvSpPr>
        <xdr:spPr bwMode="auto">
          <a:xfrm>
            <a:off x="113" y="1718"/>
            <a:ext cx="127" cy="4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09/Ti-R&amp;D/09R00</a:t>
            </a:r>
          </a:p>
        </xdr:txBody>
      </xdr:sp>
      <xdr:sp macro="" textlink="">
        <xdr:nvSpPr>
          <xdr:cNvPr id="26" name="Text Box 412"/>
          <xdr:cNvSpPr txBox="1">
            <a:spLocks noChangeArrowheads="1"/>
          </xdr:cNvSpPr>
        </xdr:nvSpPr>
        <xdr:spPr bwMode="auto">
          <a:xfrm>
            <a:off x="240" y="1718"/>
            <a:ext cx="571" cy="4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Perubahan spek bahan u/ komp, Leg Joint Pipe dari Ø15.9 x 0.9 x 302 menjadi Ø12.7 x 1.0 x 283</a:t>
            </a:r>
          </a:p>
        </xdr:txBody>
      </xdr:sp>
      <xdr:sp macro="" textlink="">
        <xdr:nvSpPr>
          <xdr:cNvPr id="27" name="Text Box 413"/>
          <xdr:cNvSpPr txBox="1">
            <a:spLocks noChangeArrowheads="1"/>
          </xdr:cNvSpPr>
        </xdr:nvSpPr>
        <xdr:spPr bwMode="auto">
          <a:xfrm>
            <a:off x="31" y="1718"/>
            <a:ext cx="81" cy="4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14/05/2009</a:t>
            </a:r>
          </a:p>
        </xdr:txBody>
      </xdr:sp>
    </xdr:grpSp>
    <xdr:clientData/>
  </xdr:twoCellAnchor>
  <xdr:twoCellAnchor>
    <xdr:from>
      <xdr:col>0</xdr:col>
      <xdr:colOff>190498</xdr:colOff>
      <xdr:row>79</xdr:row>
      <xdr:rowOff>37192</xdr:rowOff>
    </xdr:from>
    <xdr:to>
      <xdr:col>7</xdr:col>
      <xdr:colOff>4218215</xdr:colOff>
      <xdr:row>81</xdr:row>
      <xdr:rowOff>175985</xdr:rowOff>
    </xdr:to>
    <xdr:grpSp>
      <xdr:nvGrpSpPr>
        <xdr:cNvPr id="28" name="Group 430"/>
        <xdr:cNvGrpSpPr>
          <a:grpSpLocks/>
        </xdr:cNvGrpSpPr>
      </xdr:nvGrpSpPr>
      <xdr:grpSpPr bwMode="auto">
        <a:xfrm>
          <a:off x="190498" y="29877656"/>
          <a:ext cx="12790717" cy="438150"/>
          <a:chOff x="0" y="1759"/>
          <a:chExt cx="811" cy="42"/>
        </a:xfrm>
      </xdr:grpSpPr>
      <xdr:sp macro="" textlink="">
        <xdr:nvSpPr>
          <xdr:cNvPr id="29" name="Text Box 431"/>
          <xdr:cNvSpPr txBox="1">
            <a:spLocks noChangeArrowheads="1"/>
          </xdr:cNvSpPr>
        </xdr:nvSpPr>
        <xdr:spPr bwMode="auto">
          <a:xfrm>
            <a:off x="0" y="1759"/>
            <a:ext cx="31" cy="4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</a:t>
            </a:r>
          </a:p>
        </xdr:txBody>
      </xdr:sp>
      <xdr:sp macro="" textlink="">
        <xdr:nvSpPr>
          <xdr:cNvPr id="30" name="Text Box 432"/>
          <xdr:cNvSpPr txBox="1">
            <a:spLocks noChangeArrowheads="1"/>
          </xdr:cNvSpPr>
        </xdr:nvSpPr>
        <xdr:spPr bwMode="auto">
          <a:xfrm>
            <a:off x="113" y="1759"/>
            <a:ext cx="127" cy="4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30/TI-R&amp;D/09R00</a:t>
            </a:r>
          </a:p>
        </xdr:txBody>
      </xdr:sp>
      <xdr:sp macro="" textlink="">
        <xdr:nvSpPr>
          <xdr:cNvPr id="31" name="Text Box 433"/>
          <xdr:cNvSpPr txBox="1">
            <a:spLocks noChangeArrowheads="1"/>
          </xdr:cNvSpPr>
        </xdr:nvSpPr>
        <xdr:spPr bwMode="auto">
          <a:xfrm>
            <a:off x="240" y="1759"/>
            <a:ext cx="571" cy="4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Perubahan spek bahan u/ komp, Band of Seat Cover (Depan) dari 1560 x 120 Alabama menjadi 1120 x 120 Alabama (1500=1)</a:t>
            </a:r>
          </a:p>
        </xdr:txBody>
      </xdr:sp>
      <xdr:sp macro="" textlink="">
        <xdr:nvSpPr>
          <xdr:cNvPr id="32" name="Text Box 434"/>
          <xdr:cNvSpPr txBox="1">
            <a:spLocks noChangeArrowheads="1"/>
          </xdr:cNvSpPr>
        </xdr:nvSpPr>
        <xdr:spPr bwMode="auto">
          <a:xfrm>
            <a:off x="31" y="1759"/>
            <a:ext cx="81" cy="4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03/09/2009</a:t>
            </a:r>
          </a:p>
        </xdr:txBody>
      </xdr:sp>
    </xdr:grpSp>
    <xdr:clientData/>
  </xdr:twoCellAnchor>
  <xdr:twoCellAnchor>
    <xdr:from>
      <xdr:col>0</xdr:col>
      <xdr:colOff>190498</xdr:colOff>
      <xdr:row>83</xdr:row>
      <xdr:rowOff>161017</xdr:rowOff>
    </xdr:from>
    <xdr:to>
      <xdr:col>7</xdr:col>
      <xdr:colOff>4218215</xdr:colOff>
      <xdr:row>86</xdr:row>
      <xdr:rowOff>37192</xdr:rowOff>
    </xdr:to>
    <xdr:grpSp>
      <xdr:nvGrpSpPr>
        <xdr:cNvPr id="33" name="Group 306"/>
        <xdr:cNvGrpSpPr>
          <a:grpSpLocks/>
        </xdr:cNvGrpSpPr>
      </xdr:nvGrpSpPr>
      <xdr:grpSpPr bwMode="auto">
        <a:xfrm>
          <a:off x="190498" y="30763481"/>
          <a:ext cx="12790717" cy="447675"/>
          <a:chOff x="0" y="1759"/>
          <a:chExt cx="811" cy="42"/>
        </a:xfrm>
      </xdr:grpSpPr>
      <xdr:sp macro="" textlink="">
        <xdr:nvSpPr>
          <xdr:cNvPr id="34" name="Text Box 307"/>
          <xdr:cNvSpPr txBox="1">
            <a:spLocks noChangeArrowheads="1"/>
          </xdr:cNvSpPr>
        </xdr:nvSpPr>
        <xdr:spPr bwMode="auto">
          <a:xfrm>
            <a:off x="0" y="1759"/>
            <a:ext cx="31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5</a:t>
            </a:r>
          </a:p>
        </xdr:txBody>
      </xdr:sp>
      <xdr:sp macro="" textlink="">
        <xdr:nvSpPr>
          <xdr:cNvPr id="35" name="Text Box 308"/>
          <xdr:cNvSpPr txBox="1">
            <a:spLocks noChangeArrowheads="1"/>
          </xdr:cNvSpPr>
        </xdr:nvSpPr>
        <xdr:spPr bwMode="auto">
          <a:xfrm>
            <a:off x="113" y="1759"/>
            <a:ext cx="127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70/TI-R&amp;D/08R00</a:t>
            </a:r>
          </a:p>
        </xdr:txBody>
      </xdr:sp>
      <xdr:sp macro="" textlink="">
        <xdr:nvSpPr>
          <xdr:cNvPr id="36" name="Text Box 309"/>
          <xdr:cNvSpPr txBox="1">
            <a:spLocks noChangeArrowheads="1"/>
          </xdr:cNvSpPr>
        </xdr:nvSpPr>
        <xdr:spPr bwMode="auto">
          <a:xfrm>
            <a:off x="240" y="1759"/>
            <a:ext cx="571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Perubahan spek bahan u/ komp, Back Cover-2 dari 450 x 450 Atlantic/France (1560=4) menjadi 450 x 375 Alabama (1560=4)</a:t>
            </a:r>
          </a:p>
        </xdr:txBody>
      </xdr:sp>
      <xdr:sp macro="" textlink="">
        <xdr:nvSpPr>
          <xdr:cNvPr id="37" name="Text Box 310"/>
          <xdr:cNvSpPr txBox="1">
            <a:spLocks noChangeArrowheads="1"/>
          </xdr:cNvSpPr>
        </xdr:nvSpPr>
        <xdr:spPr bwMode="auto">
          <a:xfrm>
            <a:off x="31" y="1759"/>
            <a:ext cx="81" cy="44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08/09/2008</a:t>
            </a:r>
          </a:p>
        </xdr:txBody>
      </xdr:sp>
    </xdr:grpSp>
    <xdr:clientData/>
  </xdr:twoCellAnchor>
  <xdr:twoCellAnchor>
    <xdr:from>
      <xdr:col>0</xdr:col>
      <xdr:colOff>190498</xdr:colOff>
      <xdr:row>87</xdr:row>
      <xdr:rowOff>122917</xdr:rowOff>
    </xdr:from>
    <xdr:to>
      <xdr:col>7</xdr:col>
      <xdr:colOff>4218215</xdr:colOff>
      <xdr:row>89</xdr:row>
      <xdr:rowOff>170542</xdr:rowOff>
    </xdr:to>
    <xdr:grpSp>
      <xdr:nvGrpSpPr>
        <xdr:cNvPr id="38" name="Group 316"/>
        <xdr:cNvGrpSpPr>
          <a:grpSpLocks/>
        </xdr:cNvGrpSpPr>
      </xdr:nvGrpSpPr>
      <xdr:grpSpPr bwMode="auto">
        <a:xfrm>
          <a:off x="190498" y="31487381"/>
          <a:ext cx="12790717" cy="428625"/>
          <a:chOff x="0" y="1828"/>
          <a:chExt cx="811" cy="41"/>
        </a:xfrm>
      </xdr:grpSpPr>
      <xdr:sp macro="" textlink="">
        <xdr:nvSpPr>
          <xdr:cNvPr id="39" name="Text Box 317"/>
          <xdr:cNvSpPr txBox="1">
            <a:spLocks noChangeArrowheads="1"/>
          </xdr:cNvSpPr>
        </xdr:nvSpPr>
        <xdr:spPr bwMode="auto">
          <a:xfrm>
            <a:off x="0" y="1830"/>
            <a:ext cx="31" cy="4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7</a:t>
            </a:r>
          </a:p>
        </xdr:txBody>
      </xdr:sp>
      <xdr:sp macro="" textlink="">
        <xdr:nvSpPr>
          <xdr:cNvPr id="40" name="Text Box 318"/>
          <xdr:cNvSpPr txBox="1">
            <a:spLocks noChangeArrowheads="1"/>
          </xdr:cNvSpPr>
        </xdr:nvSpPr>
        <xdr:spPr bwMode="auto">
          <a:xfrm>
            <a:off x="113" y="1830"/>
            <a:ext cx="127" cy="4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70/TI-R&amp;D/08R00</a:t>
            </a:r>
          </a:p>
        </xdr:txBody>
      </xdr:sp>
      <xdr:sp macro="" textlink="">
        <xdr:nvSpPr>
          <xdr:cNvPr id="41" name="Text Box 319"/>
          <xdr:cNvSpPr txBox="1">
            <a:spLocks noChangeArrowheads="1"/>
          </xdr:cNvSpPr>
        </xdr:nvSpPr>
        <xdr:spPr bwMode="auto">
          <a:xfrm>
            <a:off x="240" y="1830"/>
            <a:ext cx="571" cy="4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Perubahan spek bahan u/ komp, Seat Board, Back Board Depan (1) &amp; </a:t>
            </a:r>
          </a:p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Belakang (2) dari Borneo menjadi Albasia/MDF </a:t>
            </a:r>
          </a:p>
        </xdr:txBody>
      </xdr:sp>
      <xdr:sp macro="" textlink="">
        <xdr:nvSpPr>
          <xdr:cNvPr id="42" name="Text Box 320"/>
          <xdr:cNvSpPr txBox="1">
            <a:spLocks noChangeArrowheads="1"/>
          </xdr:cNvSpPr>
        </xdr:nvSpPr>
        <xdr:spPr bwMode="auto">
          <a:xfrm>
            <a:off x="31" y="1830"/>
            <a:ext cx="81" cy="41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08/09/2008</a:t>
            </a:r>
          </a:p>
        </xdr:txBody>
      </xdr:sp>
    </xdr:grpSp>
    <xdr:clientData/>
  </xdr:twoCellAnchor>
  <xdr:twoCellAnchor>
    <xdr:from>
      <xdr:col>0</xdr:col>
      <xdr:colOff>190498</xdr:colOff>
      <xdr:row>92</xdr:row>
      <xdr:rowOff>27667</xdr:rowOff>
    </xdr:from>
    <xdr:to>
      <xdr:col>7</xdr:col>
      <xdr:colOff>4218215</xdr:colOff>
      <xdr:row>94</xdr:row>
      <xdr:rowOff>94342</xdr:rowOff>
    </xdr:to>
    <xdr:grpSp>
      <xdr:nvGrpSpPr>
        <xdr:cNvPr id="43" name="Group 336"/>
        <xdr:cNvGrpSpPr>
          <a:grpSpLocks/>
        </xdr:cNvGrpSpPr>
      </xdr:nvGrpSpPr>
      <xdr:grpSpPr bwMode="auto">
        <a:xfrm>
          <a:off x="190498" y="32344631"/>
          <a:ext cx="12790717" cy="447675"/>
          <a:chOff x="0" y="1979"/>
          <a:chExt cx="811" cy="42"/>
        </a:xfrm>
      </xdr:grpSpPr>
      <xdr:sp macro="" textlink="">
        <xdr:nvSpPr>
          <xdr:cNvPr id="44" name="Text Box 337"/>
          <xdr:cNvSpPr txBox="1">
            <a:spLocks noChangeArrowheads="1"/>
          </xdr:cNvSpPr>
        </xdr:nvSpPr>
        <xdr:spPr bwMode="auto">
          <a:xfrm>
            <a:off x="0" y="1979"/>
            <a:ext cx="31" cy="4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9</a:t>
            </a:r>
          </a:p>
        </xdr:txBody>
      </xdr:sp>
      <xdr:sp macro="" textlink="">
        <xdr:nvSpPr>
          <xdr:cNvPr id="45" name="Text Box 338"/>
          <xdr:cNvSpPr txBox="1">
            <a:spLocks noChangeArrowheads="1"/>
          </xdr:cNvSpPr>
        </xdr:nvSpPr>
        <xdr:spPr bwMode="auto">
          <a:xfrm>
            <a:off x="113" y="1979"/>
            <a:ext cx="127" cy="4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19/TI-R&amp;D/09R00</a:t>
            </a:r>
          </a:p>
        </xdr:txBody>
      </xdr:sp>
      <xdr:sp macro="" textlink="">
        <xdr:nvSpPr>
          <xdr:cNvPr id="46" name="Text Box 339"/>
          <xdr:cNvSpPr txBox="1">
            <a:spLocks noChangeArrowheads="1"/>
          </xdr:cNvSpPr>
        </xdr:nvSpPr>
        <xdr:spPr bwMode="auto">
          <a:xfrm>
            <a:off x="240" y="1979"/>
            <a:ext cx="571" cy="4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Perubahan spek bahan u/ komp, Plastic for Stacking dari </a:t>
            </a:r>
          </a:p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High Density Poly Ethylene menjadi Poly Phrophylene Copolymer (Natural)</a:t>
            </a:r>
          </a:p>
        </xdr:txBody>
      </xdr:sp>
      <xdr:sp macro="" textlink="">
        <xdr:nvSpPr>
          <xdr:cNvPr id="47" name="Text Box 340"/>
          <xdr:cNvSpPr txBox="1">
            <a:spLocks noChangeArrowheads="1"/>
          </xdr:cNvSpPr>
        </xdr:nvSpPr>
        <xdr:spPr bwMode="auto">
          <a:xfrm>
            <a:off x="31" y="1979"/>
            <a:ext cx="81" cy="4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17/07/2009</a:t>
            </a:r>
          </a:p>
        </xdr:txBody>
      </xdr:sp>
    </xdr:grpSp>
    <xdr:clientData/>
  </xdr:twoCellAnchor>
  <xdr:twoCellAnchor>
    <xdr:from>
      <xdr:col>0</xdr:col>
      <xdr:colOff>190498</xdr:colOff>
      <xdr:row>89</xdr:row>
      <xdr:rowOff>170542</xdr:rowOff>
    </xdr:from>
    <xdr:to>
      <xdr:col>7</xdr:col>
      <xdr:colOff>4218215</xdr:colOff>
      <xdr:row>92</xdr:row>
      <xdr:rowOff>27667</xdr:rowOff>
    </xdr:to>
    <xdr:grpSp>
      <xdr:nvGrpSpPr>
        <xdr:cNvPr id="48" name="Group 341"/>
        <xdr:cNvGrpSpPr>
          <a:grpSpLocks/>
        </xdr:cNvGrpSpPr>
      </xdr:nvGrpSpPr>
      <xdr:grpSpPr bwMode="auto">
        <a:xfrm>
          <a:off x="190498" y="31916006"/>
          <a:ext cx="12790717" cy="428625"/>
          <a:chOff x="0" y="1869"/>
          <a:chExt cx="811" cy="42"/>
        </a:xfrm>
      </xdr:grpSpPr>
      <xdr:sp macro="" textlink="">
        <xdr:nvSpPr>
          <xdr:cNvPr id="49" name="Text Box 342"/>
          <xdr:cNvSpPr txBox="1">
            <a:spLocks noChangeArrowheads="1"/>
          </xdr:cNvSpPr>
        </xdr:nvSpPr>
        <xdr:spPr bwMode="auto">
          <a:xfrm>
            <a:off x="0" y="1869"/>
            <a:ext cx="31" cy="4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8</a:t>
            </a:r>
          </a:p>
        </xdr:txBody>
      </xdr:sp>
      <xdr:sp macro="" textlink="">
        <xdr:nvSpPr>
          <xdr:cNvPr id="50" name="Text Box 343"/>
          <xdr:cNvSpPr txBox="1">
            <a:spLocks noChangeArrowheads="1"/>
          </xdr:cNvSpPr>
        </xdr:nvSpPr>
        <xdr:spPr bwMode="auto">
          <a:xfrm>
            <a:off x="113" y="1869"/>
            <a:ext cx="127" cy="4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97/TI-R&amp;D/08R00</a:t>
            </a:r>
          </a:p>
        </xdr:txBody>
      </xdr:sp>
      <xdr:sp macro="" textlink="">
        <xdr:nvSpPr>
          <xdr:cNvPr id="51" name="Text Box 344"/>
          <xdr:cNvSpPr txBox="1">
            <a:spLocks noChangeArrowheads="1"/>
          </xdr:cNvSpPr>
        </xdr:nvSpPr>
        <xdr:spPr bwMode="auto">
          <a:xfrm>
            <a:off x="240" y="1869"/>
            <a:ext cx="571" cy="4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Perubahan spek bahan u/ komp, Back U Foam dari Pink t.30 x 345 x 390 </a:t>
            </a:r>
          </a:p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menjadi Pink t.30 x 345 x 410, Density 18</a:t>
            </a:r>
          </a:p>
        </xdr:txBody>
      </xdr:sp>
      <xdr:sp macro="" textlink="">
        <xdr:nvSpPr>
          <xdr:cNvPr id="52" name="Text Box 345"/>
          <xdr:cNvSpPr txBox="1">
            <a:spLocks noChangeArrowheads="1"/>
          </xdr:cNvSpPr>
        </xdr:nvSpPr>
        <xdr:spPr bwMode="auto">
          <a:xfrm>
            <a:off x="31" y="1869"/>
            <a:ext cx="81" cy="4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24/12/2008</a:t>
            </a:r>
          </a:p>
        </xdr:txBody>
      </xdr:sp>
    </xdr:grpSp>
    <xdr:clientData/>
  </xdr:twoCellAnchor>
  <xdr:twoCellAnchor>
    <xdr:from>
      <xdr:col>0</xdr:col>
      <xdr:colOff>190498</xdr:colOff>
      <xdr:row>86</xdr:row>
      <xdr:rowOff>37192</xdr:rowOff>
    </xdr:from>
    <xdr:to>
      <xdr:col>7</xdr:col>
      <xdr:colOff>4218215</xdr:colOff>
      <xdr:row>87</xdr:row>
      <xdr:rowOff>122917</xdr:rowOff>
    </xdr:to>
    <xdr:grpSp>
      <xdr:nvGrpSpPr>
        <xdr:cNvPr id="53" name="Group 419"/>
        <xdr:cNvGrpSpPr>
          <a:grpSpLocks/>
        </xdr:cNvGrpSpPr>
      </xdr:nvGrpSpPr>
      <xdr:grpSpPr bwMode="auto">
        <a:xfrm>
          <a:off x="190498" y="31211156"/>
          <a:ext cx="12790717" cy="276225"/>
          <a:chOff x="0" y="1691"/>
          <a:chExt cx="811" cy="27"/>
        </a:xfrm>
      </xdr:grpSpPr>
      <xdr:sp macro="" textlink="">
        <xdr:nvSpPr>
          <xdr:cNvPr id="54" name="Text Box 420"/>
          <xdr:cNvSpPr txBox="1">
            <a:spLocks noChangeArrowheads="1"/>
          </xdr:cNvSpPr>
        </xdr:nvSpPr>
        <xdr:spPr bwMode="auto">
          <a:xfrm>
            <a:off x="0" y="1693"/>
            <a:ext cx="31" cy="27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6</a:t>
            </a:r>
          </a:p>
        </xdr:txBody>
      </xdr:sp>
      <xdr:sp macro="" textlink="">
        <xdr:nvSpPr>
          <xdr:cNvPr id="55" name="Text Box 421"/>
          <xdr:cNvSpPr txBox="1">
            <a:spLocks noChangeArrowheads="1"/>
          </xdr:cNvSpPr>
        </xdr:nvSpPr>
        <xdr:spPr bwMode="auto">
          <a:xfrm>
            <a:off x="113" y="1693"/>
            <a:ext cx="127" cy="27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09/Ti-R&amp;D/09R00</a:t>
            </a:r>
          </a:p>
        </xdr:txBody>
      </xdr:sp>
      <xdr:sp macro="" textlink="">
        <xdr:nvSpPr>
          <xdr:cNvPr id="56" name="Text Box 422"/>
          <xdr:cNvSpPr txBox="1">
            <a:spLocks noChangeArrowheads="1"/>
          </xdr:cNvSpPr>
        </xdr:nvSpPr>
        <xdr:spPr bwMode="auto">
          <a:xfrm>
            <a:off x="240" y="1693"/>
            <a:ext cx="571" cy="27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Perubahan spek bahan u/ komp, Back Pipe dari panjang 1540 menjadi 1590</a:t>
            </a:r>
          </a:p>
        </xdr:txBody>
      </xdr:sp>
      <xdr:sp macro="" textlink="">
        <xdr:nvSpPr>
          <xdr:cNvPr id="57" name="Text Box 423"/>
          <xdr:cNvSpPr txBox="1">
            <a:spLocks noChangeArrowheads="1"/>
          </xdr:cNvSpPr>
        </xdr:nvSpPr>
        <xdr:spPr bwMode="auto">
          <a:xfrm>
            <a:off x="31" y="1693"/>
            <a:ext cx="81" cy="27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14/05/2009</a:t>
            </a:r>
          </a:p>
        </xdr:txBody>
      </xdr:sp>
    </xdr:grpSp>
    <xdr:clientData/>
  </xdr:twoCellAnchor>
  <xdr:twoCellAnchor>
    <xdr:from>
      <xdr:col>0</xdr:col>
      <xdr:colOff>190498</xdr:colOff>
      <xdr:row>81</xdr:row>
      <xdr:rowOff>175985</xdr:rowOff>
    </xdr:from>
    <xdr:to>
      <xdr:col>7</xdr:col>
      <xdr:colOff>4218215</xdr:colOff>
      <xdr:row>83</xdr:row>
      <xdr:rowOff>161017</xdr:rowOff>
    </xdr:to>
    <xdr:grpSp>
      <xdr:nvGrpSpPr>
        <xdr:cNvPr id="58" name="Group 440"/>
        <xdr:cNvGrpSpPr>
          <a:grpSpLocks/>
        </xdr:cNvGrpSpPr>
      </xdr:nvGrpSpPr>
      <xdr:grpSpPr bwMode="auto">
        <a:xfrm>
          <a:off x="190498" y="30315806"/>
          <a:ext cx="12790717" cy="447675"/>
          <a:chOff x="0" y="1759"/>
          <a:chExt cx="811" cy="42"/>
        </a:xfrm>
      </xdr:grpSpPr>
      <xdr:sp macro="" textlink="">
        <xdr:nvSpPr>
          <xdr:cNvPr id="59" name="Text Box 441"/>
          <xdr:cNvSpPr txBox="1">
            <a:spLocks noChangeArrowheads="1"/>
          </xdr:cNvSpPr>
        </xdr:nvSpPr>
        <xdr:spPr bwMode="auto">
          <a:xfrm>
            <a:off x="0" y="1759"/>
            <a:ext cx="31" cy="4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4</a:t>
            </a:r>
          </a:p>
        </xdr:txBody>
      </xdr:sp>
      <xdr:sp macro="" textlink="">
        <xdr:nvSpPr>
          <xdr:cNvPr id="60" name="Text Box 442"/>
          <xdr:cNvSpPr txBox="1">
            <a:spLocks noChangeArrowheads="1"/>
          </xdr:cNvSpPr>
        </xdr:nvSpPr>
        <xdr:spPr bwMode="auto">
          <a:xfrm>
            <a:off x="113" y="1759"/>
            <a:ext cx="127" cy="4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30/TI-R&amp;D/09R00</a:t>
            </a:r>
          </a:p>
        </xdr:txBody>
      </xdr:sp>
      <xdr:sp macro="" textlink="">
        <xdr:nvSpPr>
          <xdr:cNvPr id="61" name="Text Box 443"/>
          <xdr:cNvSpPr txBox="1">
            <a:spLocks noChangeArrowheads="1"/>
          </xdr:cNvSpPr>
        </xdr:nvSpPr>
        <xdr:spPr bwMode="auto">
          <a:xfrm>
            <a:off x="240" y="1759"/>
            <a:ext cx="571" cy="4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Perubahan spek bahan u/ komp, Under Seat Cover  dari 460 x 460 menjadi</a:t>
            </a:r>
          </a:p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350 x 450, PVC</a:t>
            </a:r>
          </a:p>
        </xdr:txBody>
      </xdr:sp>
      <xdr:sp macro="" textlink="">
        <xdr:nvSpPr>
          <xdr:cNvPr id="62" name="Text Box 444"/>
          <xdr:cNvSpPr txBox="1">
            <a:spLocks noChangeArrowheads="1"/>
          </xdr:cNvSpPr>
        </xdr:nvSpPr>
        <xdr:spPr bwMode="auto">
          <a:xfrm>
            <a:off x="31" y="1759"/>
            <a:ext cx="81" cy="42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03/09/2009</a:t>
            </a:r>
          </a:p>
        </xdr:txBody>
      </xdr:sp>
    </xdr:grpSp>
    <xdr:clientData/>
  </xdr:twoCellAnchor>
  <xdr:twoCellAnchor>
    <xdr:from>
      <xdr:col>0</xdr:col>
      <xdr:colOff>190498</xdr:colOff>
      <xdr:row>94</xdr:row>
      <xdr:rowOff>94342</xdr:rowOff>
    </xdr:from>
    <xdr:to>
      <xdr:col>7</xdr:col>
      <xdr:colOff>4218215</xdr:colOff>
      <xdr:row>95</xdr:row>
      <xdr:rowOff>189592</xdr:rowOff>
    </xdr:to>
    <xdr:grpSp>
      <xdr:nvGrpSpPr>
        <xdr:cNvPr id="63" name="Group 445"/>
        <xdr:cNvGrpSpPr>
          <a:grpSpLocks/>
        </xdr:cNvGrpSpPr>
      </xdr:nvGrpSpPr>
      <xdr:grpSpPr bwMode="auto">
        <a:xfrm>
          <a:off x="190498" y="32792306"/>
          <a:ext cx="12790717" cy="285750"/>
          <a:chOff x="0" y="1911"/>
          <a:chExt cx="811" cy="27"/>
        </a:xfrm>
      </xdr:grpSpPr>
      <xdr:sp macro="" textlink="">
        <xdr:nvSpPr>
          <xdr:cNvPr id="64" name="Text Box 446"/>
          <xdr:cNvSpPr txBox="1">
            <a:spLocks noChangeArrowheads="1"/>
          </xdr:cNvSpPr>
        </xdr:nvSpPr>
        <xdr:spPr bwMode="auto">
          <a:xfrm>
            <a:off x="0" y="1911"/>
            <a:ext cx="31" cy="27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10</a:t>
            </a:r>
          </a:p>
        </xdr:txBody>
      </xdr:sp>
      <xdr:sp macro="" textlink="">
        <xdr:nvSpPr>
          <xdr:cNvPr id="65" name="Text Box 447"/>
          <xdr:cNvSpPr txBox="1">
            <a:spLocks noChangeArrowheads="1"/>
          </xdr:cNvSpPr>
        </xdr:nvSpPr>
        <xdr:spPr bwMode="auto">
          <a:xfrm>
            <a:off x="113" y="1911"/>
            <a:ext cx="127" cy="27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09/Ti-R&amp;D/09R00</a:t>
            </a:r>
          </a:p>
        </xdr:txBody>
      </xdr:sp>
      <xdr:sp macro="" textlink="">
        <xdr:nvSpPr>
          <xdr:cNvPr id="66" name="Text Box 448"/>
          <xdr:cNvSpPr txBox="1">
            <a:spLocks noChangeArrowheads="1"/>
          </xdr:cNvSpPr>
        </xdr:nvSpPr>
        <xdr:spPr bwMode="auto">
          <a:xfrm>
            <a:off x="240" y="1911"/>
            <a:ext cx="571" cy="27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Inner Plate &amp; Back Lock Plate dihilangkan dan mengikuti design baru</a:t>
            </a:r>
          </a:p>
        </xdr:txBody>
      </xdr:sp>
      <xdr:sp macro="" textlink="">
        <xdr:nvSpPr>
          <xdr:cNvPr id="67" name="Text Box 449"/>
          <xdr:cNvSpPr txBox="1">
            <a:spLocks noChangeArrowheads="1"/>
          </xdr:cNvSpPr>
        </xdr:nvSpPr>
        <xdr:spPr bwMode="auto">
          <a:xfrm>
            <a:off x="31" y="1911"/>
            <a:ext cx="81" cy="27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14/05/2009</a:t>
            </a:r>
          </a:p>
        </xdr:txBody>
      </xdr:sp>
    </xdr:grpSp>
    <xdr:clientData/>
  </xdr:twoCellAnchor>
  <xdr:twoCellAnchor>
    <xdr:from>
      <xdr:col>0</xdr:col>
      <xdr:colOff>190498</xdr:colOff>
      <xdr:row>95</xdr:row>
      <xdr:rowOff>180067</xdr:rowOff>
    </xdr:from>
    <xdr:to>
      <xdr:col>7</xdr:col>
      <xdr:colOff>4218215</xdr:colOff>
      <xdr:row>97</xdr:row>
      <xdr:rowOff>84817</xdr:rowOff>
    </xdr:to>
    <xdr:grpSp>
      <xdr:nvGrpSpPr>
        <xdr:cNvPr id="68" name="Group 144"/>
        <xdr:cNvGrpSpPr>
          <a:grpSpLocks/>
        </xdr:cNvGrpSpPr>
      </xdr:nvGrpSpPr>
      <xdr:grpSpPr bwMode="auto">
        <a:xfrm>
          <a:off x="190498" y="33068531"/>
          <a:ext cx="12790717" cy="285750"/>
          <a:chOff x="0" y="30721611"/>
          <a:chExt cx="7467190" cy="273326"/>
        </a:xfrm>
      </xdr:grpSpPr>
      <xdr:sp macro="" textlink="">
        <xdr:nvSpPr>
          <xdr:cNvPr id="69" name="Text Box 28"/>
          <xdr:cNvSpPr txBox="1">
            <a:spLocks noChangeArrowheads="1"/>
          </xdr:cNvSpPr>
        </xdr:nvSpPr>
        <xdr:spPr bwMode="auto">
          <a:xfrm>
            <a:off x="0" y="30721611"/>
            <a:ext cx="292646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11</a:t>
            </a:r>
          </a:p>
        </xdr:txBody>
      </xdr:sp>
      <xdr:sp macro="" textlink="">
        <xdr:nvSpPr>
          <xdr:cNvPr id="70" name="Text Box 29"/>
          <xdr:cNvSpPr txBox="1">
            <a:spLocks noChangeArrowheads="1"/>
          </xdr:cNvSpPr>
        </xdr:nvSpPr>
        <xdr:spPr bwMode="auto">
          <a:xfrm>
            <a:off x="1038421" y="30721611"/>
            <a:ext cx="1180024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55/TI-R&amp;D/10R00</a:t>
            </a:r>
          </a:p>
        </xdr:txBody>
      </xdr:sp>
      <xdr:sp macro="" textlink="">
        <xdr:nvSpPr>
          <xdr:cNvPr id="71" name="Text Box 30"/>
          <xdr:cNvSpPr txBox="1">
            <a:spLocks noChangeArrowheads="1"/>
          </xdr:cNvSpPr>
        </xdr:nvSpPr>
        <xdr:spPr bwMode="auto">
          <a:xfrm>
            <a:off x="2218445" y="30721611"/>
            <a:ext cx="5248745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Penambahan</a:t>
            </a:r>
            <a:r>
              <a:rPr lang="en-US" sz="1200" b="0" i="0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 label SNI  pada produk  multy  dengan uk. 20 x 20 mm</a:t>
            </a:r>
            <a:endParaRPr lang="en-US" sz="12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2" name="Text Box 31"/>
          <xdr:cNvSpPr txBox="1">
            <a:spLocks noChangeArrowheads="1"/>
          </xdr:cNvSpPr>
        </xdr:nvSpPr>
        <xdr:spPr bwMode="auto">
          <a:xfrm>
            <a:off x="292646" y="30721611"/>
            <a:ext cx="745775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09/11/2010</a:t>
            </a:r>
          </a:p>
        </xdr:txBody>
      </xdr:sp>
    </xdr:grpSp>
    <xdr:clientData/>
  </xdr:twoCellAnchor>
  <xdr:twoCellAnchor>
    <xdr:from>
      <xdr:col>0</xdr:col>
      <xdr:colOff>190498</xdr:colOff>
      <xdr:row>97</xdr:row>
      <xdr:rowOff>84817</xdr:rowOff>
    </xdr:from>
    <xdr:to>
      <xdr:col>7</xdr:col>
      <xdr:colOff>4218215</xdr:colOff>
      <xdr:row>98</xdr:row>
      <xdr:rowOff>98424</xdr:rowOff>
    </xdr:to>
    <xdr:grpSp>
      <xdr:nvGrpSpPr>
        <xdr:cNvPr id="73" name="Group 144"/>
        <xdr:cNvGrpSpPr>
          <a:grpSpLocks/>
        </xdr:cNvGrpSpPr>
      </xdr:nvGrpSpPr>
      <xdr:grpSpPr bwMode="auto">
        <a:xfrm>
          <a:off x="190498" y="33354281"/>
          <a:ext cx="12790717" cy="285750"/>
          <a:chOff x="0" y="30721611"/>
          <a:chExt cx="7467190" cy="273326"/>
        </a:xfrm>
      </xdr:grpSpPr>
      <xdr:sp macro="" textlink="">
        <xdr:nvSpPr>
          <xdr:cNvPr id="74" name="Text Box 28"/>
          <xdr:cNvSpPr txBox="1">
            <a:spLocks noChangeArrowheads="1"/>
          </xdr:cNvSpPr>
        </xdr:nvSpPr>
        <xdr:spPr bwMode="auto">
          <a:xfrm>
            <a:off x="0" y="30721611"/>
            <a:ext cx="292646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12</a:t>
            </a:r>
          </a:p>
        </xdr:txBody>
      </xdr:sp>
      <xdr:sp macro="" textlink="">
        <xdr:nvSpPr>
          <xdr:cNvPr id="75" name="Text Box 29"/>
          <xdr:cNvSpPr txBox="1">
            <a:spLocks noChangeArrowheads="1"/>
          </xdr:cNvSpPr>
        </xdr:nvSpPr>
        <xdr:spPr bwMode="auto">
          <a:xfrm>
            <a:off x="1038421" y="30721611"/>
            <a:ext cx="1180024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..TI-R&amp;D/15R00</a:t>
            </a:r>
          </a:p>
        </xdr:txBody>
      </xdr:sp>
      <xdr:sp macro="" textlink="">
        <xdr:nvSpPr>
          <xdr:cNvPr id="76" name="Text Box 30"/>
          <xdr:cNvSpPr txBox="1">
            <a:spLocks noChangeArrowheads="1"/>
          </xdr:cNvSpPr>
        </xdr:nvSpPr>
        <xdr:spPr bwMode="auto">
          <a:xfrm>
            <a:off x="2218445" y="30721611"/>
            <a:ext cx="5248745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Perubahan spesifikasi Back</a:t>
            </a:r>
            <a:r>
              <a:rPr lang="en-US" sz="1200" b="0" i="0" strike="noStrike" baseline="0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 Cover 1dari  510 x 480 menjadi 510 x 460</a:t>
            </a:r>
            <a:endParaRPr lang="en-US" sz="1200" b="0" i="0" strike="noStrike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7" name="Text Box 31"/>
          <xdr:cNvSpPr txBox="1">
            <a:spLocks noChangeArrowheads="1"/>
          </xdr:cNvSpPr>
        </xdr:nvSpPr>
        <xdr:spPr bwMode="auto">
          <a:xfrm>
            <a:off x="292646" y="30721611"/>
            <a:ext cx="745775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ysClr val="windowText" lastClr="000000"/>
                </a:solidFill>
                <a:latin typeface="Arial" pitchFamily="34" charset="0"/>
                <a:cs typeface="Arial" pitchFamily="34" charset="0"/>
              </a:rPr>
              <a:t>20/02/2015</a:t>
            </a:r>
          </a:p>
        </xdr:txBody>
      </xdr:sp>
    </xdr:grpSp>
    <xdr:clientData/>
  </xdr:twoCellAnchor>
  <xdr:twoCellAnchor>
    <xdr:from>
      <xdr:col>0</xdr:col>
      <xdr:colOff>190498</xdr:colOff>
      <xdr:row>98</xdr:row>
      <xdr:rowOff>98424</xdr:rowOff>
    </xdr:from>
    <xdr:to>
      <xdr:col>7</xdr:col>
      <xdr:colOff>4218215</xdr:colOff>
      <xdr:row>101</xdr:row>
      <xdr:rowOff>46717</xdr:rowOff>
    </xdr:to>
    <xdr:grpSp>
      <xdr:nvGrpSpPr>
        <xdr:cNvPr id="78" name="Group 144"/>
        <xdr:cNvGrpSpPr>
          <a:grpSpLocks/>
        </xdr:cNvGrpSpPr>
      </xdr:nvGrpSpPr>
      <xdr:grpSpPr bwMode="auto">
        <a:xfrm>
          <a:off x="190498" y="33640031"/>
          <a:ext cx="12790717" cy="438150"/>
          <a:chOff x="0" y="30721611"/>
          <a:chExt cx="7467190" cy="273326"/>
        </a:xfrm>
      </xdr:grpSpPr>
      <xdr:sp macro="" textlink="">
        <xdr:nvSpPr>
          <xdr:cNvPr id="79" name="Text Box 28"/>
          <xdr:cNvSpPr txBox="1">
            <a:spLocks noChangeArrowheads="1"/>
          </xdr:cNvSpPr>
        </xdr:nvSpPr>
        <xdr:spPr bwMode="auto">
          <a:xfrm>
            <a:off x="0" y="30721611"/>
            <a:ext cx="292646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13</a:t>
            </a:r>
          </a:p>
        </xdr:txBody>
      </xdr:sp>
      <xdr:sp macro="" textlink="">
        <xdr:nvSpPr>
          <xdr:cNvPr id="80" name="Text Box 29"/>
          <xdr:cNvSpPr txBox="1">
            <a:spLocks noChangeArrowheads="1"/>
          </xdr:cNvSpPr>
        </xdr:nvSpPr>
        <xdr:spPr bwMode="auto">
          <a:xfrm>
            <a:off x="1038421" y="30721611"/>
            <a:ext cx="1180024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11/TI-R&amp;D/NB/15</a:t>
            </a:r>
          </a:p>
        </xdr:txBody>
      </xdr:sp>
      <xdr:sp macro="" textlink="">
        <xdr:nvSpPr>
          <xdr:cNvPr id="81" name="Text Box 30"/>
          <xdr:cNvSpPr txBox="1">
            <a:spLocks noChangeArrowheads="1"/>
          </xdr:cNvSpPr>
        </xdr:nvSpPr>
        <xdr:spPr bwMode="auto">
          <a:xfrm>
            <a:off x="2218445" y="30721611"/>
            <a:ext cx="5248745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seat board MDF menjadi Plastic &amp; Perubahan Bolt JMO M6 x 15 menjadi Screw TSAT M5 x 15, Bolt JMO M6 x 25 menjadi Screw TSAT M5 x 25</a:t>
            </a:r>
          </a:p>
        </xdr:txBody>
      </xdr:sp>
      <xdr:sp macro="" textlink="">
        <xdr:nvSpPr>
          <xdr:cNvPr id="82" name="Text Box 31"/>
          <xdr:cNvSpPr txBox="1">
            <a:spLocks noChangeArrowheads="1"/>
          </xdr:cNvSpPr>
        </xdr:nvSpPr>
        <xdr:spPr bwMode="auto">
          <a:xfrm>
            <a:off x="292646" y="30721611"/>
            <a:ext cx="745775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17/12/2015</a:t>
            </a:r>
          </a:p>
        </xdr:txBody>
      </xdr:sp>
    </xdr:grpSp>
    <xdr:clientData/>
  </xdr:twoCellAnchor>
  <xdr:twoCellAnchor>
    <xdr:from>
      <xdr:col>0</xdr:col>
      <xdr:colOff>190498</xdr:colOff>
      <xdr:row>101</xdr:row>
      <xdr:rowOff>46717</xdr:rowOff>
    </xdr:from>
    <xdr:to>
      <xdr:col>7</xdr:col>
      <xdr:colOff>4218215</xdr:colOff>
      <xdr:row>103</xdr:row>
      <xdr:rowOff>139246</xdr:rowOff>
    </xdr:to>
    <xdr:grpSp>
      <xdr:nvGrpSpPr>
        <xdr:cNvPr id="83" name="Group 144"/>
        <xdr:cNvGrpSpPr>
          <a:grpSpLocks/>
        </xdr:cNvGrpSpPr>
      </xdr:nvGrpSpPr>
      <xdr:grpSpPr bwMode="auto">
        <a:xfrm>
          <a:off x="190498" y="34078181"/>
          <a:ext cx="12790717" cy="419101"/>
          <a:chOff x="0" y="30721611"/>
          <a:chExt cx="7467190" cy="273326"/>
        </a:xfrm>
      </xdr:grpSpPr>
      <xdr:sp macro="" textlink="">
        <xdr:nvSpPr>
          <xdr:cNvPr id="84" name="Text Box 28"/>
          <xdr:cNvSpPr txBox="1">
            <a:spLocks noChangeArrowheads="1"/>
          </xdr:cNvSpPr>
        </xdr:nvSpPr>
        <xdr:spPr bwMode="auto">
          <a:xfrm>
            <a:off x="0" y="30721611"/>
            <a:ext cx="292646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14</a:t>
            </a:r>
          </a:p>
        </xdr:txBody>
      </xdr:sp>
      <xdr:sp macro="" textlink="">
        <xdr:nvSpPr>
          <xdr:cNvPr id="85" name="Text Box 29"/>
          <xdr:cNvSpPr txBox="1">
            <a:spLocks noChangeArrowheads="1"/>
          </xdr:cNvSpPr>
        </xdr:nvSpPr>
        <xdr:spPr bwMode="auto">
          <a:xfrm>
            <a:off x="1038421" y="30721611"/>
            <a:ext cx="1180024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16/TI-R&amp;D/NB/18</a:t>
            </a:r>
          </a:p>
        </xdr:txBody>
      </xdr:sp>
      <xdr:sp macro="" textlink="">
        <xdr:nvSpPr>
          <xdr:cNvPr id="86" name="Text Box 30"/>
          <xdr:cNvSpPr txBox="1">
            <a:spLocks noChangeArrowheads="1"/>
          </xdr:cNvSpPr>
        </xdr:nvSpPr>
        <xdr:spPr bwMode="auto">
          <a:xfrm>
            <a:off x="2218445" y="30721611"/>
            <a:ext cx="5248745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back board MDF menjadi Plastic &amp; Perubahan Screw JMT M5 x 8 menjadi</a:t>
            </a:r>
          </a:p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PT/TS M5 x 10 Yellow</a:t>
            </a:r>
          </a:p>
        </xdr:txBody>
      </xdr:sp>
      <xdr:sp macro="" textlink="">
        <xdr:nvSpPr>
          <xdr:cNvPr id="87" name="Text Box 31"/>
          <xdr:cNvSpPr txBox="1">
            <a:spLocks noChangeArrowheads="1"/>
          </xdr:cNvSpPr>
        </xdr:nvSpPr>
        <xdr:spPr bwMode="auto">
          <a:xfrm>
            <a:off x="292646" y="30721611"/>
            <a:ext cx="745775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12/04/2018</a:t>
            </a:r>
          </a:p>
        </xdr:txBody>
      </xdr:sp>
    </xdr:grpSp>
    <xdr:clientData/>
  </xdr:twoCellAnchor>
  <xdr:twoCellAnchor>
    <xdr:from>
      <xdr:col>0</xdr:col>
      <xdr:colOff>190498</xdr:colOff>
      <xdr:row>103</xdr:row>
      <xdr:rowOff>139246</xdr:rowOff>
    </xdr:from>
    <xdr:to>
      <xdr:col>7</xdr:col>
      <xdr:colOff>4218215</xdr:colOff>
      <xdr:row>105</xdr:row>
      <xdr:rowOff>98424</xdr:rowOff>
    </xdr:to>
    <xdr:grpSp>
      <xdr:nvGrpSpPr>
        <xdr:cNvPr id="88" name="Group 144"/>
        <xdr:cNvGrpSpPr>
          <a:grpSpLocks/>
        </xdr:cNvGrpSpPr>
      </xdr:nvGrpSpPr>
      <xdr:grpSpPr bwMode="auto">
        <a:xfrm>
          <a:off x="190498" y="34497282"/>
          <a:ext cx="12790717" cy="285749"/>
          <a:chOff x="0" y="30721611"/>
          <a:chExt cx="7467190" cy="273326"/>
        </a:xfrm>
      </xdr:grpSpPr>
      <xdr:sp macro="" textlink="">
        <xdr:nvSpPr>
          <xdr:cNvPr id="89" name="Text Box 28"/>
          <xdr:cNvSpPr txBox="1">
            <a:spLocks noChangeArrowheads="1"/>
          </xdr:cNvSpPr>
        </xdr:nvSpPr>
        <xdr:spPr bwMode="auto">
          <a:xfrm>
            <a:off x="0" y="30721611"/>
            <a:ext cx="292646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15</a:t>
            </a:r>
          </a:p>
        </xdr:txBody>
      </xdr:sp>
      <xdr:sp macro="" textlink="">
        <xdr:nvSpPr>
          <xdr:cNvPr id="90" name="Text Box 29"/>
          <xdr:cNvSpPr txBox="1">
            <a:spLocks noChangeArrowheads="1"/>
          </xdr:cNvSpPr>
        </xdr:nvSpPr>
        <xdr:spPr bwMode="auto">
          <a:xfrm>
            <a:off x="1038421" y="30721611"/>
            <a:ext cx="1180024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20/TI-R&amp;D/NB/18</a:t>
            </a:r>
          </a:p>
        </xdr:txBody>
      </xdr:sp>
      <xdr:sp macro="" textlink="">
        <xdr:nvSpPr>
          <xdr:cNvPr id="91" name="Text Box 30"/>
          <xdr:cNvSpPr txBox="1">
            <a:spLocks noChangeArrowheads="1"/>
          </xdr:cNvSpPr>
        </xdr:nvSpPr>
        <xdr:spPr bwMode="auto">
          <a:xfrm>
            <a:off x="2218445" y="30721611"/>
            <a:ext cx="5248745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seat foam Caesar C-Pro &amp; Penambahan Label C-Pro</a:t>
            </a:r>
          </a:p>
        </xdr:txBody>
      </xdr:sp>
      <xdr:sp macro="" textlink="">
        <xdr:nvSpPr>
          <xdr:cNvPr id="92" name="Text Box 31"/>
          <xdr:cNvSpPr txBox="1">
            <a:spLocks noChangeArrowheads="1"/>
          </xdr:cNvSpPr>
        </xdr:nvSpPr>
        <xdr:spPr bwMode="auto">
          <a:xfrm>
            <a:off x="292646" y="30721611"/>
            <a:ext cx="745775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14/05/2018</a:t>
            </a:r>
          </a:p>
        </xdr:txBody>
      </xdr:sp>
    </xdr:grpSp>
    <xdr:clientData/>
  </xdr:twoCellAnchor>
  <xdr:twoCellAnchor editAs="oneCell">
    <xdr:from>
      <xdr:col>13</xdr:col>
      <xdr:colOff>1197426</xdr:colOff>
      <xdr:row>0</xdr:row>
      <xdr:rowOff>95249</xdr:rowOff>
    </xdr:from>
    <xdr:to>
      <xdr:col>13</xdr:col>
      <xdr:colOff>2117959</xdr:colOff>
      <xdr:row>7</xdr:row>
      <xdr:rowOff>122464</xdr:rowOff>
    </xdr:to>
    <xdr:pic>
      <xdr:nvPicPr>
        <xdr:cNvPr id="93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8945" t="33545" r="53710" b="12039"/>
        <a:stretch>
          <a:fillRect/>
        </a:stretch>
      </xdr:blipFill>
      <xdr:spPr bwMode="auto">
        <a:xfrm>
          <a:off x="18590076" y="95249"/>
          <a:ext cx="920533" cy="1627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190503</xdr:colOff>
      <xdr:row>105</xdr:row>
      <xdr:rowOff>95251</xdr:rowOff>
    </xdr:from>
    <xdr:to>
      <xdr:col>7</xdr:col>
      <xdr:colOff>4218220</xdr:colOff>
      <xdr:row>107</xdr:row>
      <xdr:rowOff>54429</xdr:rowOff>
    </xdr:to>
    <xdr:grpSp>
      <xdr:nvGrpSpPr>
        <xdr:cNvPr id="94" name="Group 144"/>
        <xdr:cNvGrpSpPr>
          <a:grpSpLocks/>
        </xdr:cNvGrpSpPr>
      </xdr:nvGrpSpPr>
      <xdr:grpSpPr bwMode="auto">
        <a:xfrm>
          <a:off x="190503" y="34779858"/>
          <a:ext cx="12790717" cy="285750"/>
          <a:chOff x="0" y="30721611"/>
          <a:chExt cx="7467190" cy="273326"/>
        </a:xfrm>
      </xdr:grpSpPr>
      <xdr:sp macro="" textlink="">
        <xdr:nvSpPr>
          <xdr:cNvPr id="95" name="Text Box 28"/>
          <xdr:cNvSpPr txBox="1">
            <a:spLocks noChangeArrowheads="1"/>
          </xdr:cNvSpPr>
        </xdr:nvSpPr>
        <xdr:spPr bwMode="auto">
          <a:xfrm>
            <a:off x="0" y="30721611"/>
            <a:ext cx="292646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16</a:t>
            </a:r>
          </a:p>
        </xdr:txBody>
      </xdr:sp>
      <xdr:sp macro="" textlink="">
        <xdr:nvSpPr>
          <xdr:cNvPr id="96" name="Text Box 29"/>
          <xdr:cNvSpPr txBox="1">
            <a:spLocks noChangeArrowheads="1"/>
          </xdr:cNvSpPr>
        </xdr:nvSpPr>
        <xdr:spPr bwMode="auto">
          <a:xfrm>
            <a:off x="1038421" y="30721611"/>
            <a:ext cx="1180024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16/TI-R&amp;D/NB/23</a:t>
            </a:r>
          </a:p>
        </xdr:txBody>
      </xdr:sp>
      <xdr:sp macro="" textlink="">
        <xdr:nvSpPr>
          <xdr:cNvPr id="97" name="Text Box 30"/>
          <xdr:cNvSpPr txBox="1">
            <a:spLocks noChangeArrowheads="1"/>
          </xdr:cNvSpPr>
        </xdr:nvSpPr>
        <xdr:spPr bwMode="auto">
          <a:xfrm>
            <a:off x="2218445" y="30721611"/>
            <a:ext cx="5248745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metode packing produk caesar menjadi menggunakan karung plastic,</a:t>
            </a:r>
            <a:r>
              <a:rPr lang="en-US" sz="12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packing case hilang</a:t>
            </a:r>
            <a:endParaRPr lang="en-US" sz="12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98" name="Text Box 31"/>
          <xdr:cNvSpPr txBox="1">
            <a:spLocks noChangeArrowheads="1"/>
          </xdr:cNvSpPr>
        </xdr:nvSpPr>
        <xdr:spPr bwMode="auto">
          <a:xfrm>
            <a:off x="292646" y="30721611"/>
            <a:ext cx="745775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04/09/2023</a:t>
            </a:r>
          </a:p>
        </xdr:txBody>
      </xdr:sp>
    </xdr:grpSp>
    <xdr:clientData/>
  </xdr:twoCellAnchor>
  <xdr:twoCellAnchor>
    <xdr:from>
      <xdr:col>0</xdr:col>
      <xdr:colOff>190498</xdr:colOff>
      <xdr:row>107</xdr:row>
      <xdr:rowOff>54428</xdr:rowOff>
    </xdr:from>
    <xdr:to>
      <xdr:col>7</xdr:col>
      <xdr:colOff>4218215</xdr:colOff>
      <xdr:row>109</xdr:row>
      <xdr:rowOff>13606</xdr:rowOff>
    </xdr:to>
    <xdr:grpSp>
      <xdr:nvGrpSpPr>
        <xdr:cNvPr id="100" name="Group 144"/>
        <xdr:cNvGrpSpPr>
          <a:grpSpLocks/>
        </xdr:cNvGrpSpPr>
      </xdr:nvGrpSpPr>
      <xdr:grpSpPr bwMode="auto">
        <a:xfrm>
          <a:off x="190498" y="35065607"/>
          <a:ext cx="12790717" cy="285749"/>
          <a:chOff x="0" y="30721611"/>
          <a:chExt cx="7467190" cy="273326"/>
        </a:xfrm>
      </xdr:grpSpPr>
      <xdr:sp macro="" textlink="">
        <xdr:nvSpPr>
          <xdr:cNvPr id="101" name="Text Box 28"/>
          <xdr:cNvSpPr txBox="1">
            <a:spLocks noChangeArrowheads="1"/>
          </xdr:cNvSpPr>
        </xdr:nvSpPr>
        <xdr:spPr bwMode="auto">
          <a:xfrm>
            <a:off x="0" y="30721611"/>
            <a:ext cx="292646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17</a:t>
            </a:r>
          </a:p>
        </xdr:txBody>
      </xdr:sp>
      <xdr:sp macro="" textlink="">
        <xdr:nvSpPr>
          <xdr:cNvPr id="102" name="Text Box 29"/>
          <xdr:cNvSpPr txBox="1">
            <a:spLocks noChangeArrowheads="1"/>
          </xdr:cNvSpPr>
        </xdr:nvSpPr>
        <xdr:spPr bwMode="auto">
          <a:xfrm>
            <a:off x="1038421" y="30721611"/>
            <a:ext cx="1180024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19/TI-R&amp;D/NB/24</a:t>
            </a:r>
          </a:p>
        </xdr:txBody>
      </xdr:sp>
      <xdr:sp macro="" textlink="">
        <xdr:nvSpPr>
          <xdr:cNvPr id="103" name="Text Box 30"/>
          <xdr:cNvSpPr txBox="1">
            <a:spLocks noChangeArrowheads="1"/>
          </xdr:cNvSpPr>
        </xdr:nvSpPr>
        <xdr:spPr bwMode="auto">
          <a:xfrm>
            <a:off x="2218445" y="30721611"/>
            <a:ext cx="5248745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0" bIns="32004" anchor="ctr" upright="1"/>
          <a:lstStyle/>
          <a:p>
            <a:pPr algn="l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Perubahan kain cover Caesar dari kain Torino ke kain Lisburn dan kain new Torino</a:t>
            </a:r>
          </a:p>
        </xdr:txBody>
      </xdr:sp>
      <xdr:sp macro="" textlink="">
        <xdr:nvSpPr>
          <xdr:cNvPr id="104" name="Text Box 31"/>
          <xdr:cNvSpPr txBox="1">
            <a:spLocks noChangeArrowheads="1"/>
          </xdr:cNvSpPr>
        </xdr:nvSpPr>
        <xdr:spPr bwMode="auto">
          <a:xfrm>
            <a:off x="292646" y="30721611"/>
            <a:ext cx="745775" cy="273326"/>
          </a:xfrm>
          <a:prstGeom prst="rect">
            <a:avLst/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32004" rIns="27432" bIns="32004" anchor="ctr" upright="1"/>
          <a:lstStyle/>
          <a:p>
            <a:pPr algn="ctr" rtl="1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Arial"/>
                <a:cs typeface="Arial"/>
              </a:rPr>
              <a:t>20/08/2024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_Data\DOC%20RNI\MY%20JOBS\DAFTAR%20STANDAR%20KOMPONEN%20ALL\DSKK%20REGULER%20VERSI%20SAP\HOTEL%20BANQUET%20&amp;%20RESTO\CHAIR\2B.%20CAESAR%20TANPA%20PAC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ESAR N"/>
      <sheetName val="CAESAR P"/>
      <sheetName val="CAESAR 030124"/>
      <sheetName val="CAESAR 300124"/>
      <sheetName val="CAESAR 200824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</sheetPr>
  <dimension ref="A1:Q111"/>
  <sheetViews>
    <sheetView showGridLines="0" tabSelected="1" view="pageBreakPreview" zoomScale="70" zoomScaleNormal="75" zoomScaleSheetLayoutView="75" workbookViewId="0">
      <selection activeCell="K91" sqref="K91"/>
    </sheetView>
  </sheetViews>
  <sheetFormatPr defaultColWidth="10.7109375" defaultRowHeight="12.75" x14ac:dyDescent="0.2"/>
  <cols>
    <col min="1" max="1" width="6.5703125" style="2" customWidth="1"/>
    <col min="2" max="2" width="15.7109375" style="2" customWidth="1"/>
    <col min="3" max="3" width="16.7109375" style="2" customWidth="1"/>
    <col min="4" max="4" width="15.85546875" style="2" customWidth="1"/>
    <col min="5" max="5" width="17.28515625" style="2" customWidth="1"/>
    <col min="6" max="6" width="17.7109375" style="2" customWidth="1"/>
    <col min="7" max="7" width="41.42578125" style="2" customWidth="1"/>
    <col min="8" max="8" width="71.140625" style="2" customWidth="1"/>
    <col min="9" max="9" width="11" style="2" customWidth="1"/>
    <col min="10" max="10" width="7.140625" style="2" customWidth="1"/>
    <col min="11" max="11" width="20.7109375" style="2" customWidth="1"/>
    <col min="12" max="12" width="19.5703125" style="2" customWidth="1"/>
    <col min="13" max="13" width="13.42578125" style="2" hidden="1" customWidth="1"/>
    <col min="14" max="14" width="33.140625" style="2" customWidth="1"/>
    <col min="15" max="15" width="10.7109375" style="2" customWidth="1"/>
    <col min="16" max="16384" width="10.7109375" style="2"/>
  </cols>
  <sheetData>
    <row r="1" spans="1:15" ht="18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5" ht="20.100000000000001" customHeight="1" x14ac:dyDescent="0.2">
      <c r="A2" s="3" t="s">
        <v>1</v>
      </c>
      <c r="B2" s="3"/>
      <c r="C2" s="3"/>
      <c r="D2" s="3"/>
      <c r="E2" s="3"/>
      <c r="F2" s="3"/>
      <c r="G2" s="3"/>
      <c r="H2" s="3"/>
    </row>
    <row r="3" spans="1:15" s="4" customFormat="1" ht="20.100000000000001" customHeight="1" x14ac:dyDescent="0.2">
      <c r="B3" s="5"/>
      <c r="C3" s="5"/>
      <c r="D3" s="5"/>
      <c r="E3" s="5"/>
      <c r="F3" s="5"/>
      <c r="G3" s="6"/>
    </row>
    <row r="4" spans="1:15" s="8" customFormat="1" ht="20.100000000000001" customHeight="1" x14ac:dyDescent="0.2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8" customFormat="1" ht="20.100000000000001" customHeight="1" x14ac:dyDescent="0.2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5" ht="15" customHeight="1" x14ac:dyDescent="0.2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5" ht="15" customHeight="1" x14ac:dyDescent="0.2">
      <c r="A7" s="11"/>
      <c r="B7" s="12"/>
      <c r="C7" s="12"/>
      <c r="D7" s="12"/>
      <c r="E7" s="12"/>
      <c r="F7" s="12"/>
    </row>
    <row r="8" spans="1:15" ht="15" customHeight="1" x14ac:dyDescent="0.2">
      <c r="A8" s="11"/>
      <c r="B8" s="12"/>
      <c r="C8" s="12"/>
      <c r="D8" s="12"/>
      <c r="E8" s="12"/>
      <c r="F8" s="12"/>
    </row>
    <row r="9" spans="1:15" s="17" customFormat="1" ht="24.95" customHeight="1" x14ac:dyDescent="0.2">
      <c r="A9" s="13" t="s">
        <v>5</v>
      </c>
      <c r="B9" s="14"/>
      <c r="C9" s="14"/>
      <c r="D9" s="14"/>
      <c r="E9" s="15" t="s">
        <v>6</v>
      </c>
      <c r="F9" s="15"/>
      <c r="G9" s="15"/>
      <c r="H9" s="16"/>
      <c r="K9" s="13" t="s">
        <v>7</v>
      </c>
      <c r="L9" s="18"/>
      <c r="M9" s="19"/>
      <c r="N9" s="20" t="s">
        <v>8</v>
      </c>
      <c r="O9" s="21"/>
    </row>
    <row r="10" spans="1:15" s="23" customFormat="1" ht="24.95" customHeight="1" x14ac:dyDescent="0.2">
      <c r="A10" s="13" t="s">
        <v>9</v>
      </c>
      <c r="B10" s="14"/>
      <c r="C10" s="14"/>
      <c r="D10" s="14"/>
      <c r="E10" s="22" t="s">
        <v>10</v>
      </c>
      <c r="F10" s="22"/>
      <c r="G10" s="22"/>
      <c r="H10" s="16"/>
      <c r="K10" s="13" t="s">
        <v>11</v>
      </c>
      <c r="L10" s="18"/>
      <c r="M10" s="24"/>
      <c r="N10" s="25" t="s">
        <v>12</v>
      </c>
      <c r="O10" s="21"/>
    </row>
    <row r="11" spans="1:15" s="23" customFormat="1" ht="24.95" customHeight="1" x14ac:dyDescent="0.2">
      <c r="A11" s="13"/>
      <c r="B11" s="14"/>
      <c r="C11" s="14"/>
      <c r="D11" s="14"/>
      <c r="E11" s="26" t="s">
        <v>13</v>
      </c>
      <c r="F11" s="27"/>
      <c r="G11" s="28"/>
      <c r="H11" s="16"/>
      <c r="K11" s="29"/>
      <c r="L11" s="30"/>
      <c r="M11" s="24"/>
      <c r="N11" s="29"/>
      <c r="O11" s="31"/>
    </row>
    <row r="12" spans="1:15" s="17" customFormat="1" ht="24.95" customHeight="1" x14ac:dyDescent="0.2">
      <c r="A12" s="13" t="s">
        <v>14</v>
      </c>
      <c r="B12" s="14"/>
      <c r="C12" s="14"/>
      <c r="D12" s="14"/>
      <c r="E12" s="22" t="s">
        <v>15</v>
      </c>
      <c r="F12" s="22"/>
      <c r="G12" s="22"/>
      <c r="H12" s="16"/>
      <c r="I12" s="32"/>
      <c r="J12" s="32"/>
      <c r="K12" s="33"/>
      <c r="L12" s="33"/>
      <c r="M12" s="33"/>
      <c r="N12" s="33"/>
      <c r="O12" s="31"/>
    </row>
    <row r="13" spans="1:15" s="17" customFormat="1" ht="6" customHeight="1" x14ac:dyDescent="0.2">
      <c r="A13" s="34"/>
      <c r="B13" s="35"/>
      <c r="C13" s="35"/>
      <c r="D13" s="35"/>
      <c r="E13" s="35"/>
      <c r="F13" s="35"/>
      <c r="G13" s="36"/>
      <c r="H13" s="37"/>
      <c r="I13" s="38"/>
      <c r="J13" s="39"/>
      <c r="K13" s="40"/>
      <c r="L13" s="40"/>
      <c r="M13" s="40"/>
      <c r="N13" s="41"/>
      <c r="O13" s="41"/>
    </row>
    <row r="14" spans="1:15" s="23" customFormat="1" ht="39" customHeight="1" x14ac:dyDescent="0.2">
      <c r="A14" s="42" t="s">
        <v>16</v>
      </c>
      <c r="B14" s="43" t="s">
        <v>17</v>
      </c>
      <c r="C14" s="43"/>
      <c r="D14" s="43"/>
      <c r="E14" s="43"/>
      <c r="F14" s="43"/>
      <c r="G14" s="42" t="s">
        <v>18</v>
      </c>
      <c r="H14" s="42" t="s">
        <v>19</v>
      </c>
      <c r="I14" s="44" t="s">
        <v>20</v>
      </c>
      <c r="J14" s="45"/>
      <c r="K14" s="42" t="s">
        <v>21</v>
      </c>
      <c r="L14" s="46" t="s">
        <v>22</v>
      </c>
      <c r="M14" s="42" t="s">
        <v>23</v>
      </c>
      <c r="N14" s="42" t="s">
        <v>24</v>
      </c>
      <c r="O14" s="47"/>
    </row>
    <row r="15" spans="1:15" s="17" customFormat="1" ht="24.95" customHeight="1" x14ac:dyDescent="0.2">
      <c r="A15" s="48"/>
      <c r="B15" s="49" t="s">
        <v>25</v>
      </c>
      <c r="C15" s="50"/>
      <c r="D15" s="51" t="s">
        <v>26</v>
      </c>
      <c r="E15" s="52"/>
      <c r="F15" s="53" t="s">
        <v>27</v>
      </c>
      <c r="G15" s="48"/>
      <c r="H15" s="48"/>
      <c r="I15" s="54"/>
      <c r="J15" s="55"/>
      <c r="K15" s="48"/>
      <c r="L15" s="56" t="s">
        <v>28</v>
      </c>
      <c r="M15" s="48"/>
      <c r="N15" s="48"/>
      <c r="O15" s="47"/>
    </row>
    <row r="16" spans="1:15" s="63" customFormat="1" ht="20.100000000000001" customHeight="1" x14ac:dyDescent="0.2">
      <c r="A16" s="57" t="s">
        <v>29</v>
      </c>
      <c r="B16" s="58" t="s">
        <v>30</v>
      </c>
      <c r="C16" s="59"/>
      <c r="D16" s="59"/>
      <c r="E16" s="59"/>
      <c r="F16" s="60"/>
      <c r="G16" s="57" t="s">
        <v>31</v>
      </c>
      <c r="H16" s="57" t="s">
        <v>32</v>
      </c>
      <c r="I16" s="57" t="s">
        <v>33</v>
      </c>
      <c r="J16" s="57" t="s">
        <v>34</v>
      </c>
      <c r="K16" s="61" t="s">
        <v>35</v>
      </c>
      <c r="L16" s="61" t="s">
        <v>36</v>
      </c>
      <c r="M16" s="61"/>
      <c r="N16" s="57" t="s">
        <v>37</v>
      </c>
      <c r="O16" s="62"/>
    </row>
    <row r="17" spans="1:17" s="69" customFormat="1" ht="24.95" customHeight="1" x14ac:dyDescent="0.2">
      <c r="A17" s="64"/>
      <c r="B17" s="65"/>
      <c r="C17" s="65"/>
      <c r="D17" s="65"/>
      <c r="E17" s="65"/>
      <c r="F17" s="65"/>
      <c r="G17" s="66" t="s">
        <v>38</v>
      </c>
      <c r="H17" s="65"/>
      <c r="I17" s="65"/>
      <c r="J17" s="65"/>
      <c r="K17" s="65"/>
      <c r="L17" s="65"/>
      <c r="M17" s="65"/>
      <c r="N17" s="67"/>
      <c r="O17" s="68"/>
    </row>
    <row r="18" spans="1:17" s="84" customFormat="1" ht="42" customHeight="1" x14ac:dyDescent="0.2">
      <c r="A18" s="70">
        <v>1</v>
      </c>
      <c r="B18" s="71" t="s">
        <v>39</v>
      </c>
      <c r="C18" s="71" t="s">
        <v>40</v>
      </c>
      <c r="D18" s="72" t="s">
        <v>41</v>
      </c>
      <c r="E18" s="72" t="s">
        <v>42</v>
      </c>
      <c r="F18" s="73" t="s">
        <v>43</v>
      </c>
      <c r="G18" s="74" t="s">
        <v>44</v>
      </c>
      <c r="H18" s="75" t="s">
        <v>45</v>
      </c>
      <c r="I18" s="76">
        <v>2</v>
      </c>
      <c r="J18" s="76" t="s">
        <v>46</v>
      </c>
      <c r="K18" s="77">
        <f>(22.2-1.2)*1.2*1070*0.02466/1000</f>
        <v>0.66493224000000006</v>
      </c>
      <c r="L18" s="78">
        <f>3.14*22.2*1070/10000*I18</f>
        <v>14.917512</v>
      </c>
      <c r="M18" s="79" t="s">
        <v>47</v>
      </c>
      <c r="N18" s="80" t="s">
        <v>48</v>
      </c>
      <c r="O18" s="81"/>
      <c r="P18" s="82"/>
      <c r="Q18" s="83"/>
    </row>
    <row r="19" spans="1:17" s="92" customFormat="1" ht="42" customHeight="1" x14ac:dyDescent="0.2">
      <c r="A19" s="70">
        <f t="shared" ref="A19" si="0">A18+1</f>
        <v>2</v>
      </c>
      <c r="B19" s="85"/>
      <c r="C19" s="85"/>
      <c r="D19" s="86"/>
      <c r="E19" s="86"/>
      <c r="F19" s="73" t="s">
        <v>49</v>
      </c>
      <c r="G19" s="87" t="s">
        <v>50</v>
      </c>
      <c r="H19" s="88" t="s">
        <v>51</v>
      </c>
      <c r="I19" s="89">
        <v>2</v>
      </c>
      <c r="J19" s="89" t="s">
        <v>46</v>
      </c>
      <c r="K19" s="77">
        <f>(12.7-1)*1*285*0.02466/1000</f>
        <v>8.2228770000000007E-2</v>
      </c>
      <c r="L19" s="78">
        <f>3.14*12.7*285/10000*I19</f>
        <v>2.2730459999999999</v>
      </c>
      <c r="M19" s="90"/>
      <c r="N19" s="80" t="s">
        <v>48</v>
      </c>
      <c r="O19" s="91"/>
      <c r="P19" s="83"/>
    </row>
    <row r="20" spans="1:17" s="69" customFormat="1" ht="24.95" customHeight="1" x14ac:dyDescent="0.2">
      <c r="A20" s="64"/>
      <c r="B20" s="85"/>
      <c r="C20" s="85"/>
      <c r="D20" s="93"/>
      <c r="E20" s="93"/>
      <c r="F20" s="93"/>
      <c r="G20" s="66" t="s">
        <v>52</v>
      </c>
      <c r="H20" s="65"/>
      <c r="I20" s="65"/>
      <c r="J20" s="65"/>
      <c r="K20" s="65"/>
      <c r="L20" s="65"/>
      <c r="M20" s="65"/>
      <c r="N20" s="67"/>
      <c r="O20" s="68"/>
    </row>
    <row r="21" spans="1:17" s="84" customFormat="1" ht="32.25" customHeight="1" x14ac:dyDescent="0.2">
      <c r="A21" s="70">
        <f>A19+1</f>
        <v>3</v>
      </c>
      <c r="B21" s="85"/>
      <c r="C21" s="85"/>
      <c r="D21" s="71" t="s">
        <v>53</v>
      </c>
      <c r="E21" s="94"/>
      <c r="F21" s="73" t="s">
        <v>54</v>
      </c>
      <c r="G21" s="87" t="s">
        <v>55</v>
      </c>
      <c r="H21" s="88" t="s">
        <v>56</v>
      </c>
      <c r="I21" s="89">
        <v>1</v>
      </c>
      <c r="J21" s="89" t="s">
        <v>46</v>
      </c>
      <c r="K21" s="77">
        <f>(22.2-1.1)*1.1*700*0.02466/1000</f>
        <v>0.40065102000000002</v>
      </c>
      <c r="L21" s="78">
        <f>3.14*22.2*700/10000*I21</f>
        <v>4.8795599999999997</v>
      </c>
      <c r="M21" s="95" t="s">
        <v>47</v>
      </c>
      <c r="N21" s="80" t="s">
        <v>48</v>
      </c>
      <c r="O21" s="81"/>
      <c r="P21" s="82"/>
      <c r="Q21" s="83"/>
    </row>
    <row r="22" spans="1:17" s="92" customFormat="1" ht="32.25" customHeight="1" x14ac:dyDescent="0.2">
      <c r="A22" s="70">
        <f>A21+1</f>
        <v>4</v>
      </c>
      <c r="B22" s="85"/>
      <c r="C22" s="85"/>
      <c r="D22" s="96"/>
      <c r="E22" s="97" t="s">
        <v>57</v>
      </c>
      <c r="F22" s="73" t="s">
        <v>58</v>
      </c>
      <c r="G22" s="87" t="s">
        <v>59</v>
      </c>
      <c r="H22" s="98" t="s">
        <v>60</v>
      </c>
      <c r="I22" s="89">
        <v>2</v>
      </c>
      <c r="J22" s="89" t="s">
        <v>46</v>
      </c>
      <c r="K22" s="99">
        <f>6.6/1000</f>
        <v>6.6E-3</v>
      </c>
      <c r="L22" s="78">
        <f>37*37*2/10000*I22</f>
        <v>0.54759999999999998</v>
      </c>
      <c r="M22" s="95">
        <v>60</v>
      </c>
      <c r="N22" s="89" t="s">
        <v>61</v>
      </c>
      <c r="O22" s="91"/>
      <c r="P22" s="83"/>
    </row>
    <row r="23" spans="1:17" s="92" customFormat="1" ht="32.25" customHeight="1" x14ac:dyDescent="0.2">
      <c r="A23" s="70">
        <f t="shared" ref="A23:A28" si="1">A22+1</f>
        <v>5</v>
      </c>
      <c r="B23" s="85"/>
      <c r="C23" s="85"/>
      <c r="D23" s="100" t="s">
        <v>62</v>
      </c>
      <c r="E23" s="101"/>
      <c r="F23" s="73" t="s">
        <v>63</v>
      </c>
      <c r="G23" s="87" t="s">
        <v>64</v>
      </c>
      <c r="H23" s="88" t="s">
        <v>65</v>
      </c>
      <c r="I23" s="102">
        <v>1</v>
      </c>
      <c r="J23" s="89" t="s">
        <v>46</v>
      </c>
      <c r="K23" s="77">
        <f>(22.2-1.1)*1.1*1590*0.02466/1000</f>
        <v>0.9100501740000001</v>
      </c>
      <c r="L23" s="78">
        <f>3.14*22.2*1590/10000*I23</f>
        <v>11.083572</v>
      </c>
      <c r="M23" s="95" t="s">
        <v>47</v>
      </c>
      <c r="N23" s="80" t="s">
        <v>48</v>
      </c>
      <c r="O23" s="91"/>
      <c r="P23" s="83"/>
    </row>
    <row r="24" spans="1:17" s="92" customFormat="1" ht="32.25" customHeight="1" x14ac:dyDescent="0.2">
      <c r="A24" s="70">
        <f t="shared" si="1"/>
        <v>6</v>
      </c>
      <c r="B24" s="85"/>
      <c r="C24" s="85"/>
      <c r="D24" s="103"/>
      <c r="E24" s="104" t="s">
        <v>66</v>
      </c>
      <c r="F24" s="73" t="s">
        <v>67</v>
      </c>
      <c r="G24" s="87" t="s">
        <v>68</v>
      </c>
      <c r="H24" s="88" t="s">
        <v>69</v>
      </c>
      <c r="I24" s="89">
        <v>1</v>
      </c>
      <c r="J24" s="89" t="s">
        <v>46</v>
      </c>
      <c r="K24" s="77">
        <f>(22.2-1.1)*1.1*352*0.02466/1000</f>
        <v>0.20147022720000002</v>
      </c>
      <c r="L24" s="78">
        <f>3.14*22.2*352/10000*I24</f>
        <v>2.4537216000000002</v>
      </c>
      <c r="M24" s="95" t="s">
        <v>47</v>
      </c>
      <c r="N24" s="80" t="s">
        <v>48</v>
      </c>
      <c r="O24" s="91"/>
      <c r="P24" s="83"/>
    </row>
    <row r="25" spans="1:17" s="92" customFormat="1" ht="32.25" customHeight="1" x14ac:dyDescent="0.2">
      <c r="A25" s="70">
        <f t="shared" si="1"/>
        <v>7</v>
      </c>
      <c r="B25" s="85"/>
      <c r="C25" s="85"/>
      <c r="D25" s="103"/>
      <c r="E25" s="104" t="s">
        <v>70</v>
      </c>
      <c r="F25" s="105" t="s">
        <v>71</v>
      </c>
      <c r="G25" s="87" t="s">
        <v>72</v>
      </c>
      <c r="H25" s="88" t="s">
        <v>73</v>
      </c>
      <c r="I25" s="89">
        <v>1</v>
      </c>
      <c r="J25" s="89" t="s">
        <v>46</v>
      </c>
      <c r="K25" s="106">
        <f>29*289*1.6*7.85/1000000</f>
        <v>0.10526536</v>
      </c>
      <c r="L25" s="78">
        <f>29*289*2/10000*I25</f>
        <v>1.6761999999999999</v>
      </c>
      <c r="M25" s="95" t="s">
        <v>47</v>
      </c>
      <c r="N25" s="89" t="s">
        <v>74</v>
      </c>
      <c r="O25" s="91"/>
      <c r="P25" s="83"/>
    </row>
    <row r="26" spans="1:17" s="92" customFormat="1" ht="32.25" customHeight="1" x14ac:dyDescent="0.2">
      <c r="A26" s="70">
        <f t="shared" si="1"/>
        <v>8</v>
      </c>
      <c r="B26" s="85"/>
      <c r="C26" s="96"/>
      <c r="D26" s="107"/>
      <c r="E26" s="104" t="s">
        <v>75</v>
      </c>
      <c r="F26" s="105" t="s">
        <v>71</v>
      </c>
      <c r="G26" s="87" t="s">
        <v>76</v>
      </c>
      <c r="H26" s="88" t="s">
        <v>77</v>
      </c>
      <c r="I26" s="89">
        <v>1</v>
      </c>
      <c r="J26" s="89" t="s">
        <v>46</v>
      </c>
      <c r="K26" s="108">
        <f>29*329*1.6*7.85/1000000</f>
        <v>0.11983495999999999</v>
      </c>
      <c r="L26" s="78">
        <f>29*329*2/10000*I26</f>
        <v>1.9081999999999999</v>
      </c>
      <c r="M26" s="95" t="s">
        <v>47</v>
      </c>
      <c r="N26" s="89" t="s">
        <v>74</v>
      </c>
      <c r="O26" s="91"/>
      <c r="P26" s="109"/>
    </row>
    <row r="27" spans="1:17" s="92" customFormat="1" ht="34.5" customHeight="1" x14ac:dyDescent="0.2">
      <c r="A27" s="70">
        <f t="shared" si="1"/>
        <v>9</v>
      </c>
      <c r="B27" s="85"/>
      <c r="C27" s="110"/>
      <c r="D27" s="110"/>
      <c r="E27" s="111"/>
      <c r="F27" s="112" t="s">
        <v>78</v>
      </c>
      <c r="G27" s="73" t="s">
        <v>79</v>
      </c>
      <c r="H27" s="88" t="s">
        <v>80</v>
      </c>
      <c r="I27" s="89">
        <v>4</v>
      </c>
      <c r="J27" s="89" t="s">
        <v>46</v>
      </c>
      <c r="K27" s="113">
        <f>1.4/1000</f>
        <v>1.4E-3</v>
      </c>
      <c r="L27" s="113" t="s">
        <v>47</v>
      </c>
      <c r="M27" s="95" t="s">
        <v>47</v>
      </c>
      <c r="N27" s="89" t="s">
        <v>81</v>
      </c>
      <c r="O27" s="91"/>
      <c r="P27" s="83"/>
    </row>
    <row r="28" spans="1:17" s="92" customFormat="1" ht="34.5" customHeight="1" x14ac:dyDescent="0.2">
      <c r="A28" s="70">
        <f t="shared" si="1"/>
        <v>10</v>
      </c>
      <c r="B28" s="96"/>
      <c r="C28" s="111"/>
      <c r="D28" s="114"/>
      <c r="E28" s="111"/>
      <c r="F28" s="112" t="s">
        <v>82</v>
      </c>
      <c r="G28" s="73" t="s">
        <v>83</v>
      </c>
      <c r="H28" s="88" t="s">
        <v>84</v>
      </c>
      <c r="I28" s="89">
        <v>4</v>
      </c>
      <c r="J28" s="89" t="s">
        <v>46</v>
      </c>
      <c r="K28" s="113">
        <f>1.4/1000</f>
        <v>1.4E-3</v>
      </c>
      <c r="L28" s="113" t="s">
        <v>47</v>
      </c>
      <c r="M28" s="95" t="s">
        <v>47</v>
      </c>
      <c r="N28" s="89" t="s">
        <v>85</v>
      </c>
      <c r="O28" s="91"/>
      <c r="P28" s="83"/>
    </row>
    <row r="29" spans="1:17" s="69" customFormat="1" ht="24.95" customHeight="1" x14ac:dyDescent="0.2">
      <c r="A29" s="64"/>
      <c r="B29" s="65"/>
      <c r="C29" s="65"/>
      <c r="D29" s="65"/>
      <c r="E29" s="65"/>
      <c r="F29" s="65"/>
      <c r="G29" s="66" t="s">
        <v>86</v>
      </c>
      <c r="H29" s="65"/>
      <c r="I29" s="65"/>
      <c r="J29" s="65"/>
      <c r="K29" s="65"/>
      <c r="L29" s="65"/>
      <c r="M29" s="65"/>
      <c r="N29" s="67"/>
      <c r="O29" s="68"/>
    </row>
    <row r="30" spans="1:17" s="84" customFormat="1" ht="34.5" customHeight="1" x14ac:dyDescent="0.2">
      <c r="A30" s="89">
        <f>A28+1</f>
        <v>11</v>
      </c>
      <c r="B30" s="115" t="s">
        <v>87</v>
      </c>
      <c r="C30" s="111"/>
      <c r="D30" s="111"/>
      <c r="E30" s="111"/>
      <c r="F30" s="116" t="s">
        <v>88</v>
      </c>
      <c r="G30" s="73" t="s">
        <v>89</v>
      </c>
      <c r="H30" s="88" t="s">
        <v>90</v>
      </c>
      <c r="I30" s="89">
        <v>1</v>
      </c>
      <c r="J30" s="89" t="s">
        <v>46</v>
      </c>
      <c r="K30" s="117" t="s">
        <v>47</v>
      </c>
      <c r="L30" s="117" t="s">
        <v>47</v>
      </c>
      <c r="M30" s="117" t="s">
        <v>47</v>
      </c>
      <c r="N30" s="89" t="s">
        <v>85</v>
      </c>
      <c r="O30" s="81"/>
      <c r="P30" s="82"/>
      <c r="Q30" s="83"/>
    </row>
    <row r="31" spans="1:17" s="92" customFormat="1" ht="34.5" customHeight="1" x14ac:dyDescent="0.2">
      <c r="A31" s="89">
        <f t="shared" ref="A31:A37" si="2">A30+1</f>
        <v>12</v>
      </c>
      <c r="B31" s="118"/>
      <c r="C31" s="111"/>
      <c r="D31" s="111"/>
      <c r="E31" s="111"/>
      <c r="F31" s="116" t="s">
        <v>91</v>
      </c>
      <c r="G31" s="73" t="s">
        <v>92</v>
      </c>
      <c r="H31" s="88" t="s">
        <v>93</v>
      </c>
      <c r="I31" s="119">
        <v>1</v>
      </c>
      <c r="J31" s="89" t="s">
        <v>46</v>
      </c>
      <c r="K31" s="99">
        <f>(50/1000)*(390/1000)*(390/1000)*70</f>
        <v>0.5323500000000001</v>
      </c>
      <c r="L31" s="117" t="s">
        <v>47</v>
      </c>
      <c r="M31" s="117" t="s">
        <v>47</v>
      </c>
      <c r="N31" s="89" t="s">
        <v>94</v>
      </c>
      <c r="O31" s="91"/>
      <c r="P31" s="83"/>
    </row>
    <row r="32" spans="1:17" s="92" customFormat="1" ht="34.5" customHeight="1" x14ac:dyDescent="0.2">
      <c r="A32" s="89">
        <f t="shared" si="2"/>
        <v>13</v>
      </c>
      <c r="B32" s="118"/>
      <c r="C32" s="120"/>
      <c r="D32" s="120"/>
      <c r="E32" s="120"/>
      <c r="F32" s="116" t="s">
        <v>95</v>
      </c>
      <c r="G32" s="121" t="s">
        <v>96</v>
      </c>
      <c r="H32" s="88" t="s">
        <v>97</v>
      </c>
      <c r="I32" s="119">
        <v>1</v>
      </c>
      <c r="J32" s="70" t="s">
        <v>46</v>
      </c>
      <c r="K32" s="122"/>
      <c r="L32" s="122" t="s">
        <v>47</v>
      </c>
      <c r="M32" s="123"/>
      <c r="N32" s="89" t="s">
        <v>98</v>
      </c>
      <c r="O32" s="91"/>
      <c r="P32" s="83"/>
    </row>
    <row r="33" spans="1:17" s="92" customFormat="1" ht="75" customHeight="1" x14ac:dyDescent="0.2">
      <c r="A33" s="89">
        <f t="shared" si="2"/>
        <v>14</v>
      </c>
      <c r="B33" s="118"/>
      <c r="C33" s="124" t="s">
        <v>99</v>
      </c>
      <c r="D33" s="120"/>
      <c r="E33" s="115" t="s">
        <v>100</v>
      </c>
      <c r="F33" s="124" t="s">
        <v>101</v>
      </c>
      <c r="G33" s="121" t="s">
        <v>102</v>
      </c>
      <c r="H33" s="88" t="s">
        <v>103</v>
      </c>
      <c r="I33" s="125">
        <f>420/1500*0.42</f>
        <v>0.11760000000000001</v>
      </c>
      <c r="J33" s="126" t="s">
        <v>104</v>
      </c>
      <c r="K33" s="122" t="s">
        <v>47</v>
      </c>
      <c r="L33" s="122" t="s">
        <v>47</v>
      </c>
      <c r="M33" s="122" t="s">
        <v>47</v>
      </c>
      <c r="N33" s="89" t="s">
        <v>105</v>
      </c>
      <c r="O33" s="91"/>
      <c r="P33" s="109"/>
    </row>
    <row r="34" spans="1:17" s="92" customFormat="1" ht="75" customHeight="1" x14ac:dyDescent="0.2">
      <c r="A34" s="89">
        <f t="shared" si="2"/>
        <v>15</v>
      </c>
      <c r="B34" s="118"/>
      <c r="C34" s="127"/>
      <c r="D34" s="120"/>
      <c r="E34" s="118"/>
      <c r="F34" s="127"/>
      <c r="G34" s="121" t="s">
        <v>106</v>
      </c>
      <c r="H34" s="88" t="s">
        <v>107</v>
      </c>
      <c r="I34" s="128">
        <f>0.12/1</f>
        <v>0.12</v>
      </c>
      <c r="J34" s="70" t="s">
        <v>104</v>
      </c>
      <c r="K34" s="122" t="s">
        <v>47</v>
      </c>
      <c r="L34" s="122" t="s">
        <v>47</v>
      </c>
      <c r="M34" s="122" t="s">
        <v>47</v>
      </c>
      <c r="N34" s="89" t="s">
        <v>105</v>
      </c>
      <c r="O34" s="91"/>
      <c r="P34" s="109"/>
    </row>
    <row r="35" spans="1:17" s="92" customFormat="1" ht="75" customHeight="1" x14ac:dyDescent="0.2">
      <c r="A35" s="89">
        <f t="shared" si="2"/>
        <v>16</v>
      </c>
      <c r="B35" s="118"/>
      <c r="C35" s="129"/>
      <c r="D35" s="120"/>
      <c r="E35" s="118"/>
      <c r="F35" s="129"/>
      <c r="G35" s="121" t="s">
        <v>108</v>
      </c>
      <c r="H35" s="88" t="s">
        <v>109</v>
      </c>
      <c r="I35" s="130">
        <f>0.18/4</f>
        <v>4.4999999999999998E-2</v>
      </c>
      <c r="J35" s="70" t="s">
        <v>104</v>
      </c>
      <c r="K35" s="122" t="s">
        <v>47</v>
      </c>
      <c r="L35" s="122" t="s">
        <v>47</v>
      </c>
      <c r="M35" s="122" t="s">
        <v>47</v>
      </c>
      <c r="N35" s="89" t="s">
        <v>105</v>
      </c>
      <c r="O35" s="91"/>
      <c r="P35" s="109"/>
    </row>
    <row r="36" spans="1:17" s="17" customFormat="1" ht="34.5" customHeight="1" x14ac:dyDescent="0.2">
      <c r="A36" s="89">
        <f t="shared" si="2"/>
        <v>17</v>
      </c>
      <c r="B36" s="118"/>
      <c r="C36" s="111"/>
      <c r="D36" s="111"/>
      <c r="E36" s="131"/>
      <c r="F36" s="132" t="s">
        <v>110</v>
      </c>
      <c r="G36" s="73" t="s">
        <v>111</v>
      </c>
      <c r="H36" s="133" t="s">
        <v>112</v>
      </c>
      <c r="I36" s="119">
        <v>1</v>
      </c>
      <c r="J36" s="89" t="s">
        <v>46</v>
      </c>
      <c r="K36" s="117" t="s">
        <v>47</v>
      </c>
      <c r="L36" s="117" t="s">
        <v>47</v>
      </c>
      <c r="M36" s="117" t="s">
        <v>47</v>
      </c>
      <c r="N36" s="89" t="s">
        <v>113</v>
      </c>
      <c r="O36" s="32"/>
    </row>
    <row r="37" spans="1:17" s="69" customFormat="1" ht="39" customHeight="1" x14ac:dyDescent="0.2">
      <c r="A37" s="89">
        <f t="shared" si="2"/>
        <v>18</v>
      </c>
      <c r="B37" s="131"/>
      <c r="C37" s="134"/>
      <c r="D37" s="134"/>
      <c r="E37" s="134"/>
      <c r="F37" s="135" t="s">
        <v>114</v>
      </c>
      <c r="G37" s="136" t="s">
        <v>115</v>
      </c>
      <c r="H37" s="137" t="s">
        <v>116</v>
      </c>
      <c r="I37" s="138">
        <v>1</v>
      </c>
      <c r="J37" s="138" t="s">
        <v>46</v>
      </c>
      <c r="K37" s="139" t="s">
        <v>47</v>
      </c>
      <c r="L37" s="139" t="s">
        <v>47</v>
      </c>
      <c r="M37" s="139" t="s">
        <v>47</v>
      </c>
      <c r="N37" s="78" t="s">
        <v>117</v>
      </c>
      <c r="O37" s="140"/>
    </row>
    <row r="38" spans="1:17" s="69" customFormat="1" ht="24.95" customHeight="1" x14ac:dyDescent="0.2">
      <c r="A38" s="64"/>
      <c r="B38" s="65"/>
      <c r="C38" s="65"/>
      <c r="D38" s="65"/>
      <c r="E38" s="65"/>
      <c r="F38" s="65"/>
      <c r="G38" s="66" t="s">
        <v>118</v>
      </c>
      <c r="H38" s="65"/>
      <c r="I38" s="65"/>
      <c r="J38" s="65"/>
      <c r="K38" s="65"/>
      <c r="L38" s="65"/>
      <c r="M38" s="65"/>
      <c r="N38" s="67"/>
      <c r="O38" s="68"/>
    </row>
    <row r="39" spans="1:17" s="92" customFormat="1" ht="54.75" customHeight="1" x14ac:dyDescent="0.2">
      <c r="A39" s="89">
        <f>A37+1</f>
        <v>19</v>
      </c>
      <c r="B39" s="100" t="s">
        <v>119</v>
      </c>
      <c r="C39" s="141" t="s">
        <v>120</v>
      </c>
      <c r="D39" s="142"/>
      <c r="E39" s="142"/>
      <c r="F39" s="116" t="s">
        <v>101</v>
      </c>
      <c r="G39" s="121" t="s">
        <v>121</v>
      </c>
      <c r="H39" s="88" t="s">
        <v>122</v>
      </c>
      <c r="I39" s="143">
        <f>0.51/3</f>
        <v>0.17</v>
      </c>
      <c r="J39" s="89" t="s">
        <v>104</v>
      </c>
      <c r="K39" s="117" t="s">
        <v>47</v>
      </c>
      <c r="L39" s="117" t="s">
        <v>47</v>
      </c>
      <c r="M39" s="117" t="s">
        <v>47</v>
      </c>
      <c r="N39" s="89" t="s">
        <v>123</v>
      </c>
      <c r="O39" s="91"/>
      <c r="P39" s="144"/>
    </row>
    <row r="40" spans="1:17" s="84" customFormat="1" ht="37.5" customHeight="1" x14ac:dyDescent="0.2">
      <c r="A40" s="89">
        <f>A39+1</f>
        <v>20</v>
      </c>
      <c r="B40" s="103"/>
      <c r="C40" s="110"/>
      <c r="D40" s="110"/>
      <c r="E40" s="110"/>
      <c r="F40" s="116" t="s">
        <v>124</v>
      </c>
      <c r="G40" s="73" t="s">
        <v>125</v>
      </c>
      <c r="H40" s="88" t="s">
        <v>126</v>
      </c>
      <c r="I40" s="89">
        <v>1</v>
      </c>
      <c r="J40" s="89" t="s">
        <v>46</v>
      </c>
      <c r="K40" s="117" t="s">
        <v>47</v>
      </c>
      <c r="L40" s="117" t="s">
        <v>47</v>
      </c>
      <c r="M40" s="117" t="s">
        <v>47</v>
      </c>
      <c r="N40" s="89" t="s">
        <v>85</v>
      </c>
      <c r="O40" s="81"/>
      <c r="P40" s="82"/>
      <c r="Q40" s="83"/>
    </row>
    <row r="41" spans="1:17" s="92" customFormat="1" ht="37.5" customHeight="1" x14ac:dyDescent="0.2">
      <c r="A41" s="89">
        <f t="shared" ref="A41" si="3">A40+1</f>
        <v>21</v>
      </c>
      <c r="B41" s="107"/>
      <c r="C41" s="110"/>
      <c r="D41" s="110"/>
      <c r="E41" s="110"/>
      <c r="F41" s="116" t="s">
        <v>127</v>
      </c>
      <c r="G41" s="73" t="s">
        <v>128</v>
      </c>
      <c r="H41" s="88" t="s">
        <v>129</v>
      </c>
      <c r="I41" s="89">
        <v>1</v>
      </c>
      <c r="J41" s="89" t="s">
        <v>46</v>
      </c>
      <c r="K41" s="117" t="s">
        <v>47</v>
      </c>
      <c r="L41" s="117" t="s">
        <v>47</v>
      </c>
      <c r="M41" s="117" t="s">
        <v>47</v>
      </c>
      <c r="N41" s="89" t="s">
        <v>130</v>
      </c>
      <c r="O41" s="91"/>
      <c r="P41" s="83"/>
    </row>
    <row r="42" spans="1:17" s="69" customFormat="1" ht="24.95" customHeight="1" x14ac:dyDescent="0.2">
      <c r="A42" s="64"/>
      <c r="B42" s="65"/>
      <c r="C42" s="65"/>
      <c r="D42" s="65"/>
      <c r="E42" s="65"/>
      <c r="F42" s="65"/>
      <c r="G42" s="66" t="s">
        <v>131</v>
      </c>
      <c r="H42" s="65"/>
      <c r="I42" s="65"/>
      <c r="J42" s="65"/>
      <c r="K42" s="65"/>
      <c r="L42" s="65"/>
      <c r="M42" s="65"/>
      <c r="N42" s="67"/>
      <c r="O42" s="68"/>
    </row>
    <row r="43" spans="1:17" s="92" customFormat="1" ht="59.25" customHeight="1" x14ac:dyDescent="0.2">
      <c r="A43" s="89">
        <f>A41+1</f>
        <v>22</v>
      </c>
      <c r="B43" s="100" t="s">
        <v>132</v>
      </c>
      <c r="C43" s="145" t="s">
        <v>133</v>
      </c>
      <c r="D43" s="111"/>
      <c r="E43" s="111"/>
      <c r="F43" s="116" t="s">
        <v>101</v>
      </c>
      <c r="G43" s="121" t="s">
        <v>134</v>
      </c>
      <c r="H43" s="88" t="s">
        <v>135</v>
      </c>
      <c r="I43" s="143">
        <f>0.45/4</f>
        <v>0.1125</v>
      </c>
      <c r="J43" s="89" t="s">
        <v>104</v>
      </c>
      <c r="K43" s="117" t="s">
        <v>47</v>
      </c>
      <c r="L43" s="117" t="s">
        <v>47</v>
      </c>
      <c r="M43" s="117" t="s">
        <v>47</v>
      </c>
      <c r="N43" s="89" t="s">
        <v>123</v>
      </c>
      <c r="O43" s="91"/>
      <c r="P43" s="83"/>
    </row>
    <row r="44" spans="1:17" s="92" customFormat="1" ht="36.75" customHeight="1" x14ac:dyDescent="0.2">
      <c r="A44" s="89">
        <f>A43+1</f>
        <v>23</v>
      </c>
      <c r="B44" s="103"/>
      <c r="C44" s="111"/>
      <c r="D44" s="111"/>
      <c r="E44" s="111"/>
      <c r="F44" s="145" t="s">
        <v>136</v>
      </c>
      <c r="G44" s="73" t="s">
        <v>137</v>
      </c>
      <c r="H44" s="88" t="s">
        <v>138</v>
      </c>
      <c r="I44" s="89">
        <v>1</v>
      </c>
      <c r="J44" s="89" t="s">
        <v>46</v>
      </c>
      <c r="K44" s="117" t="s">
        <v>47</v>
      </c>
      <c r="L44" s="117" t="s">
        <v>47</v>
      </c>
      <c r="M44" s="117"/>
      <c r="N44" s="89" t="s">
        <v>85</v>
      </c>
      <c r="O44" s="91"/>
      <c r="P44" s="83"/>
    </row>
    <row r="45" spans="1:17" s="92" customFormat="1" ht="36.75" customHeight="1" x14ac:dyDescent="0.2">
      <c r="A45" s="89">
        <f t="shared" ref="A45:A48" si="4">A44+1</f>
        <v>24</v>
      </c>
      <c r="B45" s="103"/>
      <c r="C45" s="111"/>
      <c r="D45" s="111"/>
      <c r="E45" s="111"/>
      <c r="F45" s="145" t="s">
        <v>139</v>
      </c>
      <c r="G45" s="73" t="s">
        <v>140</v>
      </c>
      <c r="H45" s="75" t="s">
        <v>141</v>
      </c>
      <c r="I45" s="76">
        <f>440/4/1000</f>
        <v>0.11</v>
      </c>
      <c r="J45" s="76" t="s">
        <v>104</v>
      </c>
      <c r="K45" s="146" t="s">
        <v>47</v>
      </c>
      <c r="L45" s="117" t="s">
        <v>47</v>
      </c>
      <c r="M45" s="117" t="s">
        <v>47</v>
      </c>
      <c r="N45" s="76" t="s">
        <v>142</v>
      </c>
      <c r="O45" s="91"/>
      <c r="P45" s="144"/>
    </row>
    <row r="46" spans="1:17" s="152" customFormat="1" ht="36.75" customHeight="1" x14ac:dyDescent="0.2">
      <c r="A46" s="89">
        <f t="shared" si="4"/>
        <v>25</v>
      </c>
      <c r="B46" s="103"/>
      <c r="C46" s="147"/>
      <c r="D46" s="147"/>
      <c r="E46" s="147"/>
      <c r="F46" s="148" t="s">
        <v>143</v>
      </c>
      <c r="G46" s="73" t="s">
        <v>144</v>
      </c>
      <c r="H46" s="88" t="s">
        <v>145</v>
      </c>
      <c r="I46" s="89">
        <v>2</v>
      </c>
      <c r="J46" s="89" t="s">
        <v>46</v>
      </c>
      <c r="K46" s="113">
        <v>1.6000000000000001E-3</v>
      </c>
      <c r="L46" s="149" t="s">
        <v>47</v>
      </c>
      <c r="M46" s="149" t="s">
        <v>47</v>
      </c>
      <c r="N46" s="150" t="s">
        <v>146</v>
      </c>
      <c r="O46" s="151"/>
    </row>
    <row r="47" spans="1:17" s="69" customFormat="1" ht="36.75" customHeight="1" x14ac:dyDescent="0.2">
      <c r="A47" s="89">
        <f t="shared" si="4"/>
        <v>26</v>
      </c>
      <c r="B47" s="103"/>
      <c r="C47" s="153"/>
      <c r="D47" s="153"/>
      <c r="E47" s="153"/>
      <c r="F47" s="154" t="s">
        <v>147</v>
      </c>
      <c r="G47" s="135" t="s">
        <v>148</v>
      </c>
      <c r="H47" s="137" t="s">
        <v>149</v>
      </c>
      <c r="I47" s="138">
        <v>1</v>
      </c>
      <c r="J47" s="138" t="s">
        <v>46</v>
      </c>
      <c r="K47" s="139">
        <v>1.1999999999999999E-3</v>
      </c>
      <c r="L47" s="139" t="s">
        <v>47</v>
      </c>
      <c r="M47" s="139" t="s">
        <v>47</v>
      </c>
      <c r="N47" s="78" t="s">
        <v>150</v>
      </c>
      <c r="O47" s="155"/>
    </row>
    <row r="48" spans="1:17" s="92" customFormat="1" ht="36.75" customHeight="1" x14ac:dyDescent="0.2">
      <c r="A48" s="89">
        <f t="shared" si="4"/>
        <v>27</v>
      </c>
      <c r="B48" s="107"/>
      <c r="C48" s="156"/>
      <c r="D48" s="156"/>
      <c r="E48" s="156"/>
      <c r="F48" s="157" t="s">
        <v>151</v>
      </c>
      <c r="G48" s="158" t="s">
        <v>152</v>
      </c>
      <c r="H48" s="159" t="s">
        <v>153</v>
      </c>
      <c r="I48" s="76">
        <v>4</v>
      </c>
      <c r="J48" s="160" t="s">
        <v>46</v>
      </c>
      <c r="K48" s="160" t="s">
        <v>47</v>
      </c>
      <c r="L48" s="161" t="s">
        <v>47</v>
      </c>
      <c r="M48" s="162" t="s">
        <v>47</v>
      </c>
      <c r="N48" s="163" t="s">
        <v>85</v>
      </c>
      <c r="O48" s="91"/>
      <c r="P48" s="83"/>
    </row>
    <row r="49" spans="1:16" s="69" customFormat="1" ht="24.95" customHeight="1" x14ac:dyDescent="0.2">
      <c r="A49" s="64"/>
      <c r="B49" s="65"/>
      <c r="C49" s="65"/>
      <c r="D49" s="65"/>
      <c r="E49" s="65"/>
      <c r="F49" s="65"/>
      <c r="G49" s="66" t="s">
        <v>154</v>
      </c>
      <c r="H49" s="65"/>
      <c r="I49" s="65"/>
      <c r="J49" s="65"/>
      <c r="K49" s="65"/>
      <c r="L49" s="65"/>
      <c r="M49" s="65"/>
      <c r="N49" s="67"/>
      <c r="O49" s="68"/>
    </row>
    <row r="50" spans="1:16" s="17" customFormat="1" ht="32.25" customHeight="1" x14ac:dyDescent="0.2">
      <c r="A50" s="89">
        <f>A48+1</f>
        <v>28</v>
      </c>
      <c r="B50" s="164" t="s">
        <v>155</v>
      </c>
      <c r="C50" s="89"/>
      <c r="D50" s="165"/>
      <c r="E50" s="89"/>
      <c r="F50" s="166" t="s">
        <v>156</v>
      </c>
      <c r="G50" s="73" t="s">
        <v>157</v>
      </c>
      <c r="H50" s="88" t="s">
        <v>158</v>
      </c>
      <c r="I50" s="89">
        <v>2</v>
      </c>
      <c r="J50" s="89" t="s">
        <v>46</v>
      </c>
      <c r="K50" s="113" t="s">
        <v>47</v>
      </c>
      <c r="L50" s="117" t="s">
        <v>47</v>
      </c>
      <c r="M50" s="117" t="s">
        <v>47</v>
      </c>
      <c r="N50" s="89" t="s">
        <v>159</v>
      </c>
      <c r="O50" s="32"/>
    </row>
    <row r="51" spans="1:16" s="17" customFormat="1" ht="32.25" customHeight="1" x14ac:dyDescent="0.2">
      <c r="A51" s="89">
        <f>A50+1</f>
        <v>29</v>
      </c>
      <c r="B51" s="167"/>
      <c r="C51" s="89"/>
      <c r="D51" s="165"/>
      <c r="E51" s="89"/>
      <c r="F51" s="166" t="s">
        <v>160</v>
      </c>
      <c r="G51" s="73" t="s">
        <v>161</v>
      </c>
      <c r="H51" s="88" t="s">
        <v>162</v>
      </c>
      <c r="I51" s="89">
        <v>2</v>
      </c>
      <c r="J51" s="89" t="s">
        <v>46</v>
      </c>
      <c r="K51" s="99" t="s">
        <v>47</v>
      </c>
      <c r="L51" s="117" t="s">
        <v>47</v>
      </c>
      <c r="M51" s="117" t="s">
        <v>47</v>
      </c>
      <c r="N51" s="89" t="s">
        <v>159</v>
      </c>
      <c r="O51" s="32"/>
      <c r="P51" s="168"/>
    </row>
    <row r="52" spans="1:16" s="92" customFormat="1" ht="32.25" customHeight="1" x14ac:dyDescent="0.2">
      <c r="A52" s="89">
        <f t="shared" ref="A52" si="5">A51+1</f>
        <v>30</v>
      </c>
      <c r="B52" s="167"/>
      <c r="C52" s="89"/>
      <c r="D52" s="165"/>
      <c r="E52" s="89"/>
      <c r="F52" s="136" t="s">
        <v>163</v>
      </c>
      <c r="G52" s="169" t="s">
        <v>164</v>
      </c>
      <c r="H52" s="75" t="s">
        <v>165</v>
      </c>
      <c r="I52" s="76">
        <v>4</v>
      </c>
      <c r="J52" s="89" t="s">
        <v>46</v>
      </c>
      <c r="K52" s="162" t="s">
        <v>47</v>
      </c>
      <c r="L52" s="162" t="s">
        <v>47</v>
      </c>
      <c r="M52" s="162" t="s">
        <v>47</v>
      </c>
      <c r="N52" s="170" t="s">
        <v>166</v>
      </c>
      <c r="O52" s="91"/>
      <c r="P52" s="83"/>
    </row>
    <row r="53" spans="1:16" s="69" customFormat="1" ht="24.95" customHeight="1" x14ac:dyDescent="0.2">
      <c r="A53" s="64"/>
      <c r="B53" s="65"/>
      <c r="C53" s="65"/>
      <c r="D53" s="65"/>
      <c r="E53" s="65"/>
      <c r="F53" s="65"/>
      <c r="G53" s="66" t="s">
        <v>167</v>
      </c>
      <c r="H53" s="65"/>
      <c r="I53" s="65"/>
      <c r="J53" s="65"/>
      <c r="K53" s="65"/>
      <c r="L53" s="65"/>
      <c r="M53" s="65"/>
      <c r="N53" s="67"/>
      <c r="O53" s="68"/>
    </row>
    <row r="54" spans="1:16" s="17" customFormat="1" ht="32.25" customHeight="1" x14ac:dyDescent="0.2">
      <c r="A54" s="89">
        <f>A52+1</f>
        <v>31</v>
      </c>
      <c r="B54" s="223"/>
      <c r="C54" s="89"/>
      <c r="D54" s="165"/>
      <c r="E54" s="89"/>
      <c r="F54" s="166" t="s">
        <v>172</v>
      </c>
      <c r="G54" s="73" t="s">
        <v>173</v>
      </c>
      <c r="H54" s="88" t="s">
        <v>174</v>
      </c>
      <c r="I54" s="143">
        <f>1/6</f>
        <v>0.16666666666666666</v>
      </c>
      <c r="J54" s="89" t="s">
        <v>46</v>
      </c>
      <c r="K54" s="113" t="s">
        <v>47</v>
      </c>
      <c r="L54" s="117" t="s">
        <v>47</v>
      </c>
      <c r="M54" s="117" t="s">
        <v>47</v>
      </c>
      <c r="N54" s="89" t="s">
        <v>175</v>
      </c>
      <c r="O54" s="32"/>
      <c r="P54" s="168"/>
    </row>
    <row r="55" spans="1:16" s="17" customFormat="1" ht="32.25" customHeight="1" x14ac:dyDescent="0.2">
      <c r="A55" s="89">
        <f>A54+1</f>
        <v>32</v>
      </c>
      <c r="B55" s="224"/>
      <c r="C55" s="89"/>
      <c r="D55" s="165"/>
      <c r="E55" s="89"/>
      <c r="F55" s="166" t="s">
        <v>168</v>
      </c>
      <c r="G55" s="73" t="s">
        <v>169</v>
      </c>
      <c r="H55" s="88" t="s">
        <v>170</v>
      </c>
      <c r="I55" s="143">
        <f>1/6</f>
        <v>0.16666666666666666</v>
      </c>
      <c r="J55" s="89" t="s">
        <v>46</v>
      </c>
      <c r="K55" s="113" t="s">
        <v>47</v>
      </c>
      <c r="L55" s="117" t="s">
        <v>47</v>
      </c>
      <c r="M55" s="117" t="s">
        <v>47</v>
      </c>
      <c r="N55" s="89" t="s">
        <v>171</v>
      </c>
      <c r="O55" s="32"/>
    </row>
    <row r="56" spans="1:16" s="17" customFormat="1" ht="32.25" customHeight="1" x14ac:dyDescent="0.2">
      <c r="A56" s="89">
        <f t="shared" ref="A56:A59" si="6">A55+1</f>
        <v>33</v>
      </c>
      <c r="B56" s="224"/>
      <c r="C56" s="89"/>
      <c r="D56" s="165"/>
      <c r="E56" s="89"/>
      <c r="F56" s="136" t="s">
        <v>176</v>
      </c>
      <c r="G56" s="169" t="s">
        <v>177</v>
      </c>
      <c r="H56" s="75" t="s">
        <v>178</v>
      </c>
      <c r="I56" s="78">
        <f>4/6</f>
        <v>0.66666666666666663</v>
      </c>
      <c r="J56" s="89" t="s">
        <v>46</v>
      </c>
      <c r="K56" s="113" t="s">
        <v>47</v>
      </c>
      <c r="L56" s="117" t="s">
        <v>47</v>
      </c>
      <c r="M56" s="117" t="s">
        <v>47</v>
      </c>
      <c r="N56" s="89" t="s">
        <v>179</v>
      </c>
      <c r="O56" s="32"/>
      <c r="P56" s="168"/>
    </row>
    <row r="57" spans="1:16" s="17" customFormat="1" ht="32.25" customHeight="1" x14ac:dyDescent="0.2">
      <c r="A57" s="89">
        <f t="shared" si="6"/>
        <v>34</v>
      </c>
      <c r="B57" s="224"/>
      <c r="C57" s="89"/>
      <c r="D57" s="165"/>
      <c r="E57" s="89"/>
      <c r="F57" s="136" t="s">
        <v>180</v>
      </c>
      <c r="G57" s="169" t="s">
        <v>181</v>
      </c>
      <c r="H57" s="75" t="s">
        <v>182</v>
      </c>
      <c r="I57" s="78">
        <f>4/6</f>
        <v>0.66666666666666663</v>
      </c>
      <c r="J57" s="89" t="s">
        <v>104</v>
      </c>
      <c r="K57" s="113" t="s">
        <v>47</v>
      </c>
      <c r="L57" s="117" t="s">
        <v>47</v>
      </c>
      <c r="M57" s="117" t="s">
        <v>47</v>
      </c>
      <c r="N57" s="89" t="s">
        <v>179</v>
      </c>
      <c r="O57" s="32"/>
      <c r="P57" s="168"/>
    </row>
    <row r="58" spans="1:16" s="92" customFormat="1" ht="32.25" customHeight="1" x14ac:dyDescent="0.2">
      <c r="A58" s="89">
        <f t="shared" si="6"/>
        <v>35</v>
      </c>
      <c r="B58" s="224"/>
      <c r="C58" s="89"/>
      <c r="D58" s="165"/>
      <c r="E58" s="89"/>
      <c r="F58" s="136" t="s">
        <v>183</v>
      </c>
      <c r="G58" s="169" t="s">
        <v>184</v>
      </c>
      <c r="H58" s="75" t="s">
        <v>185</v>
      </c>
      <c r="I58" s="171">
        <f>(2/1000)/6</f>
        <v>3.3333333333333332E-4</v>
      </c>
      <c r="J58" s="89" t="s">
        <v>104</v>
      </c>
      <c r="K58" s="113" t="s">
        <v>47</v>
      </c>
      <c r="L58" s="117" t="s">
        <v>47</v>
      </c>
      <c r="M58" s="117" t="s">
        <v>47</v>
      </c>
      <c r="N58" s="172" t="s">
        <v>186</v>
      </c>
      <c r="O58" s="91"/>
      <c r="P58" s="83"/>
    </row>
    <row r="59" spans="1:16" s="92" customFormat="1" ht="32.25" customHeight="1" x14ac:dyDescent="0.2">
      <c r="A59" s="89">
        <f t="shared" si="6"/>
        <v>36</v>
      </c>
      <c r="B59" s="225"/>
      <c r="C59" s="89"/>
      <c r="D59" s="165"/>
      <c r="E59" s="89"/>
      <c r="F59" s="112" t="s">
        <v>187</v>
      </c>
      <c r="G59" s="173" t="s">
        <v>188</v>
      </c>
      <c r="H59" s="174" t="s">
        <v>189</v>
      </c>
      <c r="I59" s="78">
        <f>(60/100)/6</f>
        <v>9.9999999999999992E-2</v>
      </c>
      <c r="J59" s="89" t="s">
        <v>104</v>
      </c>
      <c r="K59" s="113" t="s">
        <v>47</v>
      </c>
      <c r="L59" s="117" t="s">
        <v>47</v>
      </c>
      <c r="M59" s="117" t="s">
        <v>47</v>
      </c>
      <c r="N59" s="89" t="s">
        <v>179</v>
      </c>
      <c r="O59" s="91"/>
      <c r="P59" s="83"/>
    </row>
    <row r="60" spans="1:16" s="69" customFormat="1" ht="24.95" customHeight="1" x14ac:dyDescent="0.2">
      <c r="A60" s="64"/>
      <c r="B60" s="65"/>
      <c r="C60" s="65"/>
      <c r="D60" s="65"/>
      <c r="E60" s="65"/>
      <c r="F60" s="65"/>
      <c r="G60" s="66" t="s">
        <v>190</v>
      </c>
      <c r="H60" s="65"/>
      <c r="I60" s="65"/>
      <c r="J60" s="65"/>
      <c r="K60" s="65"/>
      <c r="L60" s="65"/>
      <c r="M60" s="65"/>
      <c r="N60" s="67"/>
      <c r="O60" s="68"/>
    </row>
    <row r="61" spans="1:16" s="69" customFormat="1" ht="32.25" customHeight="1" x14ac:dyDescent="0.2">
      <c r="A61" s="89">
        <f>A59+1</f>
        <v>37</v>
      </c>
      <c r="B61" s="134"/>
      <c r="C61" s="134"/>
      <c r="D61" s="134"/>
      <c r="E61" s="134"/>
      <c r="F61" s="135" t="s">
        <v>191</v>
      </c>
      <c r="G61" s="136" t="s">
        <v>192</v>
      </c>
      <c r="H61" s="137" t="s">
        <v>193</v>
      </c>
      <c r="I61" s="138">
        <v>1</v>
      </c>
      <c r="J61" s="138" t="s">
        <v>46</v>
      </c>
      <c r="K61" s="139" t="s">
        <v>47</v>
      </c>
      <c r="L61" s="139" t="s">
        <v>47</v>
      </c>
      <c r="M61" s="139" t="s">
        <v>47</v>
      </c>
      <c r="N61" s="78" t="s">
        <v>117</v>
      </c>
      <c r="O61" s="155"/>
    </row>
    <row r="62" spans="1:16" s="69" customFormat="1" ht="22.5" customHeight="1" x14ac:dyDescent="0.2">
      <c r="A62" s="89">
        <f>A61+1</f>
        <v>38</v>
      </c>
      <c r="B62" s="175"/>
      <c r="C62" s="89"/>
      <c r="D62" s="89"/>
      <c r="E62" s="89"/>
      <c r="F62" s="115" t="s">
        <v>194</v>
      </c>
      <c r="G62" s="73" t="s">
        <v>195</v>
      </c>
      <c r="H62" s="88" t="s">
        <v>196</v>
      </c>
      <c r="I62" s="89">
        <v>100</v>
      </c>
      <c r="J62" s="89" t="s">
        <v>46</v>
      </c>
      <c r="K62" s="117" t="s">
        <v>47</v>
      </c>
      <c r="L62" s="117" t="s">
        <v>47</v>
      </c>
      <c r="M62" s="117" t="s">
        <v>47</v>
      </c>
      <c r="N62" s="89" t="s">
        <v>197</v>
      </c>
      <c r="O62" s="68"/>
    </row>
    <row r="63" spans="1:16" s="92" customFormat="1" ht="24.95" customHeight="1" x14ac:dyDescent="0.2">
      <c r="A63" s="89">
        <f>A62+1</f>
        <v>39</v>
      </c>
      <c r="B63" s="104"/>
      <c r="C63" s="176"/>
      <c r="D63" s="176"/>
      <c r="E63" s="176"/>
      <c r="F63" s="118"/>
      <c r="G63" s="73" t="s">
        <v>198</v>
      </c>
      <c r="H63" s="88" t="s">
        <v>196</v>
      </c>
      <c r="I63" s="89">
        <v>50</v>
      </c>
      <c r="J63" s="89" t="s">
        <v>46</v>
      </c>
      <c r="K63" s="117" t="s">
        <v>47</v>
      </c>
      <c r="L63" s="117" t="s">
        <v>47</v>
      </c>
      <c r="M63" s="117" t="s">
        <v>47</v>
      </c>
      <c r="N63" s="89" t="s">
        <v>197</v>
      </c>
      <c r="O63" s="91"/>
      <c r="P63" s="83"/>
    </row>
    <row r="64" spans="1:16" s="92" customFormat="1" ht="24.95" customHeight="1" x14ac:dyDescent="0.2">
      <c r="A64" s="89">
        <f t="shared" ref="A64:A65" si="7">A63+1</f>
        <v>40</v>
      </c>
      <c r="C64" s="176"/>
      <c r="D64" s="176"/>
      <c r="E64" s="176"/>
      <c r="F64" s="131"/>
      <c r="G64" s="73" t="s">
        <v>199</v>
      </c>
      <c r="H64" s="88" t="s">
        <v>196</v>
      </c>
      <c r="I64" s="89">
        <f>160-50</f>
        <v>110</v>
      </c>
      <c r="J64" s="89" t="s">
        <v>46</v>
      </c>
      <c r="K64" s="117" t="s">
        <v>47</v>
      </c>
      <c r="L64" s="117" t="s">
        <v>47</v>
      </c>
      <c r="M64" s="117" t="s">
        <v>47</v>
      </c>
      <c r="N64" s="89" t="s">
        <v>197</v>
      </c>
      <c r="O64" s="91"/>
      <c r="P64" s="83"/>
    </row>
    <row r="65" spans="1:15" s="152" customFormat="1" ht="33" customHeight="1" x14ac:dyDescent="0.2">
      <c r="A65" s="89">
        <f t="shared" si="7"/>
        <v>41</v>
      </c>
      <c r="B65" s="177"/>
      <c r="C65" s="110"/>
      <c r="D65" s="110"/>
      <c r="E65" s="110"/>
      <c r="F65" s="112"/>
      <c r="G65" s="73" t="s">
        <v>200</v>
      </c>
      <c r="H65" s="88" t="s">
        <v>201</v>
      </c>
      <c r="I65" s="143">
        <f>2/111</f>
        <v>1.8018018018018018E-2</v>
      </c>
      <c r="J65" s="89" t="s">
        <v>202</v>
      </c>
      <c r="K65" s="113">
        <f>4/1000</f>
        <v>4.0000000000000001E-3</v>
      </c>
      <c r="L65" s="117" t="s">
        <v>47</v>
      </c>
      <c r="M65" s="117" t="s">
        <v>47</v>
      </c>
      <c r="N65" s="89" t="s">
        <v>203</v>
      </c>
      <c r="O65" s="151"/>
    </row>
    <row r="66" spans="1:15" ht="24.95" hidden="1" customHeight="1" x14ac:dyDescent="0.2">
      <c r="A66" s="178"/>
      <c r="B66" s="179"/>
      <c r="C66" s="179"/>
      <c r="D66" s="179"/>
      <c r="E66" s="179"/>
      <c r="F66" s="179"/>
      <c r="G66" s="180"/>
      <c r="H66" s="181"/>
      <c r="I66" s="181"/>
      <c r="J66" s="181"/>
      <c r="K66" s="181"/>
      <c r="L66" s="182">
        <f>SUM(L18:L52)</f>
        <v>39.739411600000004</v>
      </c>
      <c r="M66" s="182">
        <f>SUM(M18:M52)</f>
        <v>60</v>
      </c>
      <c r="N66" s="178"/>
      <c r="O66" s="178"/>
    </row>
    <row r="67" spans="1:15" ht="24.95" customHeight="1" x14ac:dyDescent="0.2">
      <c r="A67" s="178"/>
      <c r="B67" s="179"/>
      <c r="C67" s="179"/>
      <c r="D67" s="179"/>
      <c r="E67" s="179"/>
      <c r="F67" s="179"/>
      <c r="G67" s="180"/>
      <c r="H67" s="181"/>
      <c r="I67" s="181"/>
      <c r="J67" s="181"/>
      <c r="K67" s="181"/>
      <c r="L67" s="181"/>
      <c r="M67" s="181"/>
      <c r="N67" s="178"/>
      <c r="O67" s="178"/>
    </row>
    <row r="68" spans="1:15" s="183" customFormat="1" ht="24.95" customHeight="1" x14ac:dyDescent="0.2">
      <c r="B68" s="184" t="s">
        <v>204</v>
      </c>
      <c r="C68" s="185"/>
      <c r="D68" s="185"/>
      <c r="E68" s="185"/>
      <c r="F68" s="185"/>
      <c r="G68" s="186" t="s">
        <v>205</v>
      </c>
      <c r="H68" s="187"/>
      <c r="I68" s="188">
        <f>L66</f>
        <v>39.739411600000004</v>
      </c>
      <c r="J68" s="189" t="s">
        <v>206</v>
      </c>
      <c r="L68" s="190" t="s">
        <v>207</v>
      </c>
      <c r="N68" s="191"/>
      <c r="O68" s="191"/>
    </row>
    <row r="69" spans="1:15" s="183" customFormat="1" ht="24.95" customHeight="1" x14ac:dyDescent="0.2">
      <c r="B69" s="184" t="s">
        <v>208</v>
      </c>
      <c r="C69" s="185"/>
      <c r="D69" s="185"/>
      <c r="E69" s="185"/>
      <c r="F69" s="185"/>
      <c r="G69" s="192"/>
      <c r="H69" s="192"/>
      <c r="I69" s="193">
        <f>0.0518*1000</f>
        <v>51.8</v>
      </c>
      <c r="J69" s="189" t="s">
        <v>209</v>
      </c>
      <c r="N69" s="191"/>
      <c r="O69" s="191"/>
    </row>
    <row r="70" spans="1:15" s="183" customFormat="1" ht="24.95" customHeight="1" x14ac:dyDescent="0.2">
      <c r="B70" s="184" t="s">
        <v>210</v>
      </c>
      <c r="C70" s="185"/>
      <c r="D70" s="185"/>
      <c r="E70" s="185"/>
      <c r="F70" s="185"/>
      <c r="G70" s="194"/>
      <c r="H70" s="195"/>
      <c r="I70" s="196">
        <v>5.3</v>
      </c>
      <c r="J70" s="197" t="s">
        <v>202</v>
      </c>
      <c r="N70" s="191"/>
      <c r="O70" s="191"/>
    </row>
    <row r="71" spans="1:15" s="183" customFormat="1" ht="24.95" customHeight="1" x14ac:dyDescent="0.2">
      <c r="B71" s="198" t="s">
        <v>211</v>
      </c>
      <c r="C71" s="199"/>
      <c r="D71" s="199"/>
      <c r="E71" s="199"/>
      <c r="F71" s="199"/>
      <c r="G71" s="199"/>
      <c r="H71" s="200" t="s">
        <v>212</v>
      </c>
      <c r="I71" s="201">
        <v>356</v>
      </c>
      <c r="J71" s="202" t="s">
        <v>46</v>
      </c>
      <c r="N71" s="191"/>
      <c r="O71" s="191"/>
    </row>
    <row r="72" spans="1:15" s="183" customFormat="1" ht="24.95" customHeight="1" x14ac:dyDescent="0.2">
      <c r="B72" s="203"/>
      <c r="C72" s="204"/>
      <c r="D72" s="204"/>
      <c r="E72" s="204"/>
      <c r="F72" s="204"/>
      <c r="G72" s="204"/>
      <c r="H72" s="205" t="s">
        <v>213</v>
      </c>
      <c r="I72" s="206">
        <v>760</v>
      </c>
      <c r="J72" s="207" t="s">
        <v>46</v>
      </c>
      <c r="N72" s="191"/>
      <c r="O72" s="191"/>
    </row>
    <row r="73" spans="1:15" s="183" customFormat="1" ht="24.95" customHeight="1" x14ac:dyDescent="0.2">
      <c r="B73" s="181"/>
      <c r="C73" s="181"/>
      <c r="D73" s="181"/>
      <c r="E73" s="181"/>
      <c r="F73" s="181"/>
      <c r="G73" s="208"/>
      <c r="H73" s="209"/>
      <c r="I73" s="210"/>
      <c r="J73" s="211"/>
      <c r="N73" s="191"/>
      <c r="O73" s="191"/>
    </row>
    <row r="74" spans="1:15" s="183" customFormat="1" ht="24.95" customHeight="1" x14ac:dyDescent="0.2">
      <c r="B74" s="181"/>
      <c r="C74" s="181"/>
      <c r="D74" s="181"/>
      <c r="E74" s="181"/>
      <c r="F74" s="181"/>
      <c r="G74" s="208"/>
      <c r="H74" s="209"/>
      <c r="I74" s="210"/>
      <c r="J74" s="211"/>
      <c r="N74" s="191"/>
      <c r="O74" s="191"/>
    </row>
    <row r="75" spans="1:15" s="183" customFormat="1" ht="24.95" customHeight="1" x14ac:dyDescent="0.2">
      <c r="B75" s="212" t="s">
        <v>214</v>
      </c>
      <c r="C75" s="212"/>
      <c r="D75" s="212"/>
      <c r="E75" s="212"/>
      <c r="F75" s="212"/>
      <c r="G75" s="208"/>
      <c r="H75" s="209"/>
      <c r="I75" s="210"/>
      <c r="J75" s="211"/>
      <c r="N75" s="191"/>
      <c r="O75" s="191"/>
    </row>
    <row r="76" spans="1:15" s="183" customFormat="1" ht="24.95" customHeight="1" x14ac:dyDescent="0.2">
      <c r="B76" s="181"/>
      <c r="C76" s="181"/>
      <c r="D76" s="181"/>
      <c r="E76" s="181"/>
      <c r="F76" s="181"/>
      <c r="G76" s="208"/>
      <c r="H76" s="209"/>
      <c r="I76" s="210"/>
      <c r="J76" s="211"/>
      <c r="N76" s="191"/>
      <c r="O76" s="191"/>
    </row>
    <row r="77" spans="1:15" ht="12" customHeight="1" x14ac:dyDescent="0.2">
      <c r="A77" s="69"/>
      <c r="G77" s="208"/>
      <c r="H77" s="208"/>
      <c r="I77" s="69"/>
      <c r="J77" s="69"/>
      <c r="K77" s="69"/>
      <c r="L77" s="69"/>
      <c r="M77" s="69"/>
      <c r="N77" s="69"/>
      <c r="O77" s="69"/>
    </row>
    <row r="78" spans="1:15" ht="12" customHeight="1" x14ac:dyDescent="0.2">
      <c r="A78" s="69"/>
      <c r="G78" s="208"/>
      <c r="H78" s="208"/>
      <c r="I78" s="69"/>
      <c r="J78" s="69"/>
      <c r="K78" s="69"/>
      <c r="L78" s="69"/>
      <c r="M78" s="69"/>
      <c r="N78" s="69"/>
      <c r="O78" s="69"/>
    </row>
    <row r="79" spans="1:15" ht="12" customHeight="1" x14ac:dyDescent="0.2">
      <c r="A79" s="69"/>
      <c r="G79" s="208"/>
      <c r="H79" s="208"/>
      <c r="I79" s="69"/>
      <c r="J79" s="69"/>
      <c r="K79" s="69"/>
      <c r="L79" s="69"/>
      <c r="M79" s="69"/>
      <c r="N79" s="69"/>
      <c r="O79" s="69"/>
    </row>
    <row r="80" spans="1:15" ht="12" customHeight="1" x14ac:dyDescent="0.2">
      <c r="A80" s="69"/>
      <c r="G80" s="208"/>
      <c r="H80" s="208"/>
      <c r="I80" s="69"/>
      <c r="J80" s="69"/>
      <c r="K80" s="69"/>
      <c r="L80" s="69"/>
      <c r="M80" s="69"/>
      <c r="N80" s="69"/>
      <c r="O80" s="69"/>
    </row>
    <row r="81" spans="1:15" ht="12" customHeight="1" x14ac:dyDescent="0.2">
      <c r="A81" s="69"/>
      <c r="G81" s="208"/>
      <c r="H81" s="208"/>
      <c r="I81" s="69"/>
      <c r="J81" s="69"/>
      <c r="K81" s="69"/>
      <c r="L81" s="69"/>
      <c r="M81" s="69"/>
      <c r="N81" s="69"/>
      <c r="O81" s="69"/>
    </row>
    <row r="82" spans="1:15" s="215" customFormat="1" ht="18" customHeight="1" x14ac:dyDescent="0.2">
      <c r="A82" s="69"/>
      <c r="B82" s="213"/>
      <c r="C82" s="213"/>
      <c r="D82" s="213"/>
      <c r="E82" s="213"/>
      <c r="F82" s="213"/>
      <c r="G82" s="69"/>
      <c r="H82" s="69"/>
      <c r="I82" s="214"/>
      <c r="J82" s="214"/>
      <c r="K82" s="214"/>
      <c r="M82" s="214"/>
      <c r="N82" s="214"/>
      <c r="O82" s="216"/>
    </row>
    <row r="83" spans="1:15" s="215" customFormat="1" ht="18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s="215" customFormat="1" ht="1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s="215" customFormat="1" ht="1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s="215" customFormat="1" ht="1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s="215" customFormat="1" ht="1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s="215" customFormat="1" ht="1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s="215" customFormat="1" ht="1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s="215" customFormat="1" ht="1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s="215" customFormat="1" ht="1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s="215" customFormat="1" ht="1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s="215" customFormat="1" ht="1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s="215" customFormat="1" ht="1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s="215" customFormat="1" ht="15" customHeight="1" x14ac:dyDescent="0.2">
      <c r="A95" s="21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s="215" customFormat="1" ht="15" customHeight="1" x14ac:dyDescent="0.2">
      <c r="A96" s="218"/>
      <c r="B96" s="219"/>
      <c r="C96" s="219"/>
      <c r="D96" s="219"/>
      <c r="E96" s="219"/>
      <c r="F96" s="219"/>
      <c r="G96" s="2"/>
      <c r="H96" s="2"/>
      <c r="I96" s="2"/>
      <c r="J96" s="2"/>
      <c r="K96" s="2"/>
      <c r="L96" s="2"/>
      <c r="M96" s="2"/>
      <c r="N96" s="2"/>
      <c r="O96" s="2"/>
    </row>
    <row r="97" spans="1:15" s="215" customFormat="1" ht="1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s="215" customFormat="1" ht="21.75" customHeight="1" x14ac:dyDescent="0.2">
      <c r="A98" s="2"/>
      <c r="B98" s="2"/>
      <c r="C98" s="2"/>
      <c r="D98" s="2"/>
      <c r="E98" s="2"/>
      <c r="F98" s="2"/>
      <c r="G98" s="2"/>
      <c r="H98" s="2"/>
      <c r="I98" s="220"/>
      <c r="J98" s="220"/>
      <c r="K98" s="220"/>
      <c r="L98" s="220"/>
      <c r="M98" s="220"/>
      <c r="N98" s="220"/>
      <c r="O98" s="221"/>
    </row>
    <row r="110" spans="1:15" s="215" customForma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22"/>
      <c r="O110" s="222"/>
    </row>
    <row r="111" spans="1:15" s="215" customForma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22"/>
      <c r="O111" s="222"/>
    </row>
  </sheetData>
  <mergeCells count="38">
    <mergeCell ref="B50:B52"/>
    <mergeCell ref="F62:F64"/>
    <mergeCell ref="G68:H68"/>
    <mergeCell ref="B71:G71"/>
    <mergeCell ref="I98:N98"/>
    <mergeCell ref="B54:B59"/>
    <mergeCell ref="B30:B37"/>
    <mergeCell ref="C33:C35"/>
    <mergeCell ref="E33:E36"/>
    <mergeCell ref="F33:F35"/>
    <mergeCell ref="B39:B41"/>
    <mergeCell ref="B43:B48"/>
    <mergeCell ref="B16:F16"/>
    <mergeCell ref="B18:B28"/>
    <mergeCell ref="C18:C26"/>
    <mergeCell ref="D18:D19"/>
    <mergeCell ref="E18:E19"/>
    <mergeCell ref="D21:D22"/>
    <mergeCell ref="D23:D26"/>
    <mergeCell ref="H14:H15"/>
    <mergeCell ref="I14:J15"/>
    <mergeCell ref="K14:K15"/>
    <mergeCell ref="M14:M15"/>
    <mergeCell ref="N14:N15"/>
    <mergeCell ref="B15:C15"/>
    <mergeCell ref="D15:E15"/>
    <mergeCell ref="E10:G10"/>
    <mergeCell ref="E11:G11"/>
    <mergeCell ref="E12:G12"/>
    <mergeCell ref="A14:A15"/>
    <mergeCell ref="B14:F14"/>
    <mergeCell ref="G14:G15"/>
    <mergeCell ref="A1:H1"/>
    <mergeCell ref="A2:H2"/>
    <mergeCell ref="A4:N4"/>
    <mergeCell ref="A5:N5"/>
    <mergeCell ref="A6:N6"/>
    <mergeCell ref="E9:G9"/>
  </mergeCells>
  <printOptions horizontalCentered="1"/>
  <pageMargins left="0.25" right="0.25" top="0.31" bottom="0.5" header="0" footer="2.5"/>
  <pageSetup paperSize="5" scale="35" orientation="portrait" horizontalDpi="4294967293" verticalDpi="300" r:id="rId1"/>
  <headerFooter alignWithMargins="0"/>
  <rowBreaks count="1" manualBreakCount="1">
    <brk id="73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CAESAR </vt:lpstr>
      <vt:lpstr>'CAESAR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Rini</dc:creator>
  <cp:lastModifiedBy>Rini</cp:lastModifiedBy>
  <dcterms:created xsi:type="dcterms:W3CDTF">2025-05-20T00:44:56Z</dcterms:created>
  <dcterms:modified xsi:type="dcterms:W3CDTF">2025-05-20T00:49:13Z</dcterms:modified>
</cp:coreProperties>
</file>