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4. KONTEKS ORGANISASI\4.1 MEMAHAMI ORGANISASI DAN KONTEKS ORGANISASI\2. ANALISA SWOT\02. 2025\"/>
    </mc:Choice>
  </mc:AlternateContent>
  <xr:revisionPtr revIDLastSave="0" documentId="13_ncr:1_{68EE748C-73E5-44F0-A3F1-45A25E1C18D9}" xr6:coauthVersionLast="47" xr6:coauthVersionMax="47" xr10:uidLastSave="{00000000-0000-0000-0000-000000000000}"/>
  <bookViews>
    <workbookView xWindow="-108" yWindow="-108" windowWidth="23256" windowHeight="12456" tabRatio="824" firstSheet="2" activeTab="9" xr2:uid="{00000000-000D-0000-FFFF-FFFF00000000}"/>
  </bookViews>
  <sheets>
    <sheet name="Isu Int-Ekst" sheetId="14" r:id="rId1"/>
    <sheet name="Strenght" sheetId="5" r:id="rId2"/>
    <sheet name="Weakness" sheetId="9" r:id="rId3"/>
    <sheet name="Opportunity" sheetId="21" r:id="rId4"/>
    <sheet name="Threat" sheetId="22" r:id="rId5"/>
    <sheet name="Positioning" sheetId="12" r:id="rId6"/>
    <sheet name="Matrix Strategi SWOT" sheetId="13" r:id="rId7"/>
    <sheet name="Kategori &amp; Definisi" sheetId="6" r:id="rId8"/>
    <sheet name="BSC Corporate" sheetId="23" r:id="rId9"/>
    <sheet name="Dir. Sales MKT" sheetId="28" r:id="rId10"/>
    <sheet name="Dir. BusDev" sheetId="25" r:id="rId11"/>
    <sheet name="Dir. Produksi" sheetId="26" r:id="rId12"/>
    <sheet name="Dir. Adm &amp; Keuangan" sheetId="27" r:id="rId13"/>
  </sheets>
  <definedNames>
    <definedName name="_xlnm._FilterDatabase" localSheetId="8" hidden="1">'BSC Corporate'!$A$2:$K$42</definedName>
    <definedName name="_xlnm._FilterDatabase" localSheetId="12" hidden="1">'Dir. Adm &amp; Keuangan'!$A$2:$K$23</definedName>
    <definedName name="_xlnm._FilterDatabase" localSheetId="10" hidden="1">'Dir. BusDev'!$A$2:$K$32</definedName>
    <definedName name="_xlnm._FilterDatabase" localSheetId="11" hidden="1">'Dir. Produksi'!$A$2:$K$32</definedName>
    <definedName name="_xlnm._FilterDatabase" localSheetId="9" hidden="1">'Dir. Sales MKT'!$A$2:$K$32</definedName>
    <definedName name="_xlnm._FilterDatabase" localSheetId="0" hidden="1">'Isu Int-Ekst'!$A$6:$O$48</definedName>
    <definedName name="_xlnm.Print_Area" localSheetId="0">'Isu Int-Ekst'!$A$1:$N$8</definedName>
    <definedName name="_xlnm.Print_Area" localSheetId="6">'Matrix Strategi SWOT'!$A$3:$J$47</definedName>
  </definedNames>
  <calcPr calcId="19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7" l="1"/>
  <c r="D1" i="26"/>
  <c r="D1" i="25"/>
  <c r="D1" i="28"/>
  <c r="D1" i="23"/>
  <c r="E8" i="28"/>
  <c r="G1" i="28"/>
  <c r="G1" i="27"/>
  <c r="G1" i="26"/>
  <c r="G1" i="25"/>
  <c r="G1" i="23"/>
  <c r="D46" i="9"/>
  <c r="E46" i="9"/>
  <c r="A46" i="9"/>
  <c r="A44" i="9"/>
  <c r="B44" i="9"/>
  <c r="C44" i="9"/>
  <c r="D44" i="9"/>
  <c r="E44" i="9"/>
  <c r="A45" i="9"/>
  <c r="B45" i="9"/>
  <c r="C45" i="9"/>
  <c r="D45" i="9"/>
  <c r="F45" i="9" s="1"/>
  <c r="G45" i="9" s="1"/>
  <c r="E45" i="9"/>
  <c r="E31" i="22"/>
  <c r="D31" i="22"/>
  <c r="B31" i="22"/>
  <c r="E30" i="22"/>
  <c r="D30" i="22"/>
  <c r="C30" i="22"/>
  <c r="B30" i="22"/>
  <c r="E29" i="22"/>
  <c r="D29" i="22"/>
  <c r="C29" i="22"/>
  <c r="B29" i="22"/>
  <c r="E28" i="22"/>
  <c r="D28" i="22"/>
  <c r="C28" i="22"/>
  <c r="B28" i="22"/>
  <c r="B32" i="5"/>
  <c r="C32" i="5"/>
  <c r="D32" i="5"/>
  <c r="E32" i="5"/>
  <c r="M36" i="14"/>
  <c r="E38" i="21"/>
  <c r="D38" i="21"/>
  <c r="B38" i="21"/>
  <c r="E37" i="21"/>
  <c r="D37" i="21"/>
  <c r="C37" i="21"/>
  <c r="B37" i="21"/>
  <c r="E36" i="21"/>
  <c r="D36" i="21"/>
  <c r="C36" i="21"/>
  <c r="B36" i="21"/>
  <c r="E35" i="21"/>
  <c r="D35" i="21"/>
  <c r="C35" i="21"/>
  <c r="B35" i="21"/>
  <c r="E34" i="21"/>
  <c r="D34" i="21"/>
  <c r="C34" i="21"/>
  <c r="B34" i="21"/>
  <c r="E33" i="21"/>
  <c r="D33" i="21"/>
  <c r="C33" i="21"/>
  <c r="B33" i="21"/>
  <c r="E32" i="21"/>
  <c r="D32" i="21"/>
  <c r="F32" i="21" s="1"/>
  <c r="C32" i="21"/>
  <c r="B32" i="21"/>
  <c r="E31" i="21"/>
  <c r="D31" i="21"/>
  <c r="F31" i="21" s="1"/>
  <c r="C31" i="21"/>
  <c r="B31" i="21"/>
  <c r="E30" i="21"/>
  <c r="D30" i="21"/>
  <c r="F30" i="21" s="1"/>
  <c r="C30" i="21"/>
  <c r="B30" i="21"/>
  <c r="E29" i="21"/>
  <c r="D29" i="21"/>
  <c r="F29" i="21" s="1"/>
  <c r="C29" i="21"/>
  <c r="B29" i="21"/>
  <c r="E28" i="21"/>
  <c r="D28" i="21"/>
  <c r="F28" i="21" s="1"/>
  <c r="C28" i="21"/>
  <c r="B28" i="21"/>
  <c r="B28" i="9"/>
  <c r="C28" i="9"/>
  <c r="D28" i="9"/>
  <c r="F28" i="9" s="1"/>
  <c r="E28" i="9"/>
  <c r="B29" i="9"/>
  <c r="C29" i="9"/>
  <c r="D29" i="9"/>
  <c r="F29" i="9" s="1"/>
  <c r="E29" i="9"/>
  <c r="B30" i="9"/>
  <c r="C30" i="9"/>
  <c r="D30" i="9"/>
  <c r="E30" i="9"/>
  <c r="B31" i="9"/>
  <c r="C31" i="9"/>
  <c r="D31" i="9"/>
  <c r="F31" i="9" s="1"/>
  <c r="E31" i="9"/>
  <c r="B32" i="9"/>
  <c r="C32" i="9"/>
  <c r="D32" i="9"/>
  <c r="F32" i="9" s="1"/>
  <c r="E32" i="9"/>
  <c r="B33" i="9"/>
  <c r="C33" i="9"/>
  <c r="D33" i="9"/>
  <c r="F33" i="9" s="1"/>
  <c r="E33" i="9"/>
  <c r="B34" i="9"/>
  <c r="C34" i="9"/>
  <c r="D34" i="9"/>
  <c r="E34" i="9"/>
  <c r="B35" i="9"/>
  <c r="C35" i="9"/>
  <c r="D35" i="9"/>
  <c r="F35" i="9" s="1"/>
  <c r="E35" i="9"/>
  <c r="B36" i="9"/>
  <c r="C36" i="9"/>
  <c r="D36" i="9"/>
  <c r="F36" i="9" s="1"/>
  <c r="E36" i="9"/>
  <c r="B37" i="9"/>
  <c r="C37" i="9"/>
  <c r="D37" i="9"/>
  <c r="F37" i="9" s="1"/>
  <c r="E37" i="9"/>
  <c r="B38" i="9"/>
  <c r="C38" i="9"/>
  <c r="D38" i="9"/>
  <c r="E38" i="9"/>
  <c r="B39" i="9"/>
  <c r="C39" i="9"/>
  <c r="D39" i="9"/>
  <c r="F39" i="9" s="1"/>
  <c r="E39" i="9"/>
  <c r="B40" i="9"/>
  <c r="C40" i="9"/>
  <c r="D40" i="9"/>
  <c r="F40" i="9" s="1"/>
  <c r="E40" i="9"/>
  <c r="B41" i="9"/>
  <c r="C41" i="9"/>
  <c r="D41" i="9"/>
  <c r="F41" i="9" s="1"/>
  <c r="E41" i="9"/>
  <c r="B42" i="9"/>
  <c r="C42" i="9"/>
  <c r="D42" i="9"/>
  <c r="E42" i="9"/>
  <c r="B43" i="9"/>
  <c r="C43" i="9"/>
  <c r="D43" i="9"/>
  <c r="F43" i="9" s="1"/>
  <c r="E43" i="9"/>
  <c r="A20" i="5"/>
  <c r="B20" i="5"/>
  <c r="C20" i="5"/>
  <c r="A21" i="5"/>
  <c r="B21" i="5"/>
  <c r="C21" i="5"/>
  <c r="D21" i="5"/>
  <c r="F21" i="5" s="1"/>
  <c r="E21" i="5"/>
  <c r="A22" i="5"/>
  <c r="B22" i="5"/>
  <c r="C22" i="5"/>
  <c r="D22" i="5"/>
  <c r="F22" i="5" s="1"/>
  <c r="E22" i="5"/>
  <c r="A23" i="5"/>
  <c r="B23" i="5"/>
  <c r="C23" i="5"/>
  <c r="D23" i="5"/>
  <c r="F23" i="5" s="1"/>
  <c r="E23" i="5"/>
  <c r="A24" i="5"/>
  <c r="B24" i="5"/>
  <c r="C24" i="5"/>
  <c r="D24" i="5"/>
  <c r="F24" i="5" s="1"/>
  <c r="E24" i="5"/>
  <c r="A25" i="5"/>
  <c r="B25" i="5"/>
  <c r="C25" i="5"/>
  <c r="D25" i="5"/>
  <c r="F25" i="5" s="1"/>
  <c r="E25" i="5"/>
  <c r="A26" i="5"/>
  <c r="B26" i="5"/>
  <c r="C26" i="5"/>
  <c r="D26" i="5"/>
  <c r="F26" i="5" s="1"/>
  <c r="E26" i="5"/>
  <c r="A27" i="5"/>
  <c r="B27" i="5"/>
  <c r="C27" i="5"/>
  <c r="D27" i="5"/>
  <c r="F27" i="5" s="1"/>
  <c r="E27" i="5"/>
  <c r="A28" i="5"/>
  <c r="B28" i="5"/>
  <c r="C28" i="5"/>
  <c r="D28" i="5"/>
  <c r="F28" i="5" s="1"/>
  <c r="E28" i="5"/>
  <c r="A29" i="5"/>
  <c r="B29" i="5"/>
  <c r="C29" i="5"/>
  <c r="D29" i="5"/>
  <c r="F29" i="5" s="1"/>
  <c r="E29" i="5"/>
  <c r="A30" i="5"/>
  <c r="B30" i="5"/>
  <c r="C30" i="5"/>
  <c r="D30" i="5"/>
  <c r="F30" i="5" s="1"/>
  <c r="E30" i="5"/>
  <c r="A31" i="5"/>
  <c r="B31" i="5"/>
  <c r="C31" i="5"/>
  <c r="D31" i="5"/>
  <c r="F31" i="5" s="1"/>
  <c r="E31" i="5"/>
  <c r="F32" i="5" l="1"/>
  <c r="F30" i="22"/>
  <c r="F29" i="22"/>
  <c r="G25" i="5"/>
  <c r="F28" i="22"/>
  <c r="G28" i="22" s="1"/>
  <c r="F44" i="9"/>
  <c r="G44" i="9" s="1"/>
  <c r="G29" i="5"/>
  <c r="G28" i="5"/>
  <c r="G24" i="5"/>
  <c r="G29" i="21"/>
  <c r="G30" i="21"/>
  <c r="G31" i="21"/>
  <c r="G32" i="21"/>
  <c r="F33" i="21"/>
  <c r="G33" i="21" s="1"/>
  <c r="F34" i="21"/>
  <c r="G34" i="21" s="1"/>
  <c r="F35" i="21"/>
  <c r="G35" i="21" s="1"/>
  <c r="F36" i="21"/>
  <c r="G36" i="21" s="1"/>
  <c r="F37" i="21"/>
  <c r="G37" i="21" s="1"/>
  <c r="F30" i="9"/>
  <c r="F46" i="9" s="1"/>
  <c r="G30" i="5"/>
  <c r="G22" i="5"/>
  <c r="F42" i="9"/>
  <c r="G42" i="9" s="1"/>
  <c r="F38" i="9"/>
  <c r="G38" i="9" s="1"/>
  <c r="F34" i="9"/>
  <c r="G34" i="9" s="1"/>
  <c r="G28" i="21"/>
  <c r="F31" i="22"/>
  <c r="G30" i="22"/>
  <c r="G29" i="22"/>
  <c r="G43" i="9"/>
  <c r="G41" i="9"/>
  <c r="G40" i="9"/>
  <c r="G39" i="9"/>
  <c r="G37" i="9"/>
  <c r="G36" i="9"/>
  <c r="G35" i="9"/>
  <c r="G33" i="9"/>
  <c r="G32" i="9"/>
  <c r="G31" i="9"/>
  <c r="G29" i="9"/>
  <c r="G21" i="5"/>
  <c r="G31" i="5"/>
  <c r="G27" i="5"/>
  <c r="G23" i="5"/>
  <c r="G26" i="5"/>
  <c r="G30" i="9" l="1"/>
  <c r="G32" i="5"/>
  <c r="C4" i="12" s="1"/>
  <c r="G38" i="21"/>
  <c r="C6" i="12" s="1"/>
  <c r="F38" i="21"/>
  <c r="G31" i="22"/>
  <c r="D6" i="12" s="1"/>
  <c r="G28" i="9"/>
  <c r="G46" i="9" l="1"/>
  <c r="D4" i="12" s="1"/>
  <c r="M40" i="14"/>
  <c r="H40" i="14"/>
  <c r="M22" i="14"/>
  <c r="H22" i="14"/>
  <c r="M13" i="14"/>
  <c r="M12" i="14"/>
  <c r="H12" i="14"/>
  <c r="H13" i="14"/>
  <c r="M45" i="14"/>
  <c r="H45" i="14"/>
  <c r="M43" i="14"/>
  <c r="H43" i="14"/>
  <c r="M16" i="14"/>
  <c r="H16" i="14"/>
  <c r="H35" i="14"/>
  <c r="M35" i="14"/>
  <c r="H36" i="14" l="1"/>
  <c r="M37" i="14"/>
  <c r="H37" i="14"/>
  <c r="M24" i="14" l="1"/>
  <c r="H24" i="14"/>
  <c r="H17" i="14"/>
  <c r="H27" i="14"/>
  <c r="H31" i="14"/>
  <c r="H33" i="14"/>
  <c r="H20" i="14"/>
  <c r="H10" i="14"/>
  <c r="H39" i="14"/>
  <c r="H11" i="14"/>
  <c r="H8" i="14"/>
  <c r="H32" i="14"/>
  <c r="H48" i="14"/>
  <c r="H19" i="14"/>
  <c r="H7" i="14"/>
  <c r="H23" i="14"/>
  <c r="H47" i="14"/>
  <c r="H28" i="14"/>
  <c r="H30" i="14"/>
  <c r="H41" i="14"/>
  <c r="H9" i="14"/>
  <c r="H29" i="14"/>
  <c r="H42" i="14"/>
  <c r="H44" i="14"/>
  <c r="H46" i="14"/>
  <c r="H18" i="14"/>
  <c r="H15" i="14"/>
  <c r="H26" i="14"/>
  <c r="H14" i="14"/>
  <c r="H25" i="14"/>
  <c r="H21" i="14"/>
  <c r="H38" i="14"/>
  <c r="H34" i="14"/>
  <c r="M18" i="14"/>
  <c r="M14" i="14"/>
  <c r="M26" i="14"/>
  <c r="M15" i="14"/>
  <c r="M34" i="14"/>
  <c r="M20" i="14"/>
  <c r="M31" i="14"/>
  <c r="M21" i="14" l="1"/>
  <c r="M46" i="14"/>
  <c r="M42" i="14"/>
  <c r="M28" i="14"/>
  <c r="M8" i="14"/>
  <c r="M33" i="14"/>
  <c r="M17" i="14"/>
  <c r="M38" i="14"/>
  <c r="M10" i="14"/>
  <c r="M30" i="14"/>
  <c r="M44" i="14"/>
  <c r="M7" i="14"/>
  <c r="M32" i="14"/>
  <c r="M11" i="14"/>
  <c r="M29" i="14"/>
  <c r="M48" i="14"/>
  <c r="M39" i="14"/>
  <c r="M41" i="14"/>
  <c r="M19" i="14"/>
  <c r="M9" i="14"/>
  <c r="M25" i="14"/>
  <c r="G49" i="14"/>
  <c r="I49" i="14"/>
  <c r="J49" i="14"/>
  <c r="K49" i="14"/>
  <c r="L49" i="14"/>
  <c r="F49" i="14"/>
  <c r="M47" i="14"/>
  <c r="M27" i="14"/>
  <c r="M23" i="14"/>
  <c r="J51" i="14" l="1"/>
  <c r="G51" i="14" l="1"/>
  <c r="E5" i="12" l="1"/>
  <c r="C11" i="12"/>
  <c r="C10" i="12" l="1"/>
  <c r="C9" i="12" l="1"/>
  <c r="C12" i="12" l="1"/>
  <c r="E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E14" authorId="0" shapeId="0" xr:uid="{A34C1EDD-6827-47DA-9741-08448C511D1E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Hitung rata-rata dari data survey 2022  </t>
        </r>
      </text>
    </comment>
  </commentList>
</comments>
</file>

<file path=xl/sharedStrings.xml><?xml version="1.0" encoding="utf-8"?>
<sst xmlns="http://schemas.openxmlformats.org/spreadsheetml/2006/main" count="1570" uniqueCount="449">
  <si>
    <t>SUMBER</t>
  </si>
  <si>
    <t>KATAGORI</t>
  </si>
  <si>
    <t>STAKEHOLDERS</t>
  </si>
  <si>
    <t>KEBUTUHAN DAN HARAPAN</t>
  </si>
  <si>
    <t>TINJAUAN (FAKTOR)</t>
  </si>
  <si>
    <t>IN</t>
  </si>
  <si>
    <t>EKS</t>
  </si>
  <si>
    <t>S</t>
  </si>
  <si>
    <t>W</t>
  </si>
  <si>
    <t>O</t>
  </si>
  <si>
    <t>T</t>
  </si>
  <si>
    <t>NO</t>
  </si>
  <si>
    <t>PRD</t>
  </si>
  <si>
    <t>ISU</t>
  </si>
  <si>
    <t>Teknologi</t>
  </si>
  <si>
    <t>Regulasi</t>
  </si>
  <si>
    <t>Kualitas</t>
  </si>
  <si>
    <t>Proses</t>
  </si>
  <si>
    <t>Penjualan</t>
  </si>
  <si>
    <t>Lingkungan</t>
  </si>
  <si>
    <t>Harga Produk</t>
  </si>
  <si>
    <t>K3</t>
  </si>
  <si>
    <t>SCM</t>
  </si>
  <si>
    <t>QC</t>
  </si>
  <si>
    <t>FIACO</t>
  </si>
  <si>
    <t>HCGA</t>
  </si>
  <si>
    <t>FAKTOR</t>
  </si>
  <si>
    <t>Kinerja Keuangan</t>
  </si>
  <si>
    <t>KONTEKS ORGANISASI</t>
  </si>
  <si>
    <t>STRENGTH</t>
  </si>
  <si>
    <t>BOBOT</t>
  </si>
  <si>
    <t>% BOBOT</t>
  </si>
  <si>
    <t>RATING</t>
  </si>
  <si>
    <t>SCORE</t>
  </si>
  <si>
    <t>Bobot</t>
  </si>
  <si>
    <t>Persepsi nilai pengaruh atribut secara umum terhadap pencapaian target perusahaan</t>
  </si>
  <si>
    <t>Nilai</t>
  </si>
  <si>
    <t>Statement</t>
  </si>
  <si>
    <t>Deskripsi</t>
  </si>
  <si>
    <t>Tidak berpengaruh</t>
  </si>
  <si>
    <t>Tidak memberikan dampak pada percepatan atau perlambatan pencapaian target</t>
  </si>
  <si>
    <t>Kurang berpengaruh</t>
  </si>
  <si>
    <t>Tidak memberikan dampak secara langsung kepada pencapaian target</t>
  </si>
  <si>
    <t>Cukup berpengaruh</t>
  </si>
  <si>
    <t>Memberikan dampak secara langsung tetapi cukup signifikan</t>
  </si>
  <si>
    <t>Sangat berpengaruh</t>
  </si>
  <si>
    <t>Memberikan dampak langsung sangat besar pada pencapaian target</t>
  </si>
  <si>
    <t>Persen Bobot</t>
  </si>
  <si>
    <t>Bobot per atribut  dibagi dengan total bobot dalam satu kategori</t>
  </si>
  <si>
    <t>Rating</t>
  </si>
  <si>
    <t>Persepsi nilai performance setiap atribut, nilai rating positive untuk Strength dan Opportunity serta negative untuk Weakness dan Threat</t>
  </si>
  <si>
    <t xml:space="preserve">  1 atau -1</t>
  </si>
  <si>
    <t>Kecil</t>
  </si>
  <si>
    <t>Performance saat ini tidak memberikan pengaruh terhadap pencapaian target</t>
  </si>
  <si>
    <t xml:space="preserve">  2 atau -2</t>
  </si>
  <si>
    <t>Sedang / cukup</t>
  </si>
  <si>
    <t>Performance saat ini cukup memberikan pengaruh terhadap pencapaian target</t>
  </si>
  <si>
    <t xml:space="preserve">  3 atau -3</t>
  </si>
  <si>
    <t>Besar</t>
  </si>
  <si>
    <t>Performance saat ini  memberikan pengaruh besar terhadap pencapaian target</t>
  </si>
  <si>
    <t xml:space="preserve">  4 atau -4</t>
  </si>
  <si>
    <t>Sangat besar</t>
  </si>
  <si>
    <t>Performance saat ini memberikan pengaruh sangat besar terhadap pencapaian target</t>
  </si>
  <si>
    <t xml:space="preserve"> </t>
  </si>
  <si>
    <t>Score</t>
  </si>
  <si>
    <t>Perkalian antara persen bobot dengan Rating masing-masing atribut</t>
  </si>
  <si>
    <t>Grand Total</t>
  </si>
  <si>
    <t>SUM</t>
  </si>
  <si>
    <t>SWOT</t>
  </si>
  <si>
    <t>WEAKNESS</t>
  </si>
  <si>
    <t>THREAT</t>
  </si>
  <si>
    <t>POSITIF</t>
  </si>
  <si>
    <t>NEGATIF</t>
  </si>
  <si>
    <t>KOORDINAT</t>
  </si>
  <si>
    <t>INTERNAL</t>
  </si>
  <si>
    <t>EXTERNAL</t>
  </si>
  <si>
    <t>OPPORTUNITY</t>
  </si>
  <si>
    <t>PERTUMBUHAN PASAR TINGGI</t>
  </si>
  <si>
    <t>KUADRAN</t>
  </si>
  <si>
    <t>LUAS</t>
  </si>
  <si>
    <t>PRIORITAS STRATEGI</t>
  </si>
  <si>
    <t>II</t>
  </si>
  <si>
    <t>STABILITY</t>
  </si>
  <si>
    <t>EXPANSION</t>
  </si>
  <si>
    <t>I</t>
  </si>
  <si>
    <t>Kuadran I</t>
  </si>
  <si>
    <t>Kuadran II</t>
  </si>
  <si>
    <t>Kuadran III</t>
  </si>
  <si>
    <t>Kuadran IV</t>
  </si>
  <si>
    <t>PERSAINGAN LEMAH</t>
  </si>
  <si>
    <t>PERSAINGAN KUAT</t>
  </si>
  <si>
    <t>III</t>
  </si>
  <si>
    <t>RETRENCHMENT</t>
  </si>
  <si>
    <t>COMBINATION</t>
  </si>
  <si>
    <t>IV</t>
  </si>
  <si>
    <t>PERTUMBUHAN PASAR RENDAH</t>
  </si>
  <si>
    <t>F-MSD/12</t>
  </si>
  <si>
    <t>SO</t>
  </si>
  <si>
    <t>ST</t>
  </si>
  <si>
    <t>WO</t>
  </si>
  <si>
    <t>WT</t>
  </si>
  <si>
    <t>SO1</t>
  </si>
  <si>
    <t>WO1</t>
  </si>
  <si>
    <t>SO2</t>
  </si>
  <si>
    <t>WO2</t>
  </si>
  <si>
    <t>SO3</t>
  </si>
  <si>
    <t>WO3</t>
  </si>
  <si>
    <t>SO4</t>
  </si>
  <si>
    <t>WO4</t>
  </si>
  <si>
    <t>SO5</t>
  </si>
  <si>
    <t>WO5</t>
  </si>
  <si>
    <t>SO6</t>
  </si>
  <si>
    <t>W06</t>
  </si>
  <si>
    <t>SO7</t>
  </si>
  <si>
    <t>ST1</t>
  </si>
  <si>
    <t>WT1</t>
  </si>
  <si>
    <t>ST2</t>
  </si>
  <si>
    <t>WT2</t>
  </si>
  <si>
    <t>ST3</t>
  </si>
  <si>
    <t>WT3</t>
  </si>
  <si>
    <t>ST4</t>
  </si>
  <si>
    <t>WT4</t>
  </si>
  <si>
    <t>ST5</t>
  </si>
  <si>
    <t>WT5</t>
  </si>
  <si>
    <t>ST6</t>
  </si>
  <si>
    <t>WT6</t>
  </si>
  <si>
    <t>WO7</t>
  </si>
  <si>
    <t>SO8</t>
  </si>
  <si>
    <t>WO8</t>
  </si>
  <si>
    <t>ST7</t>
  </si>
  <si>
    <t>ST8</t>
  </si>
  <si>
    <t>WT7</t>
  </si>
  <si>
    <t>Karyawan</t>
  </si>
  <si>
    <t>Customer</t>
  </si>
  <si>
    <t>Masyarakat</t>
  </si>
  <si>
    <t>Pemegang saham</t>
  </si>
  <si>
    <t>SO9</t>
  </si>
  <si>
    <t>WT8</t>
  </si>
  <si>
    <t>Total</t>
  </si>
  <si>
    <t>Pemerintah</t>
  </si>
  <si>
    <t>Kepatuhan terhadap regulasi yang berlaku</t>
  </si>
  <si>
    <t>Manajemen</t>
  </si>
  <si>
    <t>WT9</t>
  </si>
  <si>
    <t>TH. 2025</t>
  </si>
  <si>
    <t>PT. CHITOSE INTERNASIONAL TBK.</t>
  </si>
  <si>
    <t>Pengiriman pesanan tepat waktu</t>
  </si>
  <si>
    <t>Produk CINT sudah tersertifikasi TKDN dan SNI</t>
  </si>
  <si>
    <t>Sumber Daya Manusia</t>
  </si>
  <si>
    <t>STRATEGI 2025</t>
  </si>
  <si>
    <t>SO10</t>
  </si>
  <si>
    <t>Budaya Kaizen konsisten diimplementasikan di lingkungan Chitose</t>
  </si>
  <si>
    <t>Pembagian dividen lebih baik dari tahun sebelumnya</t>
  </si>
  <si>
    <t>Zero accident</t>
  </si>
  <si>
    <t>Terjadi kecelakaan kerja 6 kali di tahun 2024</t>
  </si>
  <si>
    <t>Kesempatan pengembangan karir</t>
  </si>
  <si>
    <t>Produk CINT mudah dijangkau</t>
  </si>
  <si>
    <t>Dasar Perhitungan Actual Cost di SAP untuk masing masing produk masih menggunakan metode distribusi biaya</t>
  </si>
  <si>
    <t>Penjualan Produk Chitose melalui e-commerce Tokopedia &amp; Platform jual beli pemerintah</t>
  </si>
  <si>
    <t>Dapat memenuhi permintaan Alkes sesuai kebutuhan customer</t>
  </si>
  <si>
    <t>Harga produk Chitose lebih murah dari brand lain</t>
  </si>
  <si>
    <t>Keterbukaan supplier dalam meningkatkan kemampuan dan kualitas sesuai standar CINT</t>
  </si>
  <si>
    <t>Dapat memenuhi permintaan CINT sesuai standar yang ditetapkan</t>
  </si>
  <si>
    <t>Masih adanya single supplier</t>
  </si>
  <si>
    <t>Harga Produk Chitose lebih mahal dibandingkan dengan brand lain</t>
  </si>
  <si>
    <t>WT10</t>
  </si>
  <si>
    <t>Kaizen</t>
  </si>
  <si>
    <t>Tidak ada komplain pelanggan</t>
  </si>
  <si>
    <t>Masih ada komplain pelanggan terkait produk CINT</t>
  </si>
  <si>
    <t>Belum disiplin dalam penggunaan APD</t>
  </si>
  <si>
    <t>Karyawan disiplin dalam penggunaan APD</t>
  </si>
  <si>
    <t>Turn over stock semua kategori finish good tinggi</t>
  </si>
  <si>
    <t>Investasi sarana &amp; prasarana digunakan secara maksimal</t>
  </si>
  <si>
    <t>Strategi pemasaran digital menggunakan Search Engine Optimization (SEO)</t>
  </si>
  <si>
    <t>Cash flow operation positif</t>
  </si>
  <si>
    <t>Terbukanya pasar baru untuk alat kesehatan manusia di pasar swasta, alkes hewan, penjualan furnitur dengan interior design, serta perluasan pasar ke Middle East yang menerapkan Eco-Friendly.</t>
  </si>
  <si>
    <t>WO9</t>
  </si>
  <si>
    <t>WO10</t>
  </si>
  <si>
    <t>Konsisten pelaksanaan program CSR untuk masyarakat sekitar</t>
  </si>
  <si>
    <t>Ketepatan realisasi produksi terhadap APS 100%</t>
  </si>
  <si>
    <t>SO11</t>
  </si>
  <si>
    <t>SO12</t>
  </si>
  <si>
    <t>Gross Profit</t>
  </si>
  <si>
    <t>All Dept</t>
  </si>
  <si>
    <t>Internal Process</t>
  </si>
  <si>
    <t>Learning &amp; Growth</t>
  </si>
  <si>
    <t>Kaizen Strategis</t>
  </si>
  <si>
    <t>Milyard Rupiah</t>
  </si>
  <si>
    <t>Produk</t>
  </si>
  <si>
    <t>Program Corporate Social Responsibility</t>
  </si>
  <si>
    <t>Pemenuhan GCG dan Kode Etik</t>
  </si>
  <si>
    <t>Sanksi</t>
  </si>
  <si>
    <t>Pemenuhan/Kepatuhan pada Peraturan Perundangan yang berlaku</t>
  </si>
  <si>
    <t>Optimalisasi Program Digitalisasi</t>
  </si>
  <si>
    <t>Financial</t>
  </si>
  <si>
    <t>Net Profit Before Tax</t>
  </si>
  <si>
    <t>Selling Expense</t>
  </si>
  <si>
    <t>GA Expense</t>
  </si>
  <si>
    <t>Interest Expense</t>
  </si>
  <si>
    <t>Juta Rupiah</t>
  </si>
  <si>
    <t>Vendor</t>
  </si>
  <si>
    <t xml:space="preserve">Produk Alkes CINT masih terbatas </t>
  </si>
  <si>
    <t>Karir mapping belum terkonsep dengan baik</t>
  </si>
  <si>
    <t xml:space="preserve">Proses pengujian lebih cepat dan akurat </t>
  </si>
  <si>
    <t>Alat Uji Kualitas Alkes masih manual</t>
  </si>
  <si>
    <t>Turn over inventory finish good slow dan unmoving rendah</t>
  </si>
  <si>
    <t>Kenaikan profit dari investasi</t>
  </si>
  <si>
    <t>Memperpendek leadtime produksi sesuai permintaan customer</t>
  </si>
  <si>
    <t>Pemenuhan order tidak sesuai dengan permintaan customer</t>
  </si>
  <si>
    <t>Tidak terjadi short supply</t>
  </si>
  <si>
    <t>Multiskill teknis dapat terukur</t>
  </si>
  <si>
    <t>Multiskill karyawan belum dapat diukur</t>
  </si>
  <si>
    <t>Sistem manajemen terimplementasi dan terus dikembangkan</t>
  </si>
  <si>
    <t>Sistem manajemen terintegrasi dan program digitalisasi telah dijalankan</t>
  </si>
  <si>
    <t>Biaya maintenance terkendali dan mesin sesuai umur ekonomis</t>
  </si>
  <si>
    <t>Autonomus maintenance belum diimplementasikan</t>
  </si>
  <si>
    <t>Meningkatkan profitabilitas dari efisiensi dan efektivitas permesinan</t>
  </si>
  <si>
    <t>Mesin produksi sudah berumur sehingga tidak efisien dan efektif</t>
  </si>
  <si>
    <t>Meningkatkan penjualan melalui digital marketing</t>
  </si>
  <si>
    <t>Tidak ada komplain dan sanksi dari pemerintah dan masyarakat</t>
  </si>
  <si>
    <t>Mempercepat proses konsolidasi dan pengendalian internal</t>
  </si>
  <si>
    <t>Implementasi Direct Holding Integrated System (DHIS)</t>
  </si>
  <si>
    <t xml:space="preserve">DOH AR dan AP belum sesuai </t>
  </si>
  <si>
    <t>Hasil produksi sesuai kapasitas produksi</t>
  </si>
  <si>
    <t>Perhitungan kapasitas belum tepat</t>
  </si>
  <si>
    <t>Inventory FG dikelola dengan baik</t>
  </si>
  <si>
    <t>Manajemen gudang Finish Goods belum dikelola dengan baik</t>
  </si>
  <si>
    <t>Akurasi nilai COGS</t>
  </si>
  <si>
    <t>Kenaikan dividen</t>
  </si>
  <si>
    <t>Harga jual naik karena kenaikan PPN 12%</t>
  </si>
  <si>
    <t>Customer menerima kenaikan PPN 12%</t>
  </si>
  <si>
    <t>Produk yang dipasarkan sudah tersertifikasi TKDN dan SNI</t>
  </si>
  <si>
    <t>Menaati peraturan perundangan yang berlaku</t>
  </si>
  <si>
    <t>Peraturan perundangan perubahan dan baru</t>
  </si>
  <si>
    <t>Tersedianya material import yang lebih kompetitif</t>
  </si>
  <si>
    <t>Menaikan profitabilitas melalui global sourcing</t>
  </si>
  <si>
    <t>Mendapatkan repeat order</t>
  </si>
  <si>
    <t>Persentase repeat order? Ke PCH</t>
  </si>
  <si>
    <t>Perusahaan beralih ke energi terbarukan</t>
  </si>
  <si>
    <t>Perusahaan mempunyai program CSR pemberdayaan masyarakat</t>
  </si>
  <si>
    <t>CINT belum menggunakan energi terbarukan</t>
  </si>
  <si>
    <t>Raw material unmoving tinggi</t>
  </si>
  <si>
    <t>Improvement dan inovasi berkelanjutan</t>
  </si>
  <si>
    <t xml:space="preserve">Pengembangan produk jadi dari fix menjadi knockdown </t>
  </si>
  <si>
    <t>Efisiensi biaya pengiriman dan packaging</t>
  </si>
  <si>
    <t>Tingkat kegagalan G2 0,32% diatas target</t>
  </si>
  <si>
    <t>Tingkat kegagalan G2 0,2%</t>
  </si>
  <si>
    <t>Tidak ada komplain dan sanksi</t>
  </si>
  <si>
    <t>CINT berpartisipasi dalam Program Tanggung Jawab Sosial Perusahaan (CSR)</t>
  </si>
  <si>
    <t>Kenaikan nilai saham</t>
  </si>
  <si>
    <t>Kenaikan nilai saham tidak signifikan</t>
  </si>
  <si>
    <t>Perbaikan sarana olahraga</t>
  </si>
  <si>
    <t>Sarana olahraga kurang memadai</t>
  </si>
  <si>
    <t>Peningkatan penjualan</t>
  </si>
  <si>
    <t>Material unmoving 0 rupiah</t>
  </si>
  <si>
    <t>36% level asisten manager keatas sudah berusia diatas 50 tahun</t>
  </si>
  <si>
    <t>Percepatan kaderisasi dan transfer of skill level managerial</t>
  </si>
  <si>
    <t>CINT belum mempunyai program CSR pemberdayaan masyarakat</t>
  </si>
  <si>
    <t>Sum of Bobot</t>
  </si>
  <si>
    <t>Sum of Rating</t>
  </si>
  <si>
    <t>Sum of BOBOT</t>
  </si>
  <si>
    <t>Sum of RATING</t>
  </si>
  <si>
    <t>Implementasi Kaizen dan Inovasi secara konsisten dan berkelanjutan</t>
  </si>
  <si>
    <t>Peningkatan penjualan lokal</t>
  </si>
  <si>
    <t>Peningkatan penjualan eksport</t>
  </si>
  <si>
    <t>Mempertahankan kualitas produk</t>
  </si>
  <si>
    <t>Peningkatan penjualan melalui pemasaran digital</t>
  </si>
  <si>
    <t>1,2,3</t>
  </si>
  <si>
    <t>Company branding melalui media relation</t>
  </si>
  <si>
    <t>Optimalisasi Sistem Manajemen ISO terintegrasi</t>
  </si>
  <si>
    <t>4,5,8</t>
  </si>
  <si>
    <t>Optimalisasi program autonomus maintenance</t>
  </si>
  <si>
    <t>Modernisasi dan revitalisasi sarana dan prasarana</t>
  </si>
  <si>
    <t>Perencanaan produksi internal dan subcon yang baik</t>
  </si>
  <si>
    <t xml:space="preserve">Optimalisasi penjualan melalui strategi pemasaran digital </t>
  </si>
  <si>
    <t>Meningkatkan profitabilitas melalui efisiensi dan efektivitas permesinan</t>
  </si>
  <si>
    <t>Mencari alternative vendor dengan harga kompetitif &amp; kualitas baik</t>
  </si>
  <si>
    <t>Penyusunan program pengembangan karyawan</t>
  </si>
  <si>
    <t xml:space="preserve">Implementasi autonomus maintenance </t>
  </si>
  <si>
    <t>Penyusunan program pengembangan karyawan dan percepatan transfer of skill</t>
  </si>
  <si>
    <t>Peningkatan penjualan produk lokal dan eksport</t>
  </si>
  <si>
    <t>Meningkatkan kepatuhan dan awareness terhadap peraturan K3 &amp; Lingkungan</t>
  </si>
  <si>
    <t>Peningkatan Gross Profit</t>
  </si>
  <si>
    <t>Meningkatkan efisiensi dan efektivitas permesinan</t>
  </si>
  <si>
    <t>Membangun program digitalisasi</t>
  </si>
  <si>
    <t>Meningkatkan program ESG</t>
  </si>
  <si>
    <t>2,3,7</t>
  </si>
  <si>
    <t>Pengembangan produk alkes yang dapat diserap pasar</t>
  </si>
  <si>
    <t>Zero Accident</t>
  </si>
  <si>
    <r>
      <t>Mengendalikan</t>
    </r>
    <r>
      <rPr>
        <i/>
        <sz val="11"/>
        <color theme="1"/>
        <rFont val="Calibri"/>
        <family val="2"/>
        <scheme val="minor"/>
      </rPr>
      <t xml:space="preserve"> interest expense</t>
    </r>
  </si>
  <si>
    <t>Meningkatkan inventory management</t>
  </si>
  <si>
    <t>Meningkatkan efektivitas sistem manajemen terintegrasi</t>
  </si>
  <si>
    <t>Meningkatkan efektivitas SAP</t>
  </si>
  <si>
    <t>WO11</t>
  </si>
  <si>
    <t>5,7,8</t>
  </si>
  <si>
    <t xml:space="preserve">Penetapan strategi harga jual </t>
  </si>
  <si>
    <t>ST9</t>
  </si>
  <si>
    <t>4, 5</t>
  </si>
  <si>
    <t>Pengembangan produk yang kompetitif dan dapat diterima pasar</t>
  </si>
  <si>
    <t>Peningkatan efektivitas SAP</t>
  </si>
  <si>
    <t>ST10</t>
  </si>
  <si>
    <t>6, 10</t>
  </si>
  <si>
    <t>2,5,8</t>
  </si>
  <si>
    <t>Mengendalikan interest expense</t>
  </si>
  <si>
    <t>WT11</t>
  </si>
  <si>
    <t>WT12</t>
  </si>
  <si>
    <t>WT13</t>
  </si>
  <si>
    <t>WO12</t>
  </si>
  <si>
    <t>WO13</t>
  </si>
  <si>
    <t>Mencari alternatif vendor lokal yang kompetitif dan sesuai persyaratan</t>
  </si>
  <si>
    <t>Compile strategi --&gt; Strategi inisiatif BSC --&gt; diklompokan sesuai perspektif--&gt; tetapkan KPI &amp; target relate ke budget--&gt; Management contribution</t>
  </si>
  <si>
    <t>KPI</t>
  </si>
  <si>
    <t>Organization Capital</t>
  </si>
  <si>
    <t>System Capital</t>
  </si>
  <si>
    <t>Digitalization System</t>
  </si>
  <si>
    <t>Sales Growth</t>
  </si>
  <si>
    <t>Productivity</t>
  </si>
  <si>
    <t>ESG</t>
  </si>
  <si>
    <t>Innovative Product</t>
  </si>
  <si>
    <t>Total Sales</t>
  </si>
  <si>
    <t>1. Mengendalikan AR dan AP
2. Positive cash from operation</t>
  </si>
  <si>
    <t>1. Konsisten dalam pelaksanaan program audit mutu dan Operasional
2. Memastikan penyelesaian temuan audit dilakukan sesuai jadwal</t>
  </si>
  <si>
    <t>1. Inovasi dan efisiensi penggunaan sumber energi
2. Konsistensi pengelolaan lingkungan</t>
  </si>
  <si>
    <t>1. Meningkatkan sinergi dan kolaborasi R&amp;D dgn Sales Marketing
2. Melakukan riset pasar
3. Menetapkan program pengembangan produk</t>
  </si>
  <si>
    <t>1. Memastikan Autonomus Maintenance dilaksanakan</t>
  </si>
  <si>
    <t>1. Update HIRADC
2. Meningkatkan kepatuhan terhadap penggunaan APD</t>
  </si>
  <si>
    <t>1. Memastikan improvement dan inovasi tetap berjalan</t>
  </si>
  <si>
    <t>1. Update peraturan perundangan yang berlaku
2. Membuat program pengawasan pemenuhan peraturan perundangan</t>
  </si>
  <si>
    <t>Pengembangan produk lokal dan Alkes yang kompetitif dan dapat diterima pasar</t>
  </si>
  <si>
    <t>Sales Single</t>
  </si>
  <si>
    <t>1. Meningkatkan kinerja penjualan DH
2. Meningkatkan kinerja penjualan Alkes
3. Meningkatkan kinerja penjualan Eksport &amp; OEM
4. Peningkatan penjualan melalui E-commerse &amp; pemasaran digital</t>
  </si>
  <si>
    <t>Customer melakukan Pembelian Ulang</t>
  </si>
  <si>
    <t>1. Meningkatkan layanan penjualan
2. Menetapkan program customer care</t>
  </si>
  <si>
    <t>Customer Loyalty</t>
  </si>
  <si>
    <t>Gross Profit Growth</t>
  </si>
  <si>
    <t>Ketepatan Waktu Closed Temuan Internal Audit</t>
  </si>
  <si>
    <t>Jumlah Temuan Minor Audit Eksternal</t>
  </si>
  <si>
    <t>Program ESG (Environment, Social, Governance)</t>
  </si>
  <si>
    <t>Total Inventory Single Moving &amp; Slow Moving</t>
  </si>
  <si>
    <t>Total Inventory Single Unmoving</t>
  </si>
  <si>
    <t>Implementasi Autonomus Maintenance di line Produksi</t>
  </si>
  <si>
    <t>Kecelakaan Kerja</t>
  </si>
  <si>
    <t>Kecelakaan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</si>
  <si>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</si>
  <si>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</si>
  <si>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</si>
  <si>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</si>
  <si>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Penggunaan Material Ramah Lingkungan Tersertifikasi</t>
  </si>
  <si>
    <t>Produk Hasil Pengembangan dapat diterima pasar</t>
  </si>
  <si>
    <t>Inventory Management</t>
  </si>
  <si>
    <t>Keterlibatan Kaizen Perbulan</t>
  </si>
  <si>
    <t>Teguran/SP</t>
  </si>
  <si>
    <t xml:space="preserve">1. Meningkatkan otomasi &amp; digitalisasi dalam kegiatan operasional
2. Peningkatan efektivitas SAP </t>
  </si>
  <si>
    <t>Per departemen</t>
  </si>
  <si>
    <t>Temuan 5S</t>
  </si>
  <si>
    <t>Efektivitas Pelatihan</t>
  </si>
  <si>
    <t>Survey Kepuasan Pelanggan</t>
  </si>
  <si>
    <t>Indeks Kepuasan Pelanggan</t>
  </si>
  <si>
    <t>Customer Satisfaction</t>
  </si>
  <si>
    <t>1. Meningkatkan branding melalui website internal maupun kerjasama dengan media
2. Menetapkan Program Survey Kepuasan Pelanggan</t>
  </si>
  <si>
    <t>Simplifikasi material &amp; proses</t>
  </si>
  <si>
    <t>Kegagalan G2/Bulan</t>
  </si>
  <si>
    <t>Hasil Produksi Equivalen</t>
  </si>
  <si>
    <t>Overall Equipment Efectiveness (OEE)</t>
  </si>
  <si>
    <t>Production Quality</t>
  </si>
  <si>
    <t>Hasil Produksi Robotik</t>
  </si>
  <si>
    <t>Komplain produk</t>
  </si>
  <si>
    <t>1. Meningkatkan otomasi &amp; digitalisasi dalam kegiatan operasional
2. Perencanaan produksi internal dan subcon yang baik</t>
  </si>
  <si>
    <t>1. Meningkatkan akurasi perencanaan produksi
2. Pengelolaan seluruh kegiatan operasional yang lebih efisien &amp; efektif
3. Meningkatkan akurasi penentuan harga jual</t>
  </si>
  <si>
    <t>Juni</t>
  </si>
  <si>
    <t>Budget</t>
  </si>
  <si>
    <t>Komplain</t>
  </si>
  <si>
    <t>Hari Kerja</t>
  </si>
  <si>
    <t>Temuan Minor</t>
  </si>
  <si>
    <t>Keterlibatan Karyawan di Portal</t>
  </si>
  <si>
    <t>All Direktorat</t>
  </si>
  <si>
    <t>Program tahunan/departemen</t>
  </si>
  <si>
    <t>1. Konsisten dalam pelaksanaan Program CSR 
2. Pengembangan program CSR Pemberdayaan Masyarakat</t>
  </si>
  <si>
    <t xml:space="preserve">1. Meningkatkan akurasi perencanaan produksi
2. Meningkatkan produktivitas </t>
  </si>
  <si>
    <t>1. Meningkatkan otomasi &amp; digitalisasi dalam kegiatan operasional
2. Modernisasi dan revitalisasi sarana dan prasarana
3. Program pengembangan karyawan</t>
  </si>
  <si>
    <t>1.Modernisasi dan revitalisasi sarana dan prasarana</t>
  </si>
  <si>
    <t>Dir. Produksi</t>
  </si>
  <si>
    <t>Dir. Adm &amp; Keu</t>
  </si>
  <si>
    <t>SLS Distribution
GS &amp; NSB
BusDev
Marketing</t>
  </si>
  <si>
    <t>Marketing
SLS Distribution
GS &amp; NSB
BusDev</t>
  </si>
  <si>
    <t>Marketing
Sales Dist
Busdev
GS &amp; NSB
SCM
PRD
HCGA
PCH</t>
  </si>
  <si>
    <t>Marketing
Sales Distribution
Busdev
GS &amp; NSB</t>
  </si>
  <si>
    <t>FIACO
PCH
Marketing
Sales Distribution
Busdev
GS &amp; NSB</t>
  </si>
  <si>
    <t>PRD
QC
ENG
SCM</t>
  </si>
  <si>
    <t>Dir. Produksi
Dir. Adm &amp; Keu</t>
  </si>
  <si>
    <t>SCM
PRD
ENG
MSD</t>
  </si>
  <si>
    <t>PRD
ENG
MSD
SCM
HCGA</t>
  </si>
  <si>
    <t>R&amp;D, SCM, MSD</t>
  </si>
  <si>
    <t>QC
PRD
ENG
MSD</t>
  </si>
  <si>
    <t>PRD
QC
SCM
RND
SLS Distribution</t>
  </si>
  <si>
    <t>3,5?</t>
  </si>
  <si>
    <t>Simplifikasi</t>
  </si>
  <si>
    <t>Hasil Produksi</t>
  </si>
  <si>
    <t>Produk/hari</t>
  </si>
  <si>
    <t>1. Meningkatkan efektivitas pemenuhan terhadap GCG dan Kode Etik</t>
  </si>
  <si>
    <t>1. Kepatuhan terhadap penggunaan APD
2. Program pengembangan SDM
3. Konsistensi pengelolaan lingkungan</t>
  </si>
  <si>
    <t>Temuan 5S &amp; K3</t>
  </si>
  <si>
    <t>1. Meningkatkan otomasi &amp; digitalisasi dalam kegiatan operasional
2. Meningkatkan produktivitas
3. Meningkatkan utilisasi permesinan</t>
  </si>
  <si>
    <t>Klaim Produk</t>
  </si>
  <si>
    <t>Rupiah</t>
  </si>
  <si>
    <t>dari 4</t>
  </si>
  <si>
    <t>SLS Distribution
GS &amp; NSB
BusDev
SCM
PRD</t>
  </si>
  <si>
    <t>MSD
ENG
PRD</t>
  </si>
  <si>
    <t>SLS Distribution
GS &amp; NSB
BusDev
Marketing
R&amp;D</t>
  </si>
  <si>
    <t>Marketing</t>
  </si>
  <si>
    <t>QC
PRD
ENG
diolah MSD</t>
  </si>
  <si>
    <t>Sales Distribution</t>
  </si>
  <si>
    <t>Internal Audit</t>
  </si>
  <si>
    <t>ESG Tim</t>
  </si>
  <si>
    <t>R&amp;D</t>
  </si>
  <si>
    <t>IT</t>
  </si>
  <si>
    <t>Dir. Sales MKT
Dir. BusDev</t>
  </si>
  <si>
    <t>Dir. Sales MKT
Dir. BusDev
Dir. Produksi</t>
  </si>
  <si>
    <t>M Rupiah</t>
  </si>
  <si>
    <t>Total Inventory Single RM dan WIP</t>
  </si>
  <si>
    <t>Total Inventory Single RM dan WIP Unmoving</t>
  </si>
  <si>
    <t>1. Mempertahankan keunggulan kualitas produk CINT
2. Mempertahankan kualitas packaging
3. Meningkatkan kualitas proses QC
4. Mempercepat leadtime pengiriman</t>
  </si>
  <si>
    <t>Dir. Sales MKT
Dir. BusDev
Dir. Produksi
Dir. Adm &amp; Keu</t>
  </si>
  <si>
    <t>Cost Effectiveness</t>
  </si>
  <si>
    <t>PERSPECTIVE</t>
  </si>
  <si>
    <t>OBJECTIVE</t>
  </si>
  <si>
    <t>TARGET</t>
  </si>
  <si>
    <t>INDIKATOR</t>
  </si>
  <si>
    <t>STRATEGI INISIATIVE</t>
  </si>
  <si>
    <t>DIR. CONTIBUTE</t>
  </si>
  <si>
    <t>DEPT. CONTRIBUTE</t>
  </si>
  <si>
    <t>PENYEDIA DATA</t>
  </si>
  <si>
    <t>STRATEGI OBJECTIVE DARI SWOT</t>
  </si>
  <si>
    <t>1. Modernisasi dan revitalisasi sarana dan prasarana
2. Meningkatkan produktivitas mesin robot</t>
  </si>
  <si>
    <t>1. Meningkatkan otomasi &amp; digitalisasi dalam kegiatan operasional
2. Meningkatkan produktivitas
3. Meningkatkan utilisasi permesinan
4. Meningkatkan kualitas hasil produksi</t>
  </si>
  <si>
    <t xml:space="preserve">1. Memastikan Autonomus Maintenance dilaksanakan
</t>
  </si>
  <si>
    <t>1. Memanfaatkan penggunaan inventory slow dan unmoving
2. Meningkatkan akurasi perencanaan produksi
3. Proses pengadaan sesuai dengan perencanaan
4. Konsistensi dalam pelaksanaan sampling opname</t>
  </si>
  <si>
    <t>1. Membuat program pengembangan karyawan setiap jenjang karir
2. Membuat program learning management system</t>
  </si>
  <si>
    <t>Sales Konsol</t>
  </si>
  <si>
    <t>Gross Profit Konsol</t>
  </si>
  <si>
    <t>Gross Profit Single</t>
  </si>
  <si>
    <t>Net Profit Before Tax Konsol</t>
  </si>
  <si>
    <t>Net Profit Before Tax Single</t>
  </si>
  <si>
    <t>Peningkatan Profit</t>
  </si>
  <si>
    <t>New Customer</t>
  </si>
  <si>
    <t>Jumlah Customer Baru</t>
  </si>
  <si>
    <t>Data customer 2023 compare 2024</t>
  </si>
  <si>
    <t>Hasil Survey Kepuasan Pelanggan</t>
  </si>
  <si>
    <t>Juli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</si>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</sst>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0.0%"/>
  </numFmts>
  <fonts count="5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24"/>
      <color rgb="FF00B050"/>
      <name val="Calibri"/>
      <family val="2"/>
      <charset val="1"/>
      <scheme val="minor"/>
    </font>
    <font>
      <sz val="11"/>
      <color rgb="FF00B050"/>
      <name val="Calibri"/>
      <family val="2"/>
      <charset val="1"/>
      <scheme val="minor"/>
    </font>
    <font>
      <sz val="48"/>
      <color theme="1"/>
      <name val="Calibri"/>
      <family val="2"/>
      <charset val="1"/>
      <scheme val="minor"/>
    </font>
    <font>
      <sz val="11"/>
      <color rgb="FF0070C0"/>
      <name val="Calibri"/>
      <family val="2"/>
      <charset val="1"/>
      <scheme val="minor"/>
    </font>
    <font>
      <sz val="24"/>
      <color rgb="FF0070C0"/>
      <name val="Calibri"/>
      <family val="2"/>
      <charset val="1"/>
      <scheme val="minor"/>
    </font>
    <font>
      <sz val="24"/>
      <color theme="7"/>
      <name val="Calibri"/>
      <family val="2"/>
      <charset val="1"/>
      <scheme val="minor"/>
    </font>
    <font>
      <sz val="11"/>
      <color theme="7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999999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999999"/>
      </left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/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</borders>
  <cellStyleXfs count="28">
    <xf numFmtId="0" fontId="0" fillId="0" borderId="0"/>
    <xf numFmtId="0" fontId="29" fillId="0" borderId="0"/>
    <xf numFmtId="164" fontId="43" fillId="0" borderId="0" applyFont="0" applyFill="0" applyBorder="0" applyAlignment="0" applyProtection="0"/>
    <xf numFmtId="0" fontId="15" fillId="0" borderId="0"/>
    <xf numFmtId="0" fontId="14" fillId="0" borderId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1" fontId="5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33">
    <xf numFmtId="0" fontId="0" fillId="0" borderId="0" xfId="0"/>
    <xf numFmtId="0" fontId="30" fillId="3" borderId="6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vertical="center" wrapText="1"/>
    </xf>
    <xf numFmtId="0" fontId="30" fillId="3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0" xfId="0" applyAlignment="1">
      <alignment vertical="center"/>
    </xf>
    <xf numFmtId="0" fontId="29" fillId="0" borderId="0" xfId="1"/>
    <xf numFmtId="0" fontId="29" fillId="0" borderId="0" xfId="1" applyAlignment="1">
      <alignment horizontal="center"/>
    </xf>
    <xf numFmtId="0" fontId="29" fillId="0" borderId="0" xfId="1" applyAlignment="1">
      <alignment vertical="top"/>
    </xf>
    <xf numFmtId="0" fontId="33" fillId="0" borderId="0" xfId="0" applyFont="1"/>
    <xf numFmtId="0" fontId="29" fillId="0" borderId="0" xfId="0" applyFont="1"/>
    <xf numFmtId="0" fontId="34" fillId="0" borderId="0" xfId="0" applyFont="1"/>
    <xf numFmtId="0" fontId="30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3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30" fillId="3" borderId="8" xfId="1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0" fontId="30" fillId="2" borderId="5" xfId="0" applyFon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36" fillId="0" borderId="13" xfId="0" applyFont="1" applyBorder="1" applyAlignment="1">
      <alignment horizontal="center" vertical="center"/>
    </xf>
    <xf numFmtId="0" fontId="36" fillId="0" borderId="14" xfId="0" applyFont="1" applyBorder="1" applyAlignment="1">
      <alignment horizontal="left" vertical="center"/>
    </xf>
    <xf numFmtId="0" fontId="37" fillId="0" borderId="14" xfId="0" applyFont="1" applyBorder="1"/>
    <xf numFmtId="0" fontId="0" fillId="0" borderId="14" xfId="0" applyBorder="1"/>
    <xf numFmtId="0" fontId="39" fillId="0" borderId="14" xfId="0" applyFont="1" applyBorder="1"/>
    <xf numFmtId="0" fontId="40" fillId="0" borderId="14" xfId="0" applyFont="1" applyBorder="1" applyAlignment="1">
      <alignment horizontal="right" vertical="center"/>
    </xf>
    <xf numFmtId="0" fontId="40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6" xfId="0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41" fillId="2" borderId="19" xfId="0" applyFont="1" applyFill="1" applyBorder="1" applyAlignment="1">
      <alignment horizontal="center" vertical="center"/>
    </xf>
    <xf numFmtId="0" fontId="41" fillId="2" borderId="12" xfId="0" applyFont="1" applyFill="1" applyBorder="1" applyAlignment="1">
      <alignment horizontal="left" vertical="center"/>
    </xf>
    <xf numFmtId="0" fontId="42" fillId="2" borderId="12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right" vertical="center"/>
    </xf>
    <xf numFmtId="0" fontId="36" fillId="0" borderId="20" xfId="0" applyFont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vertical="top"/>
    </xf>
    <xf numFmtId="0" fontId="28" fillId="0" borderId="0" xfId="0" applyFont="1" applyAlignment="1">
      <alignment horizontal="right" vertical="top"/>
    </xf>
    <xf numFmtId="0" fontId="30" fillId="2" borderId="0" xfId="0" applyFont="1" applyFill="1" applyAlignment="1">
      <alignment vertical="top" wrapText="1"/>
    </xf>
    <xf numFmtId="0" fontId="30" fillId="0" borderId="0" xfId="0" applyFont="1" applyAlignment="1">
      <alignment vertical="top"/>
    </xf>
    <xf numFmtId="0" fontId="30" fillId="0" borderId="12" xfId="0" applyFont="1" applyBorder="1" applyAlignment="1">
      <alignment vertical="top" wrapText="1"/>
    </xf>
    <xf numFmtId="0" fontId="30" fillId="6" borderId="21" xfId="0" applyFont="1" applyFill="1" applyBorder="1" applyAlignment="1">
      <alignment horizontal="center" vertical="top"/>
    </xf>
    <xf numFmtId="0" fontId="30" fillId="7" borderId="21" xfId="0" applyFont="1" applyFill="1" applyBorder="1" applyAlignment="1">
      <alignment horizontal="center" vertical="top"/>
    </xf>
    <xf numFmtId="0" fontId="30" fillId="4" borderId="21" xfId="0" applyFont="1" applyFill="1" applyBorder="1" applyAlignment="1">
      <alignment horizontal="center" vertical="top"/>
    </xf>
    <xf numFmtId="0" fontId="28" fillId="5" borderId="9" xfId="0" applyFont="1" applyFill="1" applyBorder="1" applyAlignment="1">
      <alignment horizontal="center" vertical="top" wrapText="1"/>
    </xf>
    <xf numFmtId="0" fontId="28" fillId="7" borderId="8" xfId="0" applyFont="1" applyFill="1" applyBorder="1" applyAlignment="1">
      <alignment horizontal="center" vertical="top" wrapText="1"/>
    </xf>
    <xf numFmtId="0" fontId="28" fillId="4" borderId="23" xfId="0" applyFont="1" applyFill="1" applyBorder="1" applyAlignment="1">
      <alignment horizontal="center" vertical="top"/>
    </xf>
    <xf numFmtId="0" fontId="28" fillId="5" borderId="8" xfId="0" applyFont="1" applyFill="1" applyBorder="1" applyAlignment="1">
      <alignment horizontal="center" vertical="top" wrapText="1"/>
    </xf>
    <xf numFmtId="0" fontId="28" fillId="6" borderId="10" xfId="0" applyFont="1" applyFill="1" applyBorder="1" applyAlignment="1">
      <alignment horizontal="center" vertical="top" wrapText="1"/>
    </xf>
    <xf numFmtId="0" fontId="28" fillId="6" borderId="8" xfId="0" applyFont="1" applyFill="1" applyBorder="1" applyAlignment="1">
      <alignment horizontal="center" vertical="top" wrapText="1"/>
    </xf>
    <xf numFmtId="0" fontId="28" fillId="2" borderId="0" xfId="0" applyFont="1" applyFill="1" applyAlignment="1">
      <alignment horizontal="right" vertical="top"/>
    </xf>
    <xf numFmtId="0" fontId="28" fillId="2" borderId="0" xfId="0" applyFont="1" applyFill="1" applyAlignment="1">
      <alignment vertical="top"/>
    </xf>
    <xf numFmtId="0" fontId="30" fillId="0" borderId="12" xfId="0" applyFont="1" applyBorder="1" applyAlignment="1">
      <alignment horizontal="center" vertical="top" wrapText="1"/>
    </xf>
    <xf numFmtId="0" fontId="27" fillId="7" borderId="8" xfId="0" applyFont="1" applyFill="1" applyBorder="1" applyAlignment="1">
      <alignment horizontal="center" vertical="top" wrapText="1"/>
    </xf>
    <xf numFmtId="0" fontId="26" fillId="4" borderId="23" xfId="0" applyFont="1" applyFill="1" applyBorder="1" applyAlignment="1">
      <alignment horizontal="center" vertical="top"/>
    </xf>
    <xf numFmtId="0" fontId="25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5" fillId="0" borderId="0" xfId="0" applyFont="1"/>
    <xf numFmtId="0" fontId="30" fillId="0" borderId="0" xfId="0" applyFont="1" applyAlignment="1">
      <alignment horizontal="center" vertical="center"/>
    </xf>
    <xf numFmtId="0" fontId="30" fillId="2" borderId="0" xfId="0" applyFont="1" applyFill="1" applyAlignment="1">
      <alignment horizontal="center" vertical="top"/>
    </xf>
    <xf numFmtId="0" fontId="25" fillId="2" borderId="0" xfId="0" applyFont="1" applyFill="1" applyAlignment="1">
      <alignment horizontal="center" vertical="top"/>
    </xf>
    <xf numFmtId="0" fontId="30" fillId="3" borderId="1" xfId="0" applyFont="1" applyFill="1" applyBorder="1" applyAlignment="1">
      <alignment vertical="top"/>
    </xf>
    <xf numFmtId="0" fontId="30" fillId="0" borderId="0" xfId="0" applyFont="1" applyAlignment="1">
      <alignment horizontal="center" vertical="top"/>
    </xf>
    <xf numFmtId="0" fontId="25" fillId="2" borderId="0" xfId="0" applyFont="1" applyFill="1" applyAlignment="1">
      <alignment wrapText="1"/>
    </xf>
    <xf numFmtId="0" fontId="30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3" fillId="5" borderId="8" xfId="0" applyFont="1" applyFill="1" applyBorder="1" applyAlignment="1">
      <alignment horizontal="center" vertical="top" wrapText="1"/>
    </xf>
    <xf numFmtId="0" fontId="27" fillId="5" borderId="18" xfId="0" applyFont="1" applyFill="1" applyBorder="1" applyAlignment="1">
      <alignment horizontal="center" vertical="top" wrapText="1"/>
    </xf>
    <xf numFmtId="0" fontId="28" fillId="7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center" vertical="top" wrapText="1"/>
    </xf>
    <xf numFmtId="0" fontId="21" fillId="6" borderId="10" xfId="0" applyFont="1" applyFill="1" applyBorder="1" applyAlignment="1">
      <alignment horizontal="center" vertical="top" wrapText="1"/>
    </xf>
    <xf numFmtId="0" fontId="20" fillId="7" borderId="8" xfId="0" applyFont="1" applyFill="1" applyBorder="1" applyAlignment="1">
      <alignment horizontal="center" vertical="top" wrapText="1"/>
    </xf>
    <xf numFmtId="0" fontId="19" fillId="5" borderId="26" xfId="0" applyFont="1" applyFill="1" applyBorder="1" applyAlignment="1">
      <alignment horizontal="center" vertical="top" wrapText="1"/>
    </xf>
    <xf numFmtId="0" fontId="19" fillId="5" borderId="8" xfId="0" applyFont="1" applyFill="1" applyBorder="1" applyAlignment="1">
      <alignment horizontal="center" vertical="top" wrapText="1"/>
    </xf>
    <xf numFmtId="0" fontId="19" fillId="7" borderId="8" xfId="0" applyFont="1" applyFill="1" applyBorder="1" applyAlignment="1">
      <alignment horizontal="center" vertical="top" wrapText="1"/>
    </xf>
    <xf numFmtId="0" fontId="19" fillId="6" borderId="10" xfId="0" applyFont="1" applyFill="1" applyBorder="1" applyAlignment="1">
      <alignment horizontal="center" vertical="top" wrapText="1"/>
    </xf>
    <xf numFmtId="0" fontId="19" fillId="4" borderId="9" xfId="0" applyFont="1" applyFill="1" applyBorder="1" applyAlignment="1">
      <alignment horizontal="center" vertical="top"/>
    </xf>
    <xf numFmtId="0" fontId="19" fillId="4" borderId="23" xfId="0" applyFont="1" applyFill="1" applyBorder="1" applyAlignment="1">
      <alignment horizontal="center" vertical="top"/>
    </xf>
    <xf numFmtId="0" fontId="19" fillId="4" borderId="23" xfId="0" applyFont="1" applyFill="1" applyBorder="1" applyAlignment="1">
      <alignment horizontal="center" vertical="top" wrapText="1"/>
    </xf>
    <xf numFmtId="0" fontId="32" fillId="2" borderId="0" xfId="0" applyFont="1" applyFill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top" wrapText="1"/>
    </xf>
    <xf numFmtId="0" fontId="17" fillId="4" borderId="9" xfId="0" applyFont="1" applyFill="1" applyBorder="1" applyAlignment="1">
      <alignment horizontal="center" vertical="top"/>
    </xf>
    <xf numFmtId="0" fontId="17" fillId="7" borderId="8" xfId="0" applyFont="1" applyFill="1" applyBorder="1" applyAlignment="1">
      <alignment horizontal="center" vertical="top" wrapText="1"/>
    </xf>
    <xf numFmtId="0" fontId="17" fillId="7" borderId="31" xfId="0" applyFont="1" applyFill="1" applyBorder="1" applyAlignment="1">
      <alignment vertical="top" wrapText="1"/>
    </xf>
    <xf numFmtId="0" fontId="30" fillId="6" borderId="9" xfId="0" applyFont="1" applyFill="1" applyBorder="1" applyAlignment="1">
      <alignment horizontal="center" vertical="top"/>
    </xf>
    <xf numFmtId="0" fontId="30" fillId="4" borderId="9" xfId="0" applyFont="1" applyFill="1" applyBorder="1" applyAlignment="1">
      <alignment horizontal="center" vertical="top"/>
    </xf>
    <xf numFmtId="0" fontId="19" fillId="7" borderId="34" xfId="0" applyFont="1" applyFill="1" applyBorder="1" applyAlignment="1">
      <alignment horizontal="center" vertical="top" wrapText="1"/>
    </xf>
    <xf numFmtId="0" fontId="19" fillId="4" borderId="30" xfId="0" applyFont="1" applyFill="1" applyBorder="1" applyAlignment="1">
      <alignment horizontal="center" vertical="top"/>
    </xf>
    <xf numFmtId="0" fontId="19" fillId="4" borderId="37" xfId="0" applyFont="1" applyFill="1" applyBorder="1" applyAlignment="1">
      <alignment horizontal="center" vertical="top"/>
    </xf>
    <xf numFmtId="0" fontId="30" fillId="3" borderId="9" xfId="0" applyFont="1" applyFill="1" applyBorder="1" applyAlignment="1">
      <alignment horizontal="center" vertical="center"/>
    </xf>
    <xf numFmtId="1" fontId="30" fillId="2" borderId="0" xfId="0" applyNumberFormat="1" applyFont="1" applyFill="1" applyAlignment="1">
      <alignment horizontal="center" vertical="center"/>
    </xf>
    <xf numFmtId="1" fontId="25" fillId="2" borderId="0" xfId="0" applyNumberFormat="1" applyFont="1" applyFill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1" fontId="30" fillId="0" borderId="0" xfId="2" applyNumberFormat="1" applyFont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28" fillId="0" borderId="28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28" fillId="0" borderId="39" xfId="0" applyFont="1" applyBorder="1" applyAlignment="1">
      <alignment vertical="top" wrapText="1"/>
    </xf>
    <xf numFmtId="0" fontId="23" fillId="7" borderId="40" xfId="0" applyFont="1" applyFill="1" applyBorder="1" applyAlignment="1">
      <alignment vertical="top" wrapText="1"/>
    </xf>
    <xf numFmtId="0" fontId="19" fillId="4" borderId="33" xfId="0" applyFont="1" applyFill="1" applyBorder="1" applyAlignment="1">
      <alignment horizontal="center" vertical="top"/>
    </xf>
    <xf numFmtId="0" fontId="13" fillId="0" borderId="0" xfId="0" applyFont="1" applyAlignment="1">
      <alignment vertical="top" wrapText="1"/>
    </xf>
    <xf numFmtId="0" fontId="28" fillId="6" borderId="36" xfId="0" applyFont="1" applyFill="1" applyBorder="1" applyAlignment="1">
      <alignment horizontal="center" vertical="top" wrapText="1"/>
    </xf>
    <xf numFmtId="0" fontId="17" fillId="6" borderId="24" xfId="0" applyFont="1" applyFill="1" applyBorder="1" applyAlignment="1">
      <alignment horizontal="left" vertical="top" wrapText="1"/>
    </xf>
    <xf numFmtId="0" fontId="13" fillId="4" borderId="24" xfId="0" applyFont="1" applyFill="1" applyBorder="1" applyAlignment="1">
      <alignment vertical="top" wrapText="1"/>
    </xf>
    <xf numFmtId="0" fontId="13" fillId="5" borderId="8" xfId="0" applyFont="1" applyFill="1" applyBorder="1" applyAlignment="1">
      <alignment horizontal="center" vertical="top" wrapText="1"/>
    </xf>
    <xf numFmtId="0" fontId="13" fillId="5" borderId="26" xfId="0" applyFont="1" applyFill="1" applyBorder="1" applyAlignment="1">
      <alignment horizontal="center" vertical="top" wrapText="1"/>
    </xf>
    <xf numFmtId="0" fontId="17" fillId="6" borderId="40" xfId="0" applyFont="1" applyFill="1" applyBorder="1" applyAlignment="1">
      <alignment horizontal="left" vertical="top" wrapText="1"/>
    </xf>
    <xf numFmtId="0" fontId="13" fillId="4" borderId="40" xfId="0" applyFont="1" applyFill="1" applyBorder="1" applyAlignment="1">
      <alignment vertical="top" wrapText="1"/>
    </xf>
    <xf numFmtId="0" fontId="13" fillId="0" borderId="35" xfId="0" applyFont="1" applyBorder="1" applyAlignment="1">
      <alignment vertical="top" wrapText="1"/>
    </xf>
    <xf numFmtId="0" fontId="13" fillId="6" borderId="10" xfId="0" applyFont="1" applyFill="1" applyBorder="1" applyAlignment="1">
      <alignment horizontal="center" vertical="top" wrapText="1"/>
    </xf>
    <xf numFmtId="0" fontId="19" fillId="4" borderId="8" xfId="0" applyFont="1" applyFill="1" applyBorder="1" applyAlignment="1">
      <alignment horizontal="center" vertical="top"/>
    </xf>
    <xf numFmtId="0" fontId="28" fillId="0" borderId="29" xfId="0" applyFont="1" applyBorder="1" applyAlignment="1">
      <alignment horizontal="left" vertical="top" wrapText="1"/>
    </xf>
    <xf numFmtId="0" fontId="17" fillId="6" borderId="27" xfId="0" applyFont="1" applyFill="1" applyBorder="1" applyAlignment="1">
      <alignment horizontal="center" vertical="top" wrapText="1"/>
    </xf>
    <xf numFmtId="0" fontId="27" fillId="0" borderId="28" xfId="0" applyFont="1" applyBorder="1" applyAlignment="1">
      <alignment horizontal="left" vertical="top" wrapText="1"/>
    </xf>
    <xf numFmtId="0" fontId="19" fillId="6" borderId="23" xfId="0" applyFont="1" applyFill="1" applyBorder="1" applyAlignment="1">
      <alignment horizontal="center" vertical="top" wrapText="1"/>
    </xf>
    <xf numFmtId="0" fontId="28" fillId="0" borderId="28" xfId="0" applyFont="1" applyBorder="1" applyAlignment="1">
      <alignment horizontal="left" vertical="top" wrapText="1"/>
    </xf>
    <xf numFmtId="0" fontId="28" fillId="6" borderId="23" xfId="0" applyFont="1" applyFill="1" applyBorder="1" applyAlignment="1">
      <alignment horizontal="center" vertical="top" wrapText="1"/>
    </xf>
    <xf numFmtId="0" fontId="23" fillId="0" borderId="28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28" fillId="0" borderId="29" xfId="0" applyFont="1" applyBorder="1" applyAlignment="1">
      <alignment vertical="top" wrapText="1"/>
    </xf>
    <xf numFmtId="0" fontId="23" fillId="0" borderId="28" xfId="0" applyFont="1" applyBorder="1" applyAlignment="1">
      <alignment vertical="top" wrapText="1"/>
    </xf>
    <xf numFmtId="0" fontId="28" fillId="0" borderId="35" xfId="0" applyFont="1" applyBorder="1" applyAlignment="1">
      <alignment vertical="top" wrapText="1"/>
    </xf>
    <xf numFmtId="0" fontId="30" fillId="0" borderId="0" xfId="0" applyFont="1" applyAlignment="1">
      <alignment vertical="top" wrapText="1"/>
    </xf>
    <xf numFmtId="0" fontId="30" fillId="5" borderId="1" xfId="0" applyFont="1" applyFill="1" applyBorder="1" applyAlignment="1">
      <alignment horizontal="center" vertical="top"/>
    </xf>
    <xf numFmtId="0" fontId="30" fillId="7" borderId="1" xfId="0" applyFont="1" applyFill="1" applyBorder="1" applyAlignment="1">
      <alignment horizontal="center" vertical="top"/>
    </xf>
    <xf numFmtId="0" fontId="17" fillId="0" borderId="42" xfId="0" applyFont="1" applyBorder="1" applyAlignment="1">
      <alignment vertical="top" wrapText="1"/>
    </xf>
    <xf numFmtId="0" fontId="19" fillId="7" borderId="33" xfId="0" applyFont="1" applyFill="1" applyBorder="1" applyAlignment="1">
      <alignment horizontal="center" vertical="top" wrapText="1"/>
    </xf>
    <xf numFmtId="0" fontId="27" fillId="5" borderId="12" xfId="0" applyFont="1" applyFill="1" applyBorder="1" applyAlignment="1">
      <alignment horizontal="center" vertical="top" wrapText="1"/>
    </xf>
    <xf numFmtId="0" fontId="28" fillId="7" borderId="37" xfId="0" applyFont="1" applyFill="1" applyBorder="1" applyAlignment="1">
      <alignment horizontal="center" vertical="top" wrapText="1"/>
    </xf>
    <xf numFmtId="0" fontId="9" fillId="0" borderId="28" xfId="0" applyFont="1" applyBorder="1" applyAlignment="1">
      <alignment vertical="top" wrapText="1"/>
    </xf>
    <xf numFmtId="0" fontId="9" fillId="6" borderId="31" xfId="0" applyFont="1" applyFill="1" applyBorder="1" applyAlignment="1">
      <alignment horizontal="left" vertical="top" wrapText="1"/>
    </xf>
    <xf numFmtId="0" fontId="9" fillId="5" borderId="40" xfId="0" applyFont="1" applyFill="1" applyBorder="1" applyAlignment="1">
      <alignment vertical="top" wrapText="1"/>
    </xf>
    <xf numFmtId="0" fontId="30" fillId="2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center" vertical="center"/>
    </xf>
    <xf numFmtId="0" fontId="6" fillId="6" borderId="31" xfId="0" applyFont="1" applyFill="1" applyBorder="1" applyAlignment="1">
      <alignment horizontal="left" vertical="top" wrapText="1"/>
    </xf>
    <xf numFmtId="0" fontId="6" fillId="5" borderId="26" xfId="0" applyFont="1" applyFill="1" applyBorder="1" applyAlignment="1">
      <alignment horizontal="center" vertical="top" wrapText="1"/>
    </xf>
    <xf numFmtId="0" fontId="30" fillId="0" borderId="0" xfId="1" applyFont="1" applyAlignment="1">
      <alignment horizontal="center"/>
    </xf>
    <xf numFmtId="0" fontId="30" fillId="0" borderId="0" xfId="1" applyFont="1"/>
    <xf numFmtId="0" fontId="30" fillId="0" borderId="0" xfId="1" applyFont="1" applyAlignment="1">
      <alignment horizontal="right"/>
    </xf>
    <xf numFmtId="2" fontId="30" fillId="0" borderId="0" xfId="5" applyNumberFormat="1" applyFont="1" applyFill="1" applyBorder="1" applyAlignment="1">
      <alignment horizontal="center" vertical="top"/>
    </xf>
    <xf numFmtId="0" fontId="46" fillId="3" borderId="8" xfId="0" applyFont="1" applyFill="1" applyBorder="1"/>
    <xf numFmtId="0" fontId="47" fillId="0" borderId="0" xfId="1" applyFont="1"/>
    <xf numFmtId="0" fontId="48" fillId="0" borderId="0" xfId="1" applyFont="1"/>
    <xf numFmtId="0" fontId="29" fillId="0" borderId="6" xfId="1" applyBorder="1" applyAlignment="1">
      <alignment horizontal="center"/>
    </xf>
    <xf numFmtId="0" fontId="5" fillId="0" borderId="0" xfId="0" applyFont="1" applyAlignment="1">
      <alignment vertical="top" wrapText="1"/>
    </xf>
    <xf numFmtId="0" fontId="5" fillId="4" borderId="31" xfId="0" applyFont="1" applyFill="1" applyBorder="1" applyAlignment="1">
      <alignment vertical="top" wrapText="1"/>
    </xf>
    <xf numFmtId="0" fontId="46" fillId="3" borderId="51" xfId="0" applyFont="1" applyFill="1" applyBorder="1"/>
    <xf numFmtId="0" fontId="46" fillId="3" borderId="8" xfId="0" applyFont="1" applyFill="1" applyBorder="1" applyAlignment="1">
      <alignment horizontal="center"/>
    </xf>
    <xf numFmtId="0" fontId="0" fillId="0" borderId="43" xfId="0" applyBorder="1"/>
    <xf numFmtId="0" fontId="4" fillId="5" borderId="28" xfId="0" applyFont="1" applyFill="1" applyBorder="1" applyAlignment="1">
      <alignment vertical="top" wrapText="1"/>
    </xf>
    <xf numFmtId="0" fontId="4" fillId="5" borderId="31" xfId="0" applyFont="1" applyFill="1" applyBorder="1" applyAlignment="1">
      <alignment vertical="top" wrapText="1"/>
    </xf>
    <xf numFmtId="0" fontId="4" fillId="5" borderId="40" xfId="0" applyFont="1" applyFill="1" applyBorder="1" applyAlignment="1">
      <alignment vertical="top" wrapText="1"/>
    </xf>
    <xf numFmtId="0" fontId="4" fillId="7" borderId="31" xfId="0" applyFont="1" applyFill="1" applyBorder="1" applyAlignment="1">
      <alignment vertical="top" wrapText="1"/>
    </xf>
    <xf numFmtId="0" fontId="30" fillId="3" borderId="52" xfId="0" applyFont="1" applyFill="1" applyBorder="1" applyAlignment="1">
      <alignment vertical="center" wrapText="1"/>
    </xf>
    <xf numFmtId="0" fontId="30" fillId="3" borderId="43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top"/>
    </xf>
    <xf numFmtId="0" fontId="30" fillId="3" borderId="9" xfId="0" applyFont="1" applyFill="1" applyBorder="1" applyAlignment="1">
      <alignment horizontal="center" vertical="top"/>
    </xf>
    <xf numFmtId="0" fontId="15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0" fillId="3" borderId="9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vertical="top"/>
    </xf>
    <xf numFmtId="0" fontId="30" fillId="3" borderId="52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5" fillId="0" borderId="43" xfId="0" applyFont="1" applyBorder="1" applyAlignment="1">
      <alignment vertical="top" wrapText="1"/>
    </xf>
    <xf numFmtId="0" fontId="10" fillId="0" borderId="43" xfId="0" applyFont="1" applyBorder="1" applyAlignment="1">
      <alignment horizontal="left" vertical="top" wrapText="1"/>
    </xf>
    <xf numFmtId="0" fontId="15" fillId="0" borderId="43" xfId="0" applyFont="1" applyBorder="1" applyAlignment="1">
      <alignment horizontal="left" vertical="top" wrapText="1"/>
    </xf>
    <xf numFmtId="0" fontId="30" fillId="3" borderId="26" xfId="0" applyFont="1" applyFill="1" applyBorder="1" applyAlignment="1">
      <alignment wrapText="1"/>
    </xf>
    <xf numFmtId="0" fontId="30" fillId="3" borderId="26" xfId="0" applyFont="1" applyFill="1" applyBorder="1" applyAlignment="1">
      <alignment horizontal="center" vertical="center"/>
    </xf>
    <xf numFmtId="0" fontId="14" fillId="0" borderId="43" xfId="0" applyFont="1" applyBorder="1" applyAlignment="1">
      <alignment horizontal="center" vertical="top"/>
    </xf>
    <xf numFmtId="0" fontId="11" fillId="0" borderId="43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12" fillId="0" borderId="43" xfId="0" applyFont="1" applyBorder="1" applyAlignment="1">
      <alignment horizontal="center" vertical="top"/>
    </xf>
    <xf numFmtId="0" fontId="14" fillId="0" borderId="43" xfId="0" applyFont="1" applyBorder="1" applyAlignment="1">
      <alignment horizontal="center"/>
    </xf>
    <xf numFmtId="0" fontId="30" fillId="3" borderId="26" xfId="0" applyFont="1" applyFill="1" applyBorder="1" applyAlignment="1">
      <alignment horizontal="center"/>
    </xf>
    <xf numFmtId="0" fontId="22" fillId="0" borderId="43" xfId="0" applyFont="1" applyBorder="1" applyAlignment="1">
      <alignment horizontal="center" vertical="top"/>
    </xf>
    <xf numFmtId="0" fontId="16" fillId="0" borderId="43" xfId="0" applyFont="1" applyBorder="1" applyAlignment="1">
      <alignment horizontal="center" vertical="top"/>
    </xf>
    <xf numFmtId="1" fontId="30" fillId="3" borderId="52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top"/>
    </xf>
    <xf numFmtId="0" fontId="24" fillId="0" borderId="6" xfId="0" applyFont="1" applyBorder="1" applyAlignment="1">
      <alignment horizontal="center" vertical="top"/>
    </xf>
    <xf numFmtId="1" fontId="15" fillId="0" borderId="43" xfId="0" applyNumberFormat="1" applyFont="1" applyBorder="1" applyAlignment="1">
      <alignment horizontal="center" vertical="top"/>
    </xf>
    <xf numFmtId="1" fontId="25" fillId="0" borderId="43" xfId="0" applyNumberFormat="1" applyFont="1" applyBorder="1" applyAlignment="1">
      <alignment horizontal="center" vertical="top"/>
    </xf>
    <xf numFmtId="1" fontId="24" fillId="0" borderId="43" xfId="0" applyNumberFormat="1" applyFont="1" applyBorder="1" applyAlignment="1">
      <alignment horizontal="center" vertical="top"/>
    </xf>
    <xf numFmtId="0" fontId="15" fillId="0" borderId="43" xfId="0" applyFont="1" applyBorder="1" applyAlignment="1">
      <alignment horizontal="center" vertical="top"/>
    </xf>
    <xf numFmtId="0" fontId="25" fillId="0" borderId="43" xfId="0" applyFont="1" applyBorder="1" applyAlignment="1">
      <alignment horizontal="center" vertical="top"/>
    </xf>
    <xf numFmtId="0" fontId="24" fillId="0" borderId="43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4" fillId="0" borderId="52" xfId="0" applyFont="1" applyBorder="1" applyAlignment="1">
      <alignment horizontal="left" vertical="top" wrapText="1"/>
    </xf>
    <xf numFmtId="0" fontId="14" fillId="0" borderId="52" xfId="0" applyFont="1" applyBorder="1" applyAlignment="1">
      <alignment horizontal="center" vertical="top"/>
    </xf>
    <xf numFmtId="0" fontId="22" fillId="0" borderId="52" xfId="0" applyFont="1" applyBorder="1" applyAlignment="1">
      <alignment horizontal="center" vertical="top"/>
    </xf>
    <xf numFmtId="0" fontId="16" fillId="0" borderId="52" xfId="0" applyFont="1" applyBorder="1" applyAlignment="1">
      <alignment horizontal="center" vertical="top"/>
    </xf>
    <xf numFmtId="0" fontId="25" fillId="0" borderId="9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1" fontId="25" fillId="0" borderId="26" xfId="0" applyNumberFormat="1" applyFont="1" applyBorder="1" applyAlignment="1">
      <alignment horizontal="center" vertical="top"/>
    </xf>
    <xf numFmtId="0" fontId="22" fillId="0" borderId="26" xfId="0" applyFont="1" applyBorder="1" applyAlignment="1">
      <alignment horizontal="center" vertical="top"/>
    </xf>
    <xf numFmtId="0" fontId="25" fillId="0" borderId="26" xfId="0" applyFont="1" applyBorder="1" applyAlignment="1">
      <alignment horizontal="center" vertical="top"/>
    </xf>
    <xf numFmtId="0" fontId="16" fillId="0" borderId="26" xfId="0" applyFont="1" applyBorder="1" applyAlignment="1">
      <alignment horizontal="center" vertical="top"/>
    </xf>
    <xf numFmtId="1" fontId="25" fillId="0" borderId="52" xfId="0" applyNumberFormat="1" applyFont="1" applyBorder="1" applyAlignment="1">
      <alignment horizontal="center" vertical="top"/>
    </xf>
    <xf numFmtId="0" fontId="25" fillId="0" borderId="52" xfId="0" applyFont="1" applyBorder="1" applyAlignment="1">
      <alignment horizontal="center" vertical="top"/>
    </xf>
    <xf numFmtId="0" fontId="4" fillId="0" borderId="26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25" fillId="4" borderId="0" xfId="0" applyFont="1" applyFill="1"/>
    <xf numFmtId="0" fontId="4" fillId="0" borderId="43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center" vertical="top"/>
    </xf>
    <xf numFmtId="0" fontId="0" fillId="0" borderId="49" xfId="0" applyBorder="1"/>
    <xf numFmtId="0" fontId="0" fillId="0" borderId="50" xfId="0" applyBorder="1"/>
    <xf numFmtId="0" fontId="0" fillId="0" borderId="3" xfId="0" applyBorder="1"/>
    <xf numFmtId="0" fontId="0" fillId="0" borderId="2" xfId="0" applyBorder="1"/>
    <xf numFmtId="0" fontId="30" fillId="3" borderId="52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  <xf numFmtId="0" fontId="0" fillId="0" borderId="53" xfId="0" applyBorder="1"/>
    <xf numFmtId="0" fontId="0" fillId="0" borderId="53" xfId="0" applyBorder="1" applyAlignment="1">
      <alignment wrapText="1"/>
    </xf>
    <xf numFmtId="0" fontId="0" fillId="0" borderId="54" xfId="0" applyBorder="1"/>
    <xf numFmtId="0" fontId="0" fillId="0" borderId="4" xfId="0" applyBorder="1"/>
    <xf numFmtId="0" fontId="46" fillId="3" borderId="53" xfId="0" applyFont="1" applyFill="1" applyBorder="1"/>
    <xf numFmtId="0" fontId="46" fillId="3" borderId="4" xfId="0" applyFont="1" applyFill="1" applyBorder="1"/>
    <xf numFmtId="0" fontId="30" fillId="0" borderId="0" xfId="1" applyFont="1" applyAlignment="1">
      <alignment horizontal="center" vertical="top"/>
    </xf>
    <xf numFmtId="2" fontId="29" fillId="0" borderId="0" xfId="1" applyNumberFormat="1" applyAlignment="1">
      <alignment horizontal="center" vertical="top"/>
    </xf>
    <xf numFmtId="0" fontId="29" fillId="8" borderId="0" xfId="1" applyFill="1" applyAlignment="1">
      <alignment horizontal="center"/>
    </xf>
    <xf numFmtId="0" fontId="30" fillId="8" borderId="0" xfId="1" applyFont="1" applyFill="1" applyAlignment="1">
      <alignment horizontal="center"/>
    </xf>
    <xf numFmtId="2" fontId="29" fillId="0" borderId="43" xfId="6" applyNumberFormat="1" applyFont="1" applyBorder="1" applyAlignment="1">
      <alignment vertical="top"/>
    </xf>
    <xf numFmtId="2" fontId="29" fillId="0" borderId="43" xfId="1" applyNumberFormat="1" applyBorder="1" applyAlignment="1">
      <alignment vertical="top"/>
    </xf>
    <xf numFmtId="0" fontId="30" fillId="8" borderId="8" xfId="1" applyFont="1" applyFill="1" applyBorder="1" applyAlignment="1">
      <alignment horizontal="center"/>
    </xf>
    <xf numFmtId="0" fontId="29" fillId="8" borderId="8" xfId="1" applyFill="1" applyBorder="1" applyAlignment="1">
      <alignment horizontal="center"/>
    </xf>
    <xf numFmtId="0" fontId="0" fillId="8" borderId="8" xfId="0" applyFill="1" applyBorder="1"/>
    <xf numFmtId="0" fontId="0" fillId="0" borderId="55" xfId="0" applyBorder="1"/>
    <xf numFmtId="0" fontId="0" fillId="0" borderId="56" xfId="0" applyBorder="1"/>
    <xf numFmtId="0" fontId="29" fillId="8" borderId="0" xfId="1" applyFill="1"/>
    <xf numFmtId="0" fontId="30" fillId="8" borderId="0" xfId="1" applyFont="1" applyFill="1"/>
    <xf numFmtId="0" fontId="30" fillId="3" borderId="0" xfId="1" applyFont="1" applyFill="1" applyAlignment="1">
      <alignment horizontal="center" vertical="center"/>
    </xf>
    <xf numFmtId="2" fontId="29" fillId="0" borderId="0" xfId="1" applyNumberFormat="1"/>
    <xf numFmtId="2" fontId="30" fillId="8" borderId="0" xfId="1" applyNumberFormat="1" applyFont="1" applyFill="1"/>
    <xf numFmtId="0" fontId="30" fillId="8" borderId="4" xfId="0" applyFont="1" applyFill="1" applyBorder="1" applyAlignment="1">
      <alignment horizontal="center"/>
    </xf>
    <xf numFmtId="0" fontId="30" fillId="8" borderId="8" xfId="0" applyFont="1" applyFill="1" applyBorder="1" applyAlignment="1">
      <alignment horizontal="center"/>
    </xf>
    <xf numFmtId="0" fontId="30" fillId="8" borderId="4" xfId="1" applyFont="1" applyFill="1" applyBorder="1" applyAlignment="1">
      <alignment horizontal="center" vertical="top"/>
    </xf>
    <xf numFmtId="2" fontId="29" fillId="8" borderId="0" xfId="1" applyNumberFormat="1" applyFill="1"/>
    <xf numFmtId="2" fontId="29" fillId="8" borderId="8" xfId="6" applyNumberFormat="1" applyFont="1" applyFill="1" applyBorder="1" applyAlignment="1">
      <alignment vertical="top"/>
    </xf>
    <xf numFmtId="0" fontId="4" fillId="6" borderId="41" xfId="0" applyFont="1" applyFill="1" applyBorder="1" applyAlignment="1">
      <alignment horizontal="center" vertical="top" wrapText="1"/>
    </xf>
    <xf numFmtId="0" fontId="4" fillId="6" borderId="42" xfId="0" applyFont="1" applyFill="1" applyBorder="1" applyAlignment="1">
      <alignment horizontal="left" vertical="top" wrapText="1"/>
    </xf>
    <xf numFmtId="0" fontId="4" fillId="0" borderId="29" xfId="0" applyFont="1" applyBorder="1" applyAlignment="1">
      <alignment vertical="top" wrapText="1"/>
    </xf>
    <xf numFmtId="0" fontId="30" fillId="5" borderId="21" xfId="0" applyFont="1" applyFill="1" applyBorder="1" applyAlignment="1">
      <alignment horizontal="center" vertical="top"/>
    </xf>
    <xf numFmtId="0" fontId="4" fillId="7" borderId="8" xfId="0" applyFont="1" applyFill="1" applyBorder="1" applyAlignment="1">
      <alignment horizontal="center" vertical="top" wrapText="1"/>
    </xf>
    <xf numFmtId="0" fontId="4" fillId="4" borderId="23" xfId="0" applyFont="1" applyFill="1" applyBorder="1" applyAlignment="1">
      <alignment horizontal="center" vertical="top"/>
    </xf>
    <xf numFmtId="0" fontId="4" fillId="5" borderId="8" xfId="0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horizontal="center" vertical="top" wrapText="1"/>
    </xf>
    <xf numFmtId="0" fontId="4" fillId="4" borderId="31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top"/>
    </xf>
    <xf numFmtId="0" fontId="4" fillId="5" borderId="18" xfId="0" applyFont="1" applyFill="1" applyBorder="1" applyAlignment="1">
      <alignment horizontal="center" vertical="top" wrapText="1"/>
    </xf>
    <xf numFmtId="0" fontId="4" fillId="6" borderId="31" xfId="0" applyFont="1" applyFill="1" applyBorder="1" applyAlignment="1">
      <alignment horizontal="left" vertical="top" wrapText="1"/>
    </xf>
    <xf numFmtId="0" fontId="4" fillId="6" borderId="31" xfId="0" applyFont="1" applyFill="1" applyBorder="1" applyAlignment="1">
      <alignment vertical="top" wrapText="1"/>
    </xf>
    <xf numFmtId="0" fontId="4" fillId="7" borderId="29" xfId="0" applyFont="1" applyFill="1" applyBorder="1" applyAlignment="1">
      <alignment vertical="top" wrapText="1"/>
    </xf>
    <xf numFmtId="0" fontId="4" fillId="5" borderId="33" xfId="0" applyFont="1" applyFill="1" applyBorder="1" applyAlignment="1">
      <alignment horizontal="center" vertical="top" wrapText="1"/>
    </xf>
    <xf numFmtId="0" fontId="4" fillId="0" borderId="28" xfId="0" applyFont="1" applyBorder="1" applyAlignment="1">
      <alignment vertical="top" wrapText="1"/>
    </xf>
    <xf numFmtId="0" fontId="28" fillId="0" borderId="0" xfId="0" applyFont="1" applyAlignment="1">
      <alignment horizontal="center" vertical="top"/>
    </xf>
    <xf numFmtId="0" fontId="28" fillId="5" borderId="33" xfId="0" applyFont="1" applyFill="1" applyBorder="1" applyAlignment="1">
      <alignment horizontal="center" vertical="top" wrapText="1"/>
    </xf>
    <xf numFmtId="0" fontId="4" fillId="6" borderId="2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0" fillId="4" borderId="8" xfId="0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top" wrapText="1"/>
    </xf>
    <xf numFmtId="9" fontId="0" fillId="0" borderId="8" xfId="6" applyFont="1" applyBorder="1" applyAlignment="1">
      <alignment horizontal="center" vertical="center"/>
    </xf>
    <xf numFmtId="9" fontId="0" fillId="0" borderId="8" xfId="6" applyFont="1" applyFill="1" applyBorder="1" applyAlignment="1">
      <alignment horizontal="center" vertical="center"/>
    </xf>
    <xf numFmtId="9" fontId="0" fillId="0" borderId="0" xfId="6" applyFont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7" fillId="9" borderId="8" xfId="0" applyFont="1" applyFill="1" applyBorder="1" applyAlignment="1">
      <alignment horizontal="center" vertical="center" wrapText="1"/>
    </xf>
    <xf numFmtId="0" fontId="47" fillId="9" borderId="8" xfId="0" applyFont="1" applyFill="1" applyBorder="1" applyAlignment="1">
      <alignment horizontal="center" vertical="center"/>
    </xf>
    <xf numFmtId="9" fontId="47" fillId="9" borderId="8" xfId="6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9" fontId="0" fillId="4" borderId="8" xfId="0" applyNumberForma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166" fontId="0" fillId="0" borderId="8" xfId="5" applyNumberFormat="1" applyFont="1" applyFill="1" applyBorder="1" applyAlignment="1">
      <alignment horizontal="center" vertical="center"/>
    </xf>
    <xf numFmtId="167" fontId="0" fillId="0" borderId="8" xfId="0" applyNumberFormat="1" applyBorder="1" applyAlignment="1">
      <alignment horizontal="center" vertical="center"/>
    </xf>
    <xf numFmtId="9" fontId="0" fillId="4" borderId="8" xfId="6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25" fillId="4" borderId="6" xfId="0" applyFont="1" applyFill="1" applyBorder="1" applyAlignment="1">
      <alignment horizontal="center" vertical="top"/>
    </xf>
    <xf numFmtId="0" fontId="25" fillId="0" borderId="6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4" fillId="4" borderId="6" xfId="0" applyFont="1" applyFill="1" applyBorder="1" applyAlignment="1">
      <alignment horizontal="left" vertical="top" wrapText="1"/>
    </xf>
    <xf numFmtId="0" fontId="50" fillId="0" borderId="52" xfId="0" applyFont="1" applyBorder="1" applyAlignment="1">
      <alignment horizontal="left" vertical="top" wrapText="1"/>
    </xf>
    <xf numFmtId="0" fontId="8" fillId="0" borderId="52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4" fillId="4" borderId="43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/>
    </xf>
    <xf numFmtId="0" fontId="9" fillId="0" borderId="52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10" fillId="4" borderId="43" xfId="0" applyFont="1" applyFill="1" applyBorder="1" applyAlignment="1">
      <alignment horizontal="center" vertical="top"/>
    </xf>
    <xf numFmtId="0" fontId="10" fillId="0" borderId="43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1" fontId="15" fillId="0" borderId="4" xfId="0" applyNumberFormat="1" applyFont="1" applyBorder="1" applyAlignment="1">
      <alignment horizontal="center" vertical="top"/>
    </xf>
    <xf numFmtId="1" fontId="25" fillId="4" borderId="43" xfId="0" applyNumberFormat="1" applyFont="1" applyFill="1" applyBorder="1" applyAlignment="1">
      <alignment horizontal="center" vertical="top"/>
    </xf>
    <xf numFmtId="0" fontId="22" fillId="4" borderId="43" xfId="0" applyFont="1" applyFill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25" fillId="4" borderId="43" xfId="0" applyFont="1" applyFill="1" applyBorder="1" applyAlignment="1">
      <alignment horizontal="center" vertical="top"/>
    </xf>
    <xf numFmtId="0" fontId="16" fillId="4" borderId="43" xfId="0" applyFont="1" applyFill="1" applyBorder="1" applyAlignment="1">
      <alignment horizontal="center" vertical="top"/>
    </xf>
    <xf numFmtId="0" fontId="1" fillId="0" borderId="43" xfId="0" applyFont="1" applyBorder="1" applyAlignment="1">
      <alignment horizontal="center" vertical="top"/>
    </xf>
    <xf numFmtId="0" fontId="30" fillId="3" borderId="5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/>
    </xf>
    <xf numFmtId="0" fontId="30" fillId="3" borderId="8" xfId="0" applyFont="1" applyFill="1" applyBorder="1" applyAlignment="1">
      <alignment horizontal="center"/>
    </xf>
    <xf numFmtId="0" fontId="31" fillId="0" borderId="0" xfId="1" applyFont="1" applyAlignment="1">
      <alignment horizontal="center"/>
    </xf>
    <xf numFmtId="0" fontId="30" fillId="8" borderId="0" xfId="1" applyFont="1" applyFill="1" applyAlignment="1">
      <alignment horizontal="center"/>
    </xf>
    <xf numFmtId="0" fontId="35" fillId="0" borderId="16" xfId="0" applyFont="1" applyBorder="1" applyAlignment="1">
      <alignment horizontal="center" vertical="center" textRotation="255" wrapText="1"/>
    </xf>
    <xf numFmtId="0" fontId="38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textRotation="255" wrapText="1"/>
    </xf>
    <xf numFmtId="0" fontId="30" fillId="3" borderId="8" xfId="0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5" fillId="0" borderId="12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2" borderId="44" xfId="0" applyFont="1" applyFill="1" applyBorder="1" applyAlignment="1">
      <alignment horizontal="center" vertical="top"/>
    </xf>
    <xf numFmtId="0" fontId="30" fillId="2" borderId="45" xfId="0" applyFont="1" applyFill="1" applyBorder="1" applyAlignment="1">
      <alignment horizontal="center" vertical="top"/>
    </xf>
    <xf numFmtId="0" fontId="30" fillId="2" borderId="46" xfId="0" applyFont="1" applyFill="1" applyBorder="1" applyAlignment="1">
      <alignment horizontal="center" vertical="top"/>
    </xf>
    <xf numFmtId="0" fontId="30" fillId="2" borderId="27" xfId="0" applyFont="1" applyFill="1" applyBorder="1" applyAlignment="1">
      <alignment horizontal="center" vertical="top" textRotation="255"/>
    </xf>
    <xf numFmtId="0" fontId="30" fillId="2" borderId="22" xfId="0" applyFont="1" applyFill="1" applyBorder="1" applyAlignment="1">
      <alignment horizontal="center" vertical="top" textRotation="255"/>
    </xf>
    <xf numFmtId="0" fontId="30" fillId="2" borderId="38" xfId="0" applyFont="1" applyFill="1" applyBorder="1" applyAlignment="1">
      <alignment horizontal="center" vertical="top" textRotation="255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top" textRotation="255"/>
    </xf>
    <xf numFmtId="0" fontId="28" fillId="5" borderId="41" xfId="0" applyFont="1" applyFill="1" applyBorder="1" applyAlignment="1">
      <alignment horizontal="center" vertical="top"/>
    </xf>
    <xf numFmtId="0" fontId="28" fillId="5" borderId="47" xfId="0" applyFont="1" applyFill="1" applyBorder="1" applyAlignment="1">
      <alignment horizontal="center" vertical="top"/>
    </xf>
    <xf numFmtId="0" fontId="28" fillId="5" borderId="3" xfId="0" applyFont="1" applyFill="1" applyBorder="1" applyAlignment="1">
      <alignment horizontal="center" vertical="top"/>
    </xf>
    <xf numFmtId="0" fontId="28" fillId="5" borderId="32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9" fillId="5" borderId="48" xfId="0" applyFont="1" applyFill="1" applyBorder="1" applyAlignment="1">
      <alignment horizontal="center" vertical="top" wrapText="1"/>
    </xf>
    <xf numFmtId="0" fontId="9" fillId="5" borderId="25" xfId="0" applyFont="1" applyFill="1" applyBorder="1" applyAlignment="1">
      <alignment horizontal="center" vertical="top" wrapText="1"/>
    </xf>
    <xf numFmtId="0" fontId="28" fillId="7" borderId="41" xfId="0" applyFont="1" applyFill="1" applyBorder="1" applyAlignment="1">
      <alignment horizontal="center" vertical="top"/>
    </xf>
    <xf numFmtId="0" fontId="28" fillId="7" borderId="47" xfId="0" applyFont="1" applyFill="1" applyBorder="1" applyAlignment="1">
      <alignment horizontal="center" vertical="top"/>
    </xf>
    <xf numFmtId="0" fontId="28" fillId="7" borderId="2" xfId="0" applyFont="1" applyFill="1" applyBorder="1" applyAlignment="1">
      <alignment horizontal="center" vertical="top"/>
    </xf>
    <xf numFmtId="0" fontId="28" fillId="7" borderId="57" xfId="0" applyFont="1" applyFill="1" applyBorder="1" applyAlignment="1">
      <alignment horizontal="center" vertical="top"/>
    </xf>
    <xf numFmtId="0" fontId="28" fillId="7" borderId="3" xfId="0" applyFont="1" applyFill="1" applyBorder="1" applyAlignment="1">
      <alignment horizontal="center" vertical="top"/>
    </xf>
    <xf numFmtId="0" fontId="28" fillId="7" borderId="32" xfId="0" applyFont="1" applyFill="1" applyBorder="1" applyAlignment="1">
      <alignment horizontal="center" vertical="top"/>
    </xf>
    <xf numFmtId="0" fontId="28" fillId="6" borderId="41" xfId="0" applyFont="1" applyFill="1" applyBorder="1" applyAlignment="1">
      <alignment horizontal="center" vertical="top" wrapText="1"/>
    </xf>
    <xf numFmtId="0" fontId="28" fillId="6" borderId="47" xfId="0" applyFont="1" applyFill="1" applyBorder="1" applyAlignment="1">
      <alignment horizontal="center" vertical="top" wrapText="1"/>
    </xf>
    <xf numFmtId="0" fontId="27" fillId="6" borderId="48" xfId="0" applyFont="1" applyFill="1" applyBorder="1" applyAlignment="1">
      <alignment horizontal="center" vertical="top" wrapText="1"/>
    </xf>
    <xf numFmtId="0" fontId="27" fillId="6" borderId="25" xfId="0" applyFont="1" applyFill="1" applyBorder="1" applyAlignment="1">
      <alignment horizontal="center" vertical="top" wrapText="1"/>
    </xf>
    <xf numFmtId="0" fontId="28" fillId="6" borderId="3" xfId="0" applyFont="1" applyFill="1" applyBorder="1" applyAlignment="1">
      <alignment horizontal="center" vertical="top" wrapText="1"/>
    </xf>
    <xf numFmtId="0" fontId="28" fillId="6" borderId="32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28" fillId="4" borderId="41" xfId="0" applyFont="1" applyFill="1" applyBorder="1" applyAlignment="1">
      <alignment horizontal="center" vertical="top"/>
    </xf>
    <xf numFmtId="0" fontId="28" fillId="4" borderId="47" xfId="0" applyFont="1" applyFill="1" applyBorder="1" applyAlignment="1">
      <alignment horizontal="center" vertical="top"/>
    </xf>
    <xf numFmtId="0" fontId="28" fillId="4" borderId="48" xfId="0" applyFont="1" applyFill="1" applyBorder="1" applyAlignment="1">
      <alignment horizontal="center" vertical="top"/>
    </xf>
    <xf numFmtId="0" fontId="28" fillId="4" borderId="25" xfId="0" applyFont="1" applyFill="1" applyBorder="1" applyAlignment="1">
      <alignment horizontal="center" vertical="top"/>
    </xf>
    <xf numFmtId="0" fontId="28" fillId="4" borderId="3" xfId="0" applyFont="1" applyFill="1" applyBorder="1" applyAlignment="1">
      <alignment horizontal="center" vertical="top"/>
    </xf>
    <xf numFmtId="0" fontId="28" fillId="4" borderId="32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</cellXfs>
  <cellStyles count="28">
    <cellStyle name="Comma" xfId="5" builtinId="3"/>
    <cellStyle name="Comma [0]" xfId="2" builtinId="6"/>
    <cellStyle name="Comma [0] 10" xfId="19" xr:uid="{55081A38-2DA3-48A3-8A30-ABE700184ABC}"/>
    <cellStyle name="Comma [0] 10 2" xfId="24" xr:uid="{C99B1E1B-79A8-4402-84E5-1AF6E45E1CB2}"/>
    <cellStyle name="Comma [0] 2" xfId="22" xr:uid="{DF0C1192-46E1-4307-BD39-5BEDA4CD3917}"/>
    <cellStyle name="Comma [0] 4" xfId="20" xr:uid="{6032751C-6C0F-45BA-9DC3-0170DC5265F8}"/>
    <cellStyle name="Comma [0] 4 2" xfId="26" xr:uid="{7922336E-A5D9-41D5-8AA3-0D4B6F5EAB79}"/>
    <cellStyle name="Comma 2" xfId="9" xr:uid="{334C22B4-CEF3-469D-9AA8-90528C1B8527}"/>
    <cellStyle name="Comma 2 2" xfId="23" xr:uid="{E575E972-DC29-4907-B007-1D23ECD01671}"/>
    <cellStyle name="Comma 3" xfId="12" xr:uid="{BC2C94C5-6B6A-45BF-8B77-B0BC0C1C8B05}"/>
    <cellStyle name="Comma 3 2" xfId="25" xr:uid="{0833B262-177D-4755-A833-ADEAD30538FA}"/>
    <cellStyle name="Comma 4" xfId="27" xr:uid="{177E35F8-3EE3-4C49-946F-176C4B2762EA}"/>
    <cellStyle name="Comma 5" xfId="16" xr:uid="{1CEB9684-89A4-4E18-A840-02EA8051A7EA}"/>
    <cellStyle name="Normal" xfId="0" builtinId="0"/>
    <cellStyle name="Normal 176" xfId="18" xr:uid="{FA3F91A1-22B6-4E72-A592-F966D6D7F472}"/>
    <cellStyle name="Normal 2" xfId="1" xr:uid="{00000000-0005-0000-0000-000002000000}"/>
    <cellStyle name="Normal 2 2" xfId="3" xr:uid="{D726FBFB-B8E8-4927-B44A-56CA8997E27C}"/>
    <cellStyle name="Normal 2 3" xfId="4" xr:uid="{8026BE90-BB21-41F1-87EB-B6F3F67F4786}"/>
    <cellStyle name="Normal 2 4" xfId="10" xr:uid="{6825D5C0-0394-4DF7-AA98-1B78A429F56D}"/>
    <cellStyle name="Normal 2 5" xfId="14" xr:uid="{D08E4E34-2109-43A4-AFA1-4244A55D4E7F}"/>
    <cellStyle name="Normal 3" xfId="7" xr:uid="{8AC8EBB7-2FB4-484A-9637-1E22FEC9C9EE}"/>
    <cellStyle name="Normal 3 2" xfId="21" xr:uid="{B03E4010-37BF-462A-9FBF-88BF8C00CDA1}"/>
    <cellStyle name="Normal 4" xfId="13" xr:uid="{402A3641-7BDB-4F4D-BC60-A85B67BAC5E1}"/>
    <cellStyle name="Normal 5" xfId="15" xr:uid="{3E4373D4-CF12-4641-ADDA-719ECC434538}"/>
    <cellStyle name="Percent" xfId="6" builtinId="5"/>
    <cellStyle name="Percent 2" xfId="8" xr:uid="{F0466D44-EEAF-4B8D-A47F-1D7538F4008E}"/>
    <cellStyle name="Percent 3" xfId="11" xr:uid="{607B76FB-ABD2-4171-AA60-5C9D167AA08B}"/>
    <cellStyle name="Percent 4" xfId="17" xr:uid="{F33A8C72-22B7-46E6-B190-7D8D5B014E99}"/>
  </cellStyles>
  <dxfs count="1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ont>
        <b/>
      </font>
    </dxf>
    <dxf>
      <font>
        <b/>
      </font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ont>
        <b/>
      </font>
    </dxf>
    <dxf>
      <font>
        <b/>
      </font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wrapText="1"/>
    </dxf>
    <dxf>
      <alignment wrapText="1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top style="thin">
          <color indexed="64"/>
        </top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0A72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83736</xdr:colOff>
      <xdr:row>16</xdr:row>
      <xdr:rowOff>196548</xdr:rowOff>
    </xdr:from>
    <xdr:to>
      <xdr:col>12</xdr:col>
      <xdr:colOff>387279</xdr:colOff>
      <xdr:row>16</xdr:row>
      <xdr:rowOff>422402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FCD551-0107-4F22-AEBB-B29F1A070465}"/>
            </a:ext>
          </a:extLst>
        </xdr:cNvPr>
        <xdr:cNvSpPr txBox="1"/>
      </xdr:nvSpPr>
      <xdr:spPr>
        <a:xfrm>
          <a:off x="8804403" y="673704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555624</xdr:colOff>
      <xdr:row>7</xdr:row>
      <xdr:rowOff>492123</xdr:rowOff>
    </xdr:from>
    <xdr:to>
      <xdr:col>16</xdr:col>
      <xdr:colOff>587375</xdr:colOff>
      <xdr:row>12</xdr:row>
      <xdr:rowOff>317499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F6277D5-CCB8-450E-8CDC-E2256B9D3953}"/>
            </a:ext>
          </a:extLst>
        </xdr:cNvPr>
        <xdr:cNvSpPr txBox="1"/>
      </xdr:nvSpPr>
      <xdr:spPr>
        <a:xfrm>
          <a:off x="9242424" y="2082798"/>
          <a:ext cx="2470151" cy="2587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Peningkatan penjualan</a:t>
          </a:r>
        </a:p>
        <a:p>
          <a:r>
            <a:rPr lang="en-US" sz="1400"/>
            <a:t>2. Expansi usaha</a:t>
          </a:r>
        </a:p>
        <a:p>
          <a:r>
            <a:rPr lang="en-US" sz="1400"/>
            <a:t>3. Penetrasi pasar</a:t>
          </a:r>
        </a:p>
        <a:p>
          <a:r>
            <a:rPr lang="en-US" sz="1400"/>
            <a:t>4. Pengembangan pasar</a:t>
          </a:r>
        </a:p>
        <a:p>
          <a:r>
            <a:rPr lang="en-US" sz="1400"/>
            <a:t>5. Pengembangan produk</a:t>
          </a:r>
        </a:p>
        <a:p>
          <a:r>
            <a:rPr lang="en-US" sz="1400"/>
            <a:t>6. Kendali jalur distribusi</a:t>
          </a:r>
        </a:p>
        <a:p>
          <a:r>
            <a:rPr lang="en-US" sz="1400"/>
            <a:t>7.</a:t>
          </a:r>
          <a:r>
            <a:rPr lang="en-US" sz="1400" baseline="0"/>
            <a:t> Kendali supplier</a:t>
          </a:r>
        </a:p>
        <a:p>
          <a:r>
            <a:rPr lang="en-US" sz="1400" baseline="0"/>
            <a:t>8. Kendali pesaing</a:t>
          </a:r>
        </a:p>
        <a:p>
          <a:r>
            <a:rPr lang="en-US" sz="1400" baseline="0"/>
            <a:t>9. Produk baru sejenis</a:t>
          </a:r>
        </a:p>
        <a:p>
          <a:r>
            <a:rPr lang="en-US" sz="1400" baseline="0"/>
            <a:t>10. Produk baru tidak sejenis</a:t>
          </a:r>
        </a:p>
        <a:p>
          <a:r>
            <a:rPr lang="en-US" sz="1400" baseline="0"/>
            <a:t>11. Akuisisi</a:t>
          </a:r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7</xdr:col>
      <xdr:colOff>587375</xdr:colOff>
      <xdr:row>14</xdr:row>
      <xdr:rowOff>444500</xdr:rowOff>
    </xdr:from>
    <xdr:to>
      <xdr:col>10</xdr:col>
      <xdr:colOff>222250</xdr:colOff>
      <xdr:row>16</xdr:row>
      <xdr:rowOff>396875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0CE886B-8CE6-40F4-A672-2580ABE3ECC5}"/>
            </a:ext>
          </a:extLst>
        </xdr:cNvPr>
        <xdr:cNvSpPr txBox="1"/>
      </xdr:nvSpPr>
      <xdr:spPr>
        <a:xfrm>
          <a:off x="6226175" y="5902325"/>
          <a:ext cx="1463675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Efisiensi</a:t>
          </a:r>
        </a:p>
        <a:p>
          <a:r>
            <a:rPr lang="en-US" sz="1400"/>
            <a:t>2. Divestasi</a:t>
          </a:r>
        </a:p>
        <a:p>
          <a:r>
            <a:rPr lang="en-US" sz="1400"/>
            <a:t>3. Likuidasi</a:t>
          </a:r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6</xdr:col>
      <xdr:colOff>206375</xdr:colOff>
      <xdr:row>8</xdr:row>
      <xdr:rowOff>381000</xdr:rowOff>
    </xdr:from>
    <xdr:to>
      <xdr:col>11</xdr:col>
      <xdr:colOff>254000</xdr:colOff>
      <xdr:row>10</xdr:row>
      <xdr:rowOff>349250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3EF2606-605F-44DE-A0F4-2410FA7F9C93}"/>
            </a:ext>
          </a:extLst>
        </xdr:cNvPr>
        <xdr:cNvSpPr txBox="1"/>
      </xdr:nvSpPr>
      <xdr:spPr>
        <a:xfrm>
          <a:off x="5235575" y="2524125"/>
          <a:ext cx="3095625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Mempertahankan</a:t>
          </a:r>
          <a:r>
            <a:rPr lang="en-US" sz="1400" baseline="0"/>
            <a:t> produk yang sama</a:t>
          </a:r>
          <a:endParaRPr lang="en-US" sz="1400"/>
        </a:p>
        <a:p>
          <a:r>
            <a:rPr lang="en-US" sz="1400"/>
            <a:t>2. Mempertahankan </a:t>
          </a:r>
          <a:r>
            <a:rPr lang="en-US" sz="1400" baseline="0"/>
            <a:t> pangsa pasar</a:t>
          </a:r>
        </a:p>
        <a:p>
          <a:r>
            <a:rPr lang="en-US" sz="1400" baseline="0"/>
            <a:t>3. Mempertahankan jumlah  produksi</a:t>
          </a:r>
          <a:endParaRPr lang="en-US" sz="1400"/>
        </a:p>
        <a:p>
          <a:r>
            <a:rPr lang="id-ID" sz="1400"/>
            <a:t>4</a:t>
          </a:r>
          <a:r>
            <a:rPr lang="en-US" sz="1400"/>
            <a:t>. Mempertahankan tingkat</a:t>
          </a:r>
          <a:r>
            <a:rPr lang="en-US" sz="1400" baseline="0"/>
            <a:t> profit</a:t>
          </a:r>
          <a:endParaRPr lang="en-US" sz="1400"/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13</xdr:col>
      <xdr:colOff>164705</xdr:colOff>
      <xdr:row>14</xdr:row>
      <xdr:rowOff>418703</xdr:rowOff>
    </xdr:from>
    <xdr:to>
      <xdr:col>17</xdr:col>
      <xdr:colOff>317501</xdr:colOff>
      <xdr:row>16</xdr:row>
      <xdr:rowOff>386953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ED9DEE-7008-441B-95D9-9EFD08C30EF2}"/>
            </a:ext>
          </a:extLst>
        </xdr:cNvPr>
        <xdr:cNvSpPr txBox="1"/>
      </xdr:nvSpPr>
      <xdr:spPr>
        <a:xfrm>
          <a:off x="9461105" y="5876528"/>
          <a:ext cx="2591196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Menggabungkan beberapa strategi</a:t>
          </a:r>
          <a:r>
            <a:rPr lang="en-US" sz="1400" baseline="0"/>
            <a:t> yang relevan sekaligus</a:t>
          </a:r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12</xdr:col>
      <xdr:colOff>84666</xdr:colOff>
      <xdr:row>15</xdr:row>
      <xdr:rowOff>275166</xdr:rowOff>
    </xdr:from>
    <xdr:to>
      <xdr:col>12</xdr:col>
      <xdr:colOff>388209</xdr:colOff>
      <xdr:row>15</xdr:row>
      <xdr:rowOff>501020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2BE04C8-E869-4E65-BF56-BB0B2EF15470}"/>
            </a:ext>
          </a:extLst>
        </xdr:cNvPr>
        <xdr:cNvSpPr txBox="1"/>
      </xdr:nvSpPr>
      <xdr:spPr>
        <a:xfrm>
          <a:off x="8805333" y="6265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12</xdr:col>
      <xdr:colOff>88899</xdr:colOff>
      <xdr:row>13</xdr:row>
      <xdr:rowOff>427566</xdr:rowOff>
    </xdr:from>
    <xdr:to>
      <xdr:col>12</xdr:col>
      <xdr:colOff>392442</xdr:colOff>
      <xdr:row>14</xdr:row>
      <xdr:rowOff>103087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94CF32F-4C7D-4E1F-812C-90297C617299}"/>
            </a:ext>
          </a:extLst>
        </xdr:cNvPr>
        <xdr:cNvSpPr txBox="1"/>
      </xdr:nvSpPr>
      <xdr:spPr>
        <a:xfrm>
          <a:off x="8809566" y="531706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12</xdr:col>
      <xdr:colOff>93133</xdr:colOff>
      <xdr:row>14</xdr:row>
      <xdr:rowOff>347134</xdr:rowOff>
    </xdr:from>
    <xdr:to>
      <xdr:col>12</xdr:col>
      <xdr:colOff>396676</xdr:colOff>
      <xdr:row>15</xdr:row>
      <xdr:rowOff>22654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A368DB3D-9F8E-42AF-B850-026E2D9727C5}"/>
            </a:ext>
          </a:extLst>
        </xdr:cNvPr>
        <xdr:cNvSpPr txBox="1"/>
      </xdr:nvSpPr>
      <xdr:spPr>
        <a:xfrm>
          <a:off x="8813800" y="5786967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12</xdr:col>
      <xdr:colOff>84666</xdr:colOff>
      <xdr:row>11</xdr:row>
      <xdr:rowOff>391585</xdr:rowOff>
    </xdr:from>
    <xdr:to>
      <xdr:col>12</xdr:col>
      <xdr:colOff>388209</xdr:colOff>
      <xdr:row>12</xdr:row>
      <xdr:rowOff>67105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9BD9116-FEA3-4CBB-AFF1-B0C17E5D8E10}"/>
            </a:ext>
          </a:extLst>
        </xdr:cNvPr>
        <xdr:cNvSpPr txBox="1"/>
      </xdr:nvSpPr>
      <xdr:spPr>
        <a:xfrm>
          <a:off x="8805333" y="418041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12</xdr:col>
      <xdr:colOff>74083</xdr:colOff>
      <xdr:row>9</xdr:row>
      <xdr:rowOff>539749</xdr:rowOff>
    </xdr:from>
    <xdr:to>
      <xdr:col>12</xdr:col>
      <xdr:colOff>377626</xdr:colOff>
      <xdr:row>10</xdr:row>
      <xdr:rowOff>215270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71F1633-A479-4F1B-977D-31B26426704B}"/>
            </a:ext>
          </a:extLst>
        </xdr:cNvPr>
        <xdr:cNvSpPr txBox="1"/>
      </xdr:nvSpPr>
      <xdr:spPr>
        <a:xfrm>
          <a:off x="8794750" y="322791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12</xdr:col>
      <xdr:colOff>74083</xdr:colOff>
      <xdr:row>9</xdr:row>
      <xdr:rowOff>84667</xdr:rowOff>
    </xdr:from>
    <xdr:to>
      <xdr:col>12</xdr:col>
      <xdr:colOff>377626</xdr:colOff>
      <xdr:row>9</xdr:row>
      <xdr:rowOff>310521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1129B56-FD88-4983-86D0-22E52C828D37}"/>
            </a:ext>
          </a:extLst>
        </xdr:cNvPr>
        <xdr:cNvSpPr txBox="1"/>
      </xdr:nvSpPr>
      <xdr:spPr>
        <a:xfrm>
          <a:off x="8794750" y="27728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12</xdr:col>
      <xdr:colOff>74082</xdr:colOff>
      <xdr:row>10</xdr:row>
      <xdr:rowOff>444500</xdr:rowOff>
    </xdr:from>
    <xdr:to>
      <xdr:col>12</xdr:col>
      <xdr:colOff>377625</xdr:colOff>
      <xdr:row>11</xdr:row>
      <xdr:rowOff>120021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8FEAF05-AB44-4388-AEC3-B1D4DF222979}"/>
            </a:ext>
          </a:extLst>
        </xdr:cNvPr>
        <xdr:cNvSpPr txBox="1"/>
      </xdr:nvSpPr>
      <xdr:spPr>
        <a:xfrm>
          <a:off x="8794749" y="368300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10</xdr:col>
      <xdr:colOff>529169</xdr:colOff>
      <xdr:row>13</xdr:row>
      <xdr:rowOff>84668</xdr:rowOff>
    </xdr:from>
    <xdr:to>
      <xdr:col>11</xdr:col>
      <xdr:colOff>234463</xdr:colOff>
      <xdr:row>13</xdr:row>
      <xdr:rowOff>302559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D331AE2-6902-4E14-A0C7-43D591EA1834}"/>
            </a:ext>
          </a:extLst>
        </xdr:cNvPr>
        <xdr:cNvSpPr txBox="1"/>
      </xdr:nvSpPr>
      <xdr:spPr>
        <a:xfrm>
          <a:off x="7987977" y="4971726"/>
          <a:ext cx="313428" cy="2178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9</xdr:col>
      <xdr:colOff>582083</xdr:colOff>
      <xdr:row>13</xdr:row>
      <xdr:rowOff>95250</xdr:rowOff>
    </xdr:from>
    <xdr:to>
      <xdr:col>10</xdr:col>
      <xdr:colOff>278717</xdr:colOff>
      <xdr:row>13</xdr:row>
      <xdr:rowOff>321104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7B1534C-014C-4D68-BE79-C3FB6204E25A}"/>
            </a:ext>
          </a:extLst>
        </xdr:cNvPr>
        <xdr:cNvSpPr txBox="1"/>
      </xdr:nvSpPr>
      <xdr:spPr>
        <a:xfrm>
          <a:off x="7709024" y="4981015"/>
          <a:ext cx="301752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9</xdr:col>
      <xdr:colOff>10583</xdr:colOff>
      <xdr:row>13</xdr:row>
      <xdr:rowOff>95250</xdr:rowOff>
    </xdr:from>
    <xdr:to>
      <xdr:col>9</xdr:col>
      <xdr:colOff>314126</xdr:colOff>
      <xdr:row>13</xdr:row>
      <xdr:rowOff>321104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4EC8E14-85F8-43D2-B377-65692D9636AB}"/>
            </a:ext>
          </a:extLst>
        </xdr:cNvPr>
        <xdr:cNvSpPr txBox="1"/>
      </xdr:nvSpPr>
      <xdr:spPr>
        <a:xfrm>
          <a:off x="68897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7</xdr:col>
      <xdr:colOff>582084</xdr:colOff>
      <xdr:row>13</xdr:row>
      <xdr:rowOff>95250</xdr:rowOff>
    </xdr:from>
    <xdr:to>
      <xdr:col>8</xdr:col>
      <xdr:colOff>278718</xdr:colOff>
      <xdr:row>13</xdr:row>
      <xdr:rowOff>321104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B64594B-58A9-4E64-A027-7635F322F594}"/>
            </a:ext>
          </a:extLst>
        </xdr:cNvPr>
        <xdr:cNvSpPr txBox="1"/>
      </xdr:nvSpPr>
      <xdr:spPr>
        <a:xfrm>
          <a:off x="6498790" y="4981015"/>
          <a:ext cx="301752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341840</xdr:colOff>
      <xdr:row>12</xdr:row>
      <xdr:rowOff>273047</xdr:rowOff>
    </xdr:from>
    <xdr:to>
      <xdr:col>13</xdr:col>
      <xdr:colOff>31550</xdr:colOff>
      <xdr:row>12</xdr:row>
      <xdr:rowOff>498901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9D33296-DC6E-48E6-B8B3-0FBCBA0D7D11}"/>
            </a:ext>
          </a:extLst>
        </xdr:cNvPr>
        <xdr:cNvSpPr txBox="1"/>
      </xdr:nvSpPr>
      <xdr:spPr>
        <a:xfrm>
          <a:off x="9062507" y="461221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13</xdr:col>
      <xdr:colOff>296333</xdr:colOff>
      <xdr:row>12</xdr:row>
      <xdr:rowOff>275166</xdr:rowOff>
    </xdr:from>
    <xdr:to>
      <xdr:col>13</xdr:col>
      <xdr:colOff>599876</xdr:colOff>
      <xdr:row>12</xdr:row>
      <xdr:rowOff>501020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4954B10-2C76-454A-8C02-995255AC1F62}"/>
            </a:ext>
          </a:extLst>
        </xdr:cNvPr>
        <xdr:cNvSpPr txBox="1"/>
      </xdr:nvSpPr>
      <xdr:spPr>
        <a:xfrm>
          <a:off x="9630833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14</xdr:col>
      <xdr:colOff>243417</xdr:colOff>
      <xdr:row>12</xdr:row>
      <xdr:rowOff>275166</xdr:rowOff>
    </xdr:from>
    <xdr:to>
      <xdr:col>14</xdr:col>
      <xdr:colOff>546960</xdr:colOff>
      <xdr:row>12</xdr:row>
      <xdr:rowOff>501020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A4219F5-02C3-4060-BE25-12D3E8DC24F1}"/>
            </a:ext>
          </a:extLst>
        </xdr:cNvPr>
        <xdr:cNvSpPr txBox="1"/>
      </xdr:nvSpPr>
      <xdr:spPr>
        <a:xfrm>
          <a:off x="10191750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15</xdr:col>
      <xdr:colOff>179916</xdr:colOff>
      <xdr:row>12</xdr:row>
      <xdr:rowOff>275167</xdr:rowOff>
    </xdr:from>
    <xdr:to>
      <xdr:col>15</xdr:col>
      <xdr:colOff>483459</xdr:colOff>
      <xdr:row>12</xdr:row>
      <xdr:rowOff>501021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33E2F39-32D7-40DE-A3A3-9076AD838068}"/>
            </a:ext>
          </a:extLst>
        </xdr:cNvPr>
        <xdr:cNvSpPr txBox="1"/>
      </xdr:nvSpPr>
      <xdr:spPr>
        <a:xfrm>
          <a:off x="10742083" y="46143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9</xdr:col>
      <xdr:colOff>330427</xdr:colOff>
      <xdr:row>8</xdr:row>
      <xdr:rowOff>514780</xdr:rowOff>
    </xdr:from>
    <xdr:to>
      <xdr:col>14</xdr:col>
      <xdr:colOff>386542</xdr:colOff>
      <xdr:row>15</xdr:row>
      <xdr:rowOff>330620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AB46E036-64E8-8477-795C-326D9E5E6F53}"/>
            </a:ext>
          </a:extLst>
        </xdr:cNvPr>
        <xdr:cNvGrpSpPr/>
      </xdr:nvGrpSpPr>
      <xdr:grpSpPr>
        <a:xfrm rot="5400000">
          <a:off x="7516383" y="2888461"/>
          <a:ext cx="3695113" cy="3104115"/>
          <a:chOff x="14946747" y="3494870"/>
          <a:chExt cx="3743326" cy="3074701"/>
        </a:xfrm>
      </xdr:grpSpPr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D173B0CD-3377-F471-769A-A5DFF682424F}"/>
              </a:ext>
            </a:extLst>
          </xdr:cNvPr>
          <xdr:cNvCxnSpPr/>
        </xdr:nvCxnSpPr>
        <xdr:spPr>
          <a:xfrm rot="5400000" flipV="1">
            <a:off x="16838297" y="1668344"/>
            <a:ext cx="4672" cy="3697753"/>
          </a:xfrm>
          <a:prstGeom prst="line">
            <a:avLst/>
          </a:prstGeom>
          <a:ln w="635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7C012EEB-EE60-C1E4-C016-6D3AA5A105E6}"/>
              </a:ext>
            </a:extLst>
          </xdr:cNvPr>
          <xdr:cNvCxnSpPr/>
        </xdr:nvCxnSpPr>
        <xdr:spPr>
          <a:xfrm flipH="1" flipV="1">
            <a:off x="14946747" y="3494870"/>
            <a:ext cx="3730480" cy="3074701"/>
          </a:xfrm>
          <a:prstGeom prst="line">
            <a:avLst/>
          </a:prstGeom>
          <a:ln w="635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Arrow Connector 16">
            <a:extLst>
              <a:ext uri="{FF2B5EF4-FFF2-40B4-BE49-F238E27FC236}">
                <a16:creationId xmlns:a16="http://schemas.microsoft.com/office/drawing/2014/main" id="{E1A4544A-DA12-F3F9-693B-87E08BB4F8FF}"/>
              </a:ext>
            </a:extLst>
          </xdr:cNvPr>
          <xdr:cNvCxnSpPr/>
        </xdr:nvCxnSpPr>
        <xdr:spPr>
          <a:xfrm rot="5400000" flipH="1">
            <a:off x="16829603" y="4703427"/>
            <a:ext cx="23187" cy="3697752"/>
          </a:xfrm>
          <a:prstGeom prst="straightConnector1">
            <a:avLst/>
          </a:prstGeom>
          <a:ln w="63500"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162603</xdr:colOff>
      <xdr:row>11</xdr:row>
      <xdr:rowOff>464047</xdr:rowOff>
    </xdr:from>
    <xdr:to>
      <xdr:col>11</xdr:col>
      <xdr:colOff>598025</xdr:colOff>
      <xdr:row>12</xdr:row>
      <xdr:rowOff>367394</xdr:rowOff>
    </xdr:to>
    <xdr:sp macro="" textlink="">
      <xdr:nvSpPr>
        <xdr:cNvPr id="51" name="Star: 5 Points 50">
          <a:extLst>
            <a:ext uri="{FF2B5EF4-FFF2-40B4-BE49-F238E27FC236}">
              <a16:creationId xmlns:a16="http://schemas.microsoft.com/office/drawing/2014/main" id="{AE1D093C-CAED-8B83-E0F4-8EFBBA166536}"/>
            </a:ext>
          </a:extLst>
        </xdr:cNvPr>
        <xdr:cNvSpPr/>
      </xdr:nvSpPr>
      <xdr:spPr>
        <a:xfrm>
          <a:off x="8721496" y="4287654"/>
          <a:ext cx="435422" cy="461240"/>
        </a:xfrm>
        <a:prstGeom prst="star5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T05" refreshedDate="45601.683354050925" createdVersion="8" refreshedVersion="8" minRefreshableVersion="3" recordCount="42" xr:uid="{CA8C318B-C3F3-49AE-8006-B465109656D2}">
  <cacheSource type="worksheet">
    <worksheetSource ref="A6:O48" sheet="Isu Int-Ekst"/>
  </cacheSource>
  <cacheFields count="15">
    <cacheField name="NO" numFmtId="0">
      <sharedItems containsString="0" containsBlank="1" containsNumber="1" containsInteger="1" minValue="1" maxValue="44"/>
    </cacheField>
    <cacheField name="STAKEHOLDERS" numFmtId="0">
      <sharedItems/>
    </cacheField>
    <cacheField name="KEBUTUHAN DAN HARAPAN" numFmtId="0">
      <sharedItems/>
    </cacheField>
    <cacheField name="ISU" numFmtId="0">
      <sharedItems count="42">
        <s v="Harga Produk Chitose lebih mahal dibandingkan dengan brand lain"/>
        <s v="Pemenuhan order tidak sesuai dengan permintaan customer"/>
        <s v="Penjualan Produk Chitose melalui e-commerce Tokopedia &amp; Platform jual beli pemerintah"/>
        <s v="Produk Alkes CINT masih terbatas "/>
        <s v="Sarana olahraga kurang memadai"/>
        <s v="Karir mapping belum terkonsep dengan baik"/>
        <s v="Masih ada komplain pelanggan terkait produk CINT"/>
        <s v="Belum disiplin dalam penggunaan APD"/>
        <s v="Terbukanya pasar baru untuk alat kesehatan manusia di pasar swasta, alkes hewan, penjualan furnitur dengan interior design, serta perluasan pasar ke Middle East yang menerapkan Eco-Friendly."/>
        <s v="Raw material unmoving tinggi"/>
        <s v="Budaya Kaizen konsisten diimplementasikan di lingkungan Chitose"/>
        <s v="Alat Uji Kualitas Alkes masih manual"/>
        <s v="Pengembangan produk jadi dari fix menjadi knockdown "/>
        <s v="Turn over inventory finish good slow dan unmoving rendah"/>
        <s v="Investasi sarana &amp; prasarana digunakan secara maksimal"/>
        <s v="36% level asisten manager keatas sudah berusia diatas 50 tahun"/>
        <s v="Ketepatan realisasi produksi terhadap APS 100%"/>
        <s v="Tingkat kegagalan G2 0,32% diatas target"/>
        <s v="Masih adanya single supplier"/>
        <s v="Multiskill karyawan belum dapat diukur"/>
        <s v="Sistem manajemen terintegrasi dan program digitalisasi telah dijalankan"/>
        <s v="Autonomus maintenance belum diimplementasikan"/>
        <s v="Mesin produksi sudah berumur sehingga tidak efisien dan efektif"/>
        <s v="Strategi pemasaran digital menggunakan Search Engine Optimization (SEO)"/>
        <s v="Terjadi kecelakaan kerja 6 kali di tahun 2024"/>
        <s v="Tidak ada komplain dan sanksi"/>
        <s v="Implementasi Direct Holding Integrated System (DHIS)"/>
        <s v="DOH AR dan AP belum sesuai "/>
        <s v="Tersedianya material import yang lebih kompetitif"/>
        <s v="Perhitungan kapasitas belum tepat"/>
        <s v="Harga jual naik karena kenaikan PPN 12%"/>
        <s v="Manajemen gudang Finish Goods belum dikelola dengan baik"/>
        <s v="Dasar Perhitungan Actual Cost di SAP untuk masing masing produk masih menggunakan metode distribusi biaya"/>
        <s v="Konsisten pelaksanaan program CSR untuk masyarakat sekitar"/>
        <s v="Kenaikan dividen"/>
        <s v="Kenaikan nilai saham tidak signifikan"/>
        <s v="Produk CINT sudah tersertifikasi TKDN dan SNI"/>
        <s v="Peraturan perundangan perubahan dan baru"/>
        <s v="CINT belum menggunakan energi terbarukan"/>
        <s v="CINT belum mempunyai program CSR pemberdayaan masyarakat"/>
        <s v="Persentase repeat order? Ke PCH"/>
        <s v="Keterbukaan supplier dalam meningkatkan kemampuan dan kualitas sesuai standar CINT"/>
      </sharedItems>
    </cacheField>
    <cacheField name="TINJAUAN (FAKTOR)" numFmtId="0">
      <sharedItems count="11">
        <s v="Harga Produk"/>
        <s v="Penjualan"/>
        <s v="Sumber Daya Manusia"/>
        <s v="Kualitas"/>
        <s v="K3"/>
        <s v="Proses"/>
        <s v="Kaizen"/>
        <s v="Teknologi"/>
        <s v="Regulasi"/>
        <s v="Kinerja Keuangan"/>
        <s v="Lingkungan"/>
      </sharedItems>
    </cacheField>
    <cacheField name="IN" numFmtId="0">
      <sharedItems containsString="0" containsBlank="1" containsNumber="1" containsInteger="1" minValue="1" maxValue="1"/>
    </cacheField>
    <cacheField name="EKS" numFmtId="1">
      <sharedItems containsString="0" containsBlank="1" containsNumber="1" containsInteger="1" minValue="1" maxValue="1"/>
    </cacheField>
    <cacheField name="SUM" numFmtId="0">
      <sharedItems/>
    </cacheField>
    <cacheField name="S" numFmtId="0">
      <sharedItems containsString="0" containsBlank="1" containsNumber="1" containsInteger="1" minValue="1" maxValue="1"/>
    </cacheField>
    <cacheField name="W" numFmtId="0">
      <sharedItems containsString="0" containsBlank="1" containsNumber="1" containsInteger="1" minValue="1" maxValue="1"/>
    </cacheField>
    <cacheField name="O" numFmtId="0">
      <sharedItems containsString="0" containsBlank="1" containsNumber="1" containsInteger="1" minValue="1" maxValue="1"/>
    </cacheField>
    <cacheField name="T" numFmtId="0">
      <sharedItems containsString="0" containsBlank="1" containsNumber="1" containsInteger="1" minValue="1" maxValue="1"/>
    </cacheField>
    <cacheField name="SWOT" numFmtId="0">
      <sharedItems count="5">
        <s v="T"/>
        <s v="O"/>
        <s v="W"/>
        <s v="S"/>
        <s v="-" u="1"/>
      </sharedItems>
    </cacheField>
    <cacheField name="BOBOT" numFmtId="0">
      <sharedItems containsSemiMixedTypes="0" containsString="0" containsNumber="1" containsInteger="1" minValue="2" maxValue="4"/>
    </cacheField>
    <cacheField name="RATING" numFmtId="0">
      <sharedItems containsSemiMixedTypes="0" containsString="0" containsNumber="1" containsInteger="1" minValue="-4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n v="1"/>
    <s v="Customer"/>
    <s v="Harga produk Chitose lebih murah dari brand lain"/>
    <x v="0"/>
    <x v="0"/>
    <m/>
    <n v="1"/>
    <s v="Eksternal"/>
    <m/>
    <m/>
    <m/>
    <n v="1"/>
    <x v="0"/>
    <n v="4"/>
    <n v="-3"/>
  </r>
  <r>
    <n v="2"/>
    <s v="Customer"/>
    <s v="Memperpendek leadtime produksi sesuai permintaan customer"/>
    <x v="1"/>
    <x v="0"/>
    <m/>
    <n v="1"/>
    <s v="Eksternal"/>
    <m/>
    <m/>
    <m/>
    <n v="1"/>
    <x v="0"/>
    <n v="3"/>
    <n v="-3"/>
  </r>
  <r>
    <n v="3"/>
    <s v="Customer"/>
    <s v="Produk CINT mudah dijangkau"/>
    <x v="2"/>
    <x v="1"/>
    <m/>
    <n v="1"/>
    <s v="Eksternal"/>
    <m/>
    <m/>
    <n v="1"/>
    <m/>
    <x v="1"/>
    <n v="3"/>
    <n v="2"/>
  </r>
  <r>
    <n v="4"/>
    <s v="Customer"/>
    <s v="Dapat memenuhi permintaan Alkes sesuai kebutuhan customer"/>
    <x v="3"/>
    <x v="1"/>
    <m/>
    <n v="1"/>
    <s v="Eksternal"/>
    <m/>
    <m/>
    <n v="1"/>
    <m/>
    <x v="1"/>
    <n v="4"/>
    <n v="4"/>
  </r>
  <r>
    <m/>
    <s v="Karyawan"/>
    <s v="Perbaikan sarana olahraga"/>
    <x v="4"/>
    <x v="2"/>
    <n v="1"/>
    <m/>
    <s v="Internal"/>
    <m/>
    <n v="1"/>
    <m/>
    <m/>
    <x v="2"/>
    <n v="2"/>
    <n v="-2"/>
  </r>
  <r>
    <n v="6"/>
    <s v="Karyawan"/>
    <s v="Kesempatan pengembangan karir"/>
    <x v="5"/>
    <x v="2"/>
    <n v="1"/>
    <m/>
    <s v="Internal"/>
    <m/>
    <n v="1"/>
    <m/>
    <m/>
    <x v="2"/>
    <n v="3"/>
    <n v="-3"/>
  </r>
  <r>
    <n v="8"/>
    <s v="Manajemen"/>
    <s v="Tidak ada komplain pelanggan"/>
    <x v="6"/>
    <x v="3"/>
    <n v="1"/>
    <m/>
    <s v="Internal"/>
    <m/>
    <n v="1"/>
    <m/>
    <m/>
    <x v="2"/>
    <n v="4"/>
    <n v="-3"/>
  </r>
  <r>
    <n v="9"/>
    <s v="Manajemen"/>
    <s v="Karyawan disiplin dalam penggunaan APD"/>
    <x v="7"/>
    <x v="4"/>
    <n v="1"/>
    <m/>
    <s v="Internal"/>
    <m/>
    <n v="1"/>
    <m/>
    <m/>
    <x v="2"/>
    <n v="3"/>
    <n v="-3"/>
  </r>
  <r>
    <n v="5"/>
    <s v="Manajemen"/>
    <s v="Peningkatan penjualan"/>
    <x v="8"/>
    <x v="1"/>
    <n v="1"/>
    <m/>
    <s v="Internal"/>
    <n v="1"/>
    <m/>
    <m/>
    <m/>
    <x v="3"/>
    <n v="4"/>
    <n v="4"/>
  </r>
  <r>
    <n v="10"/>
    <s v="Manajemen"/>
    <s v="Material unmoving 0 rupiah"/>
    <x v="9"/>
    <x v="5"/>
    <n v="1"/>
    <m/>
    <s v="Internal"/>
    <n v="1"/>
    <m/>
    <m/>
    <m/>
    <x v="3"/>
    <n v="4"/>
    <n v="4"/>
  </r>
  <r>
    <n v="11"/>
    <s v="Manajemen"/>
    <s v="Improvement dan inovasi berkelanjutan"/>
    <x v="10"/>
    <x v="6"/>
    <n v="1"/>
    <m/>
    <s v="Internal"/>
    <n v="1"/>
    <m/>
    <m/>
    <m/>
    <x v="3"/>
    <n v="4"/>
    <n v="4"/>
  </r>
  <r>
    <n v="12"/>
    <s v="Manajemen"/>
    <s v="Proses pengujian lebih cepat dan akurat "/>
    <x v="11"/>
    <x v="5"/>
    <n v="1"/>
    <m/>
    <s v="Internal"/>
    <m/>
    <n v="1"/>
    <m/>
    <m/>
    <x v="2"/>
    <n v="3"/>
    <n v="-3"/>
  </r>
  <r>
    <n v="13"/>
    <s v="Manajemen"/>
    <s v="Efisiensi biaya pengiriman dan packaging"/>
    <x v="12"/>
    <x v="5"/>
    <n v="1"/>
    <m/>
    <s v="Internal"/>
    <n v="1"/>
    <m/>
    <m/>
    <m/>
    <x v="3"/>
    <n v="4"/>
    <n v="3"/>
  </r>
  <r>
    <n v="14"/>
    <s v="Manajemen"/>
    <s v="Turn over stock semua kategori finish good tinggi"/>
    <x v="13"/>
    <x v="5"/>
    <n v="1"/>
    <m/>
    <s v="Internal"/>
    <m/>
    <n v="1"/>
    <m/>
    <m/>
    <x v="2"/>
    <n v="4"/>
    <n v="-4"/>
  </r>
  <r>
    <n v="15"/>
    <s v="Manajemen"/>
    <s v="Kenaikan profit dari investasi"/>
    <x v="14"/>
    <x v="7"/>
    <n v="1"/>
    <m/>
    <s v="Internal"/>
    <n v="1"/>
    <m/>
    <m/>
    <m/>
    <x v="3"/>
    <n v="4"/>
    <n v="3"/>
  </r>
  <r>
    <n v="17"/>
    <s v="Manajemen"/>
    <s v="Percepatan kaderisasi dan transfer of skill level managerial"/>
    <x v="15"/>
    <x v="2"/>
    <n v="1"/>
    <m/>
    <s v="Internal"/>
    <m/>
    <n v="1"/>
    <m/>
    <m/>
    <x v="2"/>
    <n v="3"/>
    <n v="-4"/>
  </r>
  <r>
    <n v="18"/>
    <s v="Manajemen"/>
    <s v="Pengiriman pesanan tepat waktu"/>
    <x v="16"/>
    <x v="5"/>
    <n v="1"/>
    <m/>
    <s v="Internal"/>
    <n v="1"/>
    <m/>
    <m/>
    <m/>
    <x v="3"/>
    <n v="4"/>
    <n v="4"/>
  </r>
  <r>
    <n v="19"/>
    <s v="Manajemen"/>
    <s v="Tingkat kegagalan G2 0,2%"/>
    <x v="17"/>
    <x v="3"/>
    <n v="1"/>
    <m/>
    <s v="Internal"/>
    <m/>
    <n v="1"/>
    <m/>
    <m/>
    <x v="2"/>
    <n v="4"/>
    <n v="3"/>
  </r>
  <r>
    <n v="20"/>
    <s v="Manajemen"/>
    <s v="Tidak terjadi short supply"/>
    <x v="18"/>
    <x v="5"/>
    <n v="1"/>
    <m/>
    <s v="Internal"/>
    <m/>
    <n v="1"/>
    <m/>
    <m/>
    <x v="2"/>
    <n v="3"/>
    <n v="-3"/>
  </r>
  <r>
    <n v="21"/>
    <s v="Manajemen"/>
    <s v="Multiskill teknis dapat terukur"/>
    <x v="19"/>
    <x v="5"/>
    <n v="1"/>
    <m/>
    <s v="Internal"/>
    <m/>
    <n v="1"/>
    <m/>
    <m/>
    <x v="2"/>
    <n v="3"/>
    <n v="-2"/>
  </r>
  <r>
    <n v="22"/>
    <s v="Manajemen"/>
    <s v="Sistem manajemen terimplementasi dan terus dikembangkan"/>
    <x v="20"/>
    <x v="8"/>
    <n v="1"/>
    <m/>
    <s v="Internal"/>
    <n v="1"/>
    <m/>
    <m/>
    <m/>
    <x v="3"/>
    <n v="4"/>
    <n v="3"/>
  </r>
  <r>
    <n v="23"/>
    <s v="Manajemen"/>
    <s v="Biaya maintenance terkendali dan mesin sesuai umur ekonomis"/>
    <x v="21"/>
    <x v="5"/>
    <n v="1"/>
    <m/>
    <s v="Internal"/>
    <m/>
    <n v="1"/>
    <m/>
    <m/>
    <x v="2"/>
    <n v="4"/>
    <n v="-3"/>
  </r>
  <r>
    <n v="24"/>
    <s v="Manajemen"/>
    <s v="Meningkatkan profitabilitas dari efisiensi dan efektivitas permesinan"/>
    <x v="22"/>
    <x v="7"/>
    <n v="1"/>
    <m/>
    <s v="Internal"/>
    <m/>
    <n v="1"/>
    <m/>
    <m/>
    <x v="2"/>
    <n v="4"/>
    <n v="-4"/>
  </r>
  <r>
    <n v="25"/>
    <s v="Manajemen"/>
    <s v="Meningkatkan penjualan melalui digital marketing"/>
    <x v="23"/>
    <x v="7"/>
    <n v="1"/>
    <m/>
    <s v="Internal"/>
    <n v="1"/>
    <m/>
    <m/>
    <m/>
    <x v="3"/>
    <n v="3"/>
    <n v="3"/>
  </r>
  <r>
    <n v="26"/>
    <s v="Manajemen"/>
    <s v="Zero accident"/>
    <x v="24"/>
    <x v="4"/>
    <n v="1"/>
    <m/>
    <s v="Internal"/>
    <m/>
    <n v="1"/>
    <m/>
    <m/>
    <x v="2"/>
    <n v="4"/>
    <n v="-4"/>
  </r>
  <r>
    <n v="27"/>
    <s v="Manajemen"/>
    <s v="Tidak ada komplain dan sanksi dari pemerintah dan masyarakat"/>
    <x v="25"/>
    <x v="8"/>
    <n v="1"/>
    <m/>
    <s v="Internal"/>
    <n v="1"/>
    <m/>
    <m/>
    <m/>
    <x v="3"/>
    <n v="3"/>
    <n v="4"/>
  </r>
  <r>
    <n v="28"/>
    <s v="Manajemen"/>
    <s v="Mempercepat proses konsolidasi dan pengendalian internal"/>
    <x v="26"/>
    <x v="5"/>
    <n v="1"/>
    <m/>
    <s v="Internal"/>
    <n v="1"/>
    <m/>
    <m/>
    <m/>
    <x v="3"/>
    <n v="4"/>
    <n v="3"/>
  </r>
  <r>
    <n v="30"/>
    <s v="Manajemen"/>
    <s v="Cash flow operation positif"/>
    <x v="27"/>
    <x v="9"/>
    <n v="1"/>
    <m/>
    <s v="Internal"/>
    <m/>
    <n v="1"/>
    <m/>
    <m/>
    <x v="2"/>
    <n v="4"/>
    <n v="-4"/>
  </r>
  <r>
    <n v="42"/>
    <s v="Manajemen"/>
    <s v="Menaikan profitabilitas melalui global sourcing"/>
    <x v="28"/>
    <x v="1"/>
    <n v="1"/>
    <m/>
    <s v="Internal"/>
    <n v="1"/>
    <m/>
    <m/>
    <m/>
    <x v="3"/>
    <n v="4"/>
    <n v="4"/>
  </r>
  <r>
    <n v="31"/>
    <s v="Manajemen"/>
    <s v="Hasil produksi sesuai kapasitas produksi"/>
    <x v="29"/>
    <x v="5"/>
    <n v="1"/>
    <m/>
    <s v="Internal"/>
    <m/>
    <n v="1"/>
    <m/>
    <m/>
    <x v="2"/>
    <n v="4"/>
    <n v="-3"/>
  </r>
  <r>
    <n v="37"/>
    <s v="Manajemen"/>
    <s v="Customer menerima kenaikan PPN 12%"/>
    <x v="30"/>
    <x v="8"/>
    <n v="1"/>
    <m/>
    <s v="Internal"/>
    <m/>
    <n v="1"/>
    <m/>
    <m/>
    <x v="2"/>
    <n v="3"/>
    <n v="-4"/>
  </r>
  <r>
    <n v="32"/>
    <s v="Manajemen"/>
    <s v="Inventory FG dikelola dengan baik"/>
    <x v="31"/>
    <x v="5"/>
    <n v="1"/>
    <m/>
    <s v="Internal"/>
    <m/>
    <n v="1"/>
    <m/>
    <m/>
    <x v="2"/>
    <n v="4"/>
    <n v="-4"/>
  </r>
  <r>
    <n v="34"/>
    <s v="Manajemen"/>
    <s v="Akurasi nilai COGS"/>
    <x v="32"/>
    <x v="5"/>
    <n v="1"/>
    <m/>
    <s v="Internal"/>
    <m/>
    <n v="1"/>
    <m/>
    <m/>
    <x v="2"/>
    <n v="4"/>
    <n v="-3"/>
  </r>
  <r>
    <n v="35"/>
    <s v="Masyarakat"/>
    <s v="CINT berpartisipasi dalam Program Tanggung Jawab Sosial Perusahaan (CSR)"/>
    <x v="33"/>
    <x v="8"/>
    <m/>
    <n v="1"/>
    <s v="Eksternal"/>
    <m/>
    <m/>
    <n v="1"/>
    <m/>
    <x v="1"/>
    <n v="3"/>
    <n v="3"/>
  </r>
  <r>
    <n v="36"/>
    <s v="Pemegang saham"/>
    <s v="Pembagian dividen lebih baik dari tahun sebelumnya"/>
    <x v="34"/>
    <x v="9"/>
    <m/>
    <n v="1"/>
    <s v="Eksternal"/>
    <m/>
    <m/>
    <n v="1"/>
    <m/>
    <x v="1"/>
    <n v="4"/>
    <n v="4"/>
  </r>
  <r>
    <m/>
    <s v="Pemegang saham"/>
    <s v="Kenaikan nilai saham"/>
    <x v="35"/>
    <x v="9"/>
    <m/>
    <n v="1"/>
    <s v="Eksternal"/>
    <m/>
    <m/>
    <n v="1"/>
    <m/>
    <x v="1"/>
    <n v="3"/>
    <n v="3"/>
  </r>
  <r>
    <n v="38"/>
    <s v="Pemerintah"/>
    <s v="Produk yang dipasarkan sudah tersertifikasi TKDN dan SNI"/>
    <x v="36"/>
    <x v="8"/>
    <m/>
    <n v="1"/>
    <s v="Eksternal"/>
    <m/>
    <m/>
    <n v="1"/>
    <m/>
    <x v="1"/>
    <n v="4"/>
    <n v="4"/>
  </r>
  <r>
    <n v="39"/>
    <s v="Pemerintah"/>
    <s v="Menaati peraturan perundangan yang berlaku"/>
    <x v="37"/>
    <x v="8"/>
    <m/>
    <n v="1"/>
    <s v="Eksternal"/>
    <m/>
    <m/>
    <m/>
    <n v="1"/>
    <x v="0"/>
    <n v="4"/>
    <n v="-4"/>
  </r>
  <r>
    <m/>
    <s v="Pemerintah"/>
    <s v="Perusahaan beralih ke energi terbarukan"/>
    <x v="38"/>
    <x v="10"/>
    <m/>
    <n v="1"/>
    <s v="Eksternal"/>
    <m/>
    <m/>
    <n v="1"/>
    <m/>
    <x v="1"/>
    <n v="3"/>
    <n v="2"/>
  </r>
  <r>
    <m/>
    <s v="Pemerintah"/>
    <s v="Perusahaan mempunyai program CSR pemberdayaan masyarakat"/>
    <x v="39"/>
    <x v="10"/>
    <m/>
    <n v="1"/>
    <s v="Eksternal"/>
    <m/>
    <m/>
    <n v="1"/>
    <m/>
    <x v="1"/>
    <n v="3"/>
    <n v="2"/>
  </r>
  <r>
    <n v="43"/>
    <s v="Vendor"/>
    <s v="Mendapatkan repeat order"/>
    <x v="40"/>
    <x v="5"/>
    <m/>
    <n v="1"/>
    <s v="Eksternal"/>
    <m/>
    <m/>
    <n v="1"/>
    <m/>
    <x v="1"/>
    <n v="3"/>
    <n v="3"/>
  </r>
  <r>
    <n v="44"/>
    <s v="Vendor"/>
    <s v="Dapat memenuhi permintaan CINT sesuai standar yang ditetapkan"/>
    <x v="41"/>
    <x v="5"/>
    <m/>
    <n v="1"/>
    <s v="Eksternal"/>
    <m/>
    <m/>
    <n v="1"/>
    <m/>
    <x v="1"/>
    <n v="3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9A6451-634C-4BA4-BFDE-EDE501D2517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5:E17" firstHeaderRow="0" firstDataRow="1" firstDataCol="2" rowPageCount="1" colPageCount="1"/>
  <pivotFields count="1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7"/>
        <item x="10"/>
        <item x="32"/>
        <item x="0"/>
        <item x="14"/>
        <item x="41"/>
        <item x="6"/>
        <item x="18"/>
        <item x="2"/>
        <item x="36"/>
        <item x="23"/>
        <item x="8"/>
        <item x="24"/>
        <item x="16"/>
        <item x="33"/>
        <item x="1"/>
        <item x="3"/>
        <item x="4"/>
        <item x="5"/>
        <item x="9"/>
        <item x="11"/>
        <item x="12"/>
        <item x="13"/>
        <item x="17"/>
        <item x="19"/>
        <item x="20"/>
        <item x="21"/>
        <item x="22"/>
        <item x="25"/>
        <item x="26"/>
        <item x="27"/>
        <item x="28"/>
        <item x="29"/>
        <item x="30"/>
        <item x="31"/>
        <item x="34"/>
        <item x="35"/>
        <item x="37"/>
        <item x="38"/>
        <item x="39"/>
        <item x="40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">
        <item x="0"/>
        <item x="4"/>
        <item x="6"/>
        <item x="9"/>
        <item x="3"/>
        <item x="10"/>
        <item x="1"/>
        <item x="5"/>
        <item x="8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6">
        <item h="1" x="1"/>
        <item x="3"/>
        <item h="1" x="0"/>
        <item h="1" x="2"/>
        <item h="1" m="1"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12">
    <i>
      <x v="2"/>
      <x v="1"/>
    </i>
    <i>
      <x v="6"/>
      <x v="11"/>
    </i>
    <i r="1">
      <x v="31"/>
    </i>
    <i>
      <x v="7"/>
      <x v="13"/>
    </i>
    <i r="1">
      <x v="19"/>
    </i>
    <i r="1">
      <x v="21"/>
    </i>
    <i r="1">
      <x v="29"/>
    </i>
    <i>
      <x v="8"/>
      <x v="25"/>
    </i>
    <i r="1">
      <x v="28"/>
    </i>
    <i>
      <x v="10"/>
      <x v="4"/>
    </i>
    <i r="1">
      <x v="10"/>
    </i>
    <i t="grand">
      <x/>
    </i>
  </rowItems>
  <colFields count="1">
    <field x="-2"/>
  </colFields>
  <colItems count="2">
    <i>
      <x/>
    </i>
    <i i="1">
      <x v="1"/>
    </i>
  </colItems>
  <pageFields count="1">
    <pageField fld="12" hier="-1"/>
  </pageFields>
  <dataFields count="2">
    <dataField name="Sum of Bobot" fld="13" baseField="0" baseItem="0"/>
    <dataField name="Sum of Rating" fld="14" baseField="0" baseItem="0"/>
  </dataFields>
  <formats count="37">
    <format dxfId="160">
      <pivotArea field="4" type="button" dataOnly="0" labelOnly="1" outline="0" axis="axisRow" fieldPosition="0"/>
    </format>
    <format dxfId="159">
      <pivotArea field="3" type="button" dataOnly="0" labelOnly="1" outline="0" axis="axisRow" fieldPosition="1"/>
    </format>
    <format dxfId="158">
      <pivotArea type="all" dataOnly="0" outline="0" fieldPosition="0"/>
    </format>
    <format dxfId="157">
      <pivotArea field="4" type="button" dataOnly="0" labelOnly="1" outline="0" axis="axisRow" fieldPosition="0"/>
    </format>
    <format dxfId="156">
      <pivotArea field="3" type="button" dataOnly="0" labelOnly="1" outline="0" axis="axisRow" fieldPosition="1"/>
    </format>
    <format dxfId="155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154">
      <pivotArea dataOnly="0" labelOnly="1" grandRow="1" outline="0" fieldPosition="0"/>
    </format>
    <format dxfId="153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152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151">
      <pivotArea type="all" dataOnly="0" outline="0" fieldPosition="0"/>
    </format>
    <format dxfId="150">
      <pivotArea field="4" type="button" dataOnly="0" labelOnly="1" outline="0" axis="axisRow" fieldPosition="0"/>
    </format>
    <format dxfId="149">
      <pivotArea field="3" type="button" dataOnly="0" labelOnly="1" outline="0" axis="axisRow" fieldPosition="1"/>
    </format>
    <format dxfId="148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147">
      <pivotArea dataOnly="0" labelOnly="1" grandRow="1" outline="0" fieldPosition="0"/>
    </format>
    <format dxfId="146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145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144">
      <pivotArea type="all" dataOnly="0" outline="0" fieldPosition="0"/>
    </format>
    <format dxfId="143">
      <pivotArea field="4" type="button" dataOnly="0" labelOnly="1" outline="0" axis="axisRow" fieldPosition="0"/>
    </format>
    <format dxfId="142">
      <pivotArea field="3" type="button" dataOnly="0" labelOnly="1" outline="0" axis="axisRow" fieldPosition="1"/>
    </format>
    <format dxfId="141">
      <pivotArea dataOnly="0" labelOnly="1" grandRow="1" outline="0" fieldPosition="0"/>
    </format>
    <format dxfId="140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139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138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137">
      <pivotArea field="4" type="button" dataOnly="0" labelOnly="1" outline="0" axis="axisRow" fieldPosition="0"/>
    </format>
    <format dxfId="136">
      <pivotArea field="3" type="button" dataOnly="0" labelOnly="1" outline="0" axis="axisRow" fieldPosition="1"/>
    </format>
    <format dxfId="135">
      <pivotArea field="4" type="button" dataOnly="0" labelOnly="1" outline="0" axis="axisRow" fieldPosition="0"/>
    </format>
    <format dxfId="134">
      <pivotArea field="3" type="button" dataOnly="0" labelOnly="1" outline="0" axis="axisRow" fieldPosition="1"/>
    </format>
    <format dxfId="133">
      <pivotArea dataOnly="0" grandRow="1" outline="0" fieldPosition="0"/>
    </format>
    <format dxfId="132">
      <pivotArea dataOnly="0" grandRow="1" outline="0" fieldPosition="0"/>
    </format>
    <format dxfId="131">
      <pivotArea field="4" type="button" dataOnly="0" labelOnly="1" outline="0" axis="axisRow" fieldPosition="0"/>
    </format>
    <format dxfId="130">
      <pivotArea field="3" type="button" dataOnly="0" labelOnly="1" outline="0" axis="axisRow" fieldPosition="1"/>
    </format>
    <format dxfId="129">
      <pivotArea dataOnly="0" labelOnly="1" grandRow="1" outline="0" fieldPosition="0"/>
    </format>
    <format dxfId="128">
      <pivotArea field="4" type="button" dataOnly="0" labelOnly="1" outline="0" axis="axisRow" fieldPosition="0"/>
    </format>
    <format dxfId="127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126">
      <pivotArea dataOnly="0" labelOnly="1" grandRow="1" outline="0" offset="A256" fieldPosition="0"/>
    </format>
    <format dxfId="125">
      <pivotArea dataOnly="0" labelOnly="1" outline="0" fieldPosition="0">
        <references count="2">
          <reference field="3" count="1">
            <x v="11"/>
          </reference>
          <reference field="4" count="1" selected="0">
            <x v="6"/>
          </reference>
        </references>
      </pivotArea>
    </format>
    <format dxfId="124">
      <pivotArea dataOnly="0" labelOnly="1" outline="0" fieldPosition="0">
        <references count="2">
          <reference field="3" count="1" defaultSubtotal="1">
            <x v="11"/>
          </reference>
          <reference field="4" count="1" selected="0">
            <x v="6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390ECD-9A19-44FE-BC0E-5801A0430095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6:E25" firstHeaderRow="0" firstDataRow="1" firstDataCol="2" rowPageCount="1" colPageCount="1"/>
  <pivotFields count="1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3">
        <item x="7"/>
        <item x="10"/>
        <item x="32"/>
        <item x="0"/>
        <item x="14"/>
        <item x="41"/>
        <item x="6"/>
        <item x="18"/>
        <item x="2"/>
        <item x="36"/>
        <item x="23"/>
        <item x="8"/>
        <item x="24"/>
        <item x="16"/>
        <item x="33"/>
        <item x="1"/>
        <item x="3"/>
        <item x="4"/>
        <item x="5"/>
        <item x="9"/>
        <item x="11"/>
        <item x="12"/>
        <item x="13"/>
        <item x="17"/>
        <item x="19"/>
        <item x="20"/>
        <item x="21"/>
        <item x="22"/>
        <item x="25"/>
        <item x="26"/>
        <item x="27"/>
        <item x="28"/>
        <item x="29"/>
        <item x="30"/>
        <item x="31"/>
        <item x="34"/>
        <item x="35"/>
        <item x="37"/>
        <item x="38"/>
        <item x="39"/>
        <item x="40"/>
        <item x="1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">
        <item x="0"/>
        <item x="4"/>
        <item x="6"/>
        <item x="9"/>
        <item x="3"/>
        <item x="10"/>
        <item x="1"/>
        <item x="5"/>
        <item x="8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6">
        <item h="1" x="1"/>
        <item h="1" x="3"/>
        <item h="1" x="0"/>
        <item x="2"/>
        <item h="1" m="1"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19">
    <i>
      <x v="1"/>
      <x/>
    </i>
    <i r="1">
      <x v="12"/>
    </i>
    <i>
      <x v="3"/>
      <x v="30"/>
    </i>
    <i>
      <x v="4"/>
      <x v="6"/>
    </i>
    <i r="1">
      <x v="23"/>
    </i>
    <i>
      <x v="7"/>
      <x v="2"/>
    </i>
    <i r="1">
      <x v="7"/>
    </i>
    <i r="1">
      <x v="20"/>
    </i>
    <i r="1">
      <x v="22"/>
    </i>
    <i r="1">
      <x v="24"/>
    </i>
    <i r="1">
      <x v="26"/>
    </i>
    <i r="1">
      <x v="32"/>
    </i>
    <i r="1">
      <x v="34"/>
    </i>
    <i>
      <x v="8"/>
      <x v="33"/>
    </i>
    <i>
      <x v="9"/>
      <x v="17"/>
    </i>
    <i r="1">
      <x v="18"/>
    </i>
    <i r="1">
      <x v="41"/>
    </i>
    <i>
      <x v="10"/>
      <x v="27"/>
    </i>
    <i t="grand">
      <x/>
    </i>
  </rowItems>
  <colFields count="1">
    <field x="-2"/>
  </colFields>
  <colItems count="2">
    <i>
      <x/>
    </i>
    <i i="1">
      <x v="1"/>
    </i>
  </colItems>
  <pageFields count="1">
    <pageField fld="12" hier="-1"/>
  </pageFields>
  <dataFields count="2">
    <dataField name="Sum of BOBOT" fld="13" baseField="0" baseItem="0"/>
    <dataField name="Sum of RATING" fld="14" baseField="0" baseItem="0"/>
  </dataFields>
  <formats count="38">
    <format dxfId="123">
      <pivotArea field="4" type="button" dataOnly="0" labelOnly="1" outline="0" axis="axisRow" fieldPosition="0"/>
    </format>
    <format dxfId="122">
      <pivotArea field="3" type="button" dataOnly="0" labelOnly="1" outline="0" axis="axisRow" fieldPosition="1"/>
    </format>
    <format dxfId="121">
      <pivotArea type="all" dataOnly="0" outline="0" fieldPosition="0"/>
    </format>
    <format dxfId="120">
      <pivotArea field="4" type="button" dataOnly="0" labelOnly="1" outline="0" axis="axisRow" fieldPosition="0"/>
    </format>
    <format dxfId="119">
      <pivotArea field="3" type="button" dataOnly="0" labelOnly="1" outline="0" axis="axisRow" fieldPosition="1"/>
    </format>
    <format dxfId="118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117">
      <pivotArea dataOnly="0" labelOnly="1" grandRow="1" outline="0" fieldPosition="0"/>
    </format>
    <format dxfId="116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115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114">
      <pivotArea type="all" dataOnly="0" outline="0" fieldPosition="0"/>
    </format>
    <format dxfId="113">
      <pivotArea field="4" type="button" dataOnly="0" labelOnly="1" outline="0" axis="axisRow" fieldPosition="0"/>
    </format>
    <format dxfId="112">
      <pivotArea field="3" type="button" dataOnly="0" labelOnly="1" outline="0" axis="axisRow" fieldPosition="1"/>
    </format>
    <format dxfId="111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110">
      <pivotArea dataOnly="0" labelOnly="1" grandRow="1" outline="0" fieldPosition="0"/>
    </format>
    <format dxfId="109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108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107">
      <pivotArea type="all" dataOnly="0" outline="0" fieldPosition="0"/>
    </format>
    <format dxfId="106">
      <pivotArea field="4" type="button" dataOnly="0" labelOnly="1" outline="0" axis="axisRow" fieldPosition="0"/>
    </format>
    <format dxfId="105">
      <pivotArea field="3" type="button" dataOnly="0" labelOnly="1" outline="0" axis="axisRow" fieldPosition="1"/>
    </format>
    <format dxfId="104">
      <pivotArea dataOnly="0" labelOnly="1" grandRow="1" outline="0" fieldPosition="0"/>
    </format>
    <format dxfId="103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102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101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100">
      <pivotArea field="4" type="button" dataOnly="0" labelOnly="1" outline="0" axis="axisRow" fieldPosition="0"/>
    </format>
    <format dxfId="99">
      <pivotArea field="3" type="button" dataOnly="0" labelOnly="1" outline="0" axis="axisRow" fieldPosition="1"/>
    </format>
    <format dxfId="98">
      <pivotArea field="4" type="button" dataOnly="0" labelOnly="1" outline="0" axis="axisRow" fieldPosition="0"/>
    </format>
    <format dxfId="97">
      <pivotArea field="3" type="button" dataOnly="0" labelOnly="1" outline="0" axis="axisRow" fieldPosition="1"/>
    </format>
    <format dxfId="96">
      <pivotArea dataOnly="0" grandRow="1" outline="0" fieldPosition="0"/>
    </format>
    <format dxfId="95">
      <pivotArea dataOnly="0" grandRow="1" outline="0" fieldPosition="0"/>
    </format>
    <format dxfId="94">
      <pivotArea dataOnly="0" labelOnly="1" outline="0" fieldPosition="0">
        <references count="1">
          <reference field="4" count="5">
            <x v="1"/>
            <x v="3"/>
            <x v="4"/>
            <x v="7"/>
            <x v="9"/>
          </reference>
        </references>
      </pivotArea>
    </format>
    <format dxfId="93">
      <pivotArea dataOnly="0" labelOnly="1" outline="0" fieldPosition="0">
        <references count="2">
          <reference field="3" count="2">
            <x v="0"/>
            <x v="12"/>
          </reference>
          <reference field="4" count="1" selected="0">
            <x v="1"/>
          </reference>
        </references>
      </pivotArea>
    </format>
    <format dxfId="92">
      <pivotArea dataOnly="0" labelOnly="1" outline="0" fieldPosition="0">
        <references count="2">
          <reference field="3" count="1">
            <x v="6"/>
          </reference>
          <reference field="4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3" count="2">
            <x v="2"/>
            <x v="7"/>
          </reference>
          <reference field="4" count="1" selected="0">
            <x v="7"/>
          </reference>
        </references>
      </pivotArea>
    </format>
    <format dxfId="90">
      <pivotArea field="4" type="button" dataOnly="0" labelOnly="1" outline="0" axis="axisRow" fieldPosition="0"/>
    </format>
    <format dxfId="89">
      <pivotArea field="3" type="button" dataOnly="0" labelOnly="1" outline="0" axis="axisRow" fieldPosition="1"/>
    </format>
    <format dxfId="88">
      <pivotArea dataOnly="0" labelOnly="1" grandRow="1" outline="0" fieldPosition="0"/>
    </format>
    <format dxfId="87">
      <pivotArea field="4" type="button" dataOnly="0" labelOnly="1" outline="0" axis="axisRow" fieldPosition="0"/>
    </format>
    <format dxfId="86">
      <pivotArea field="3" type="button" dataOnly="0" labelOnly="1" outline="0" axis="axisRow" fieldPosition="1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5A6FBB-AB06-4DA2-9D2C-87AE985F3506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6:E17" firstHeaderRow="0" firstDataRow="1" firstDataCol="2" rowPageCount="1" colPageCount="1"/>
  <pivotFields count="1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3">
        <item x="7"/>
        <item x="10"/>
        <item x="32"/>
        <item x="0"/>
        <item x="14"/>
        <item x="41"/>
        <item x="6"/>
        <item x="18"/>
        <item x="2"/>
        <item x="36"/>
        <item x="23"/>
        <item x="8"/>
        <item x="24"/>
        <item x="16"/>
        <item x="33"/>
        <item x="1"/>
        <item x="3"/>
        <item x="4"/>
        <item x="5"/>
        <item x="9"/>
        <item x="11"/>
        <item x="12"/>
        <item x="13"/>
        <item x="17"/>
        <item x="19"/>
        <item x="20"/>
        <item x="21"/>
        <item x="22"/>
        <item x="25"/>
        <item x="26"/>
        <item x="27"/>
        <item x="28"/>
        <item x="29"/>
        <item x="30"/>
        <item x="31"/>
        <item x="34"/>
        <item x="35"/>
        <item x="37"/>
        <item x="38"/>
        <item x="39"/>
        <item x="40"/>
        <item x="1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">
        <item x="0"/>
        <item x="4"/>
        <item x="6"/>
        <item x="9"/>
        <item x="3"/>
        <item x="10"/>
        <item x="1"/>
        <item x="5"/>
        <item x="8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6">
        <item x="1"/>
        <item h="1" x="3"/>
        <item h="1" x="0"/>
        <item h="1" x="2"/>
        <item h="1" m="1"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11">
    <i>
      <x v="3"/>
      <x v="35"/>
    </i>
    <i r="1">
      <x v="36"/>
    </i>
    <i>
      <x v="5"/>
      <x v="38"/>
    </i>
    <i r="1">
      <x v="39"/>
    </i>
    <i>
      <x v="6"/>
      <x v="8"/>
    </i>
    <i r="1">
      <x v="16"/>
    </i>
    <i>
      <x v="7"/>
      <x v="5"/>
    </i>
    <i r="1">
      <x v="40"/>
    </i>
    <i>
      <x v="8"/>
      <x v="9"/>
    </i>
    <i r="1">
      <x v="14"/>
    </i>
    <i t="grand">
      <x/>
    </i>
  </rowItems>
  <colFields count="1">
    <field x="-2"/>
  </colFields>
  <colItems count="2">
    <i>
      <x/>
    </i>
    <i i="1">
      <x v="1"/>
    </i>
  </colItems>
  <pageFields count="1">
    <pageField fld="12" hier="-1"/>
  </pageFields>
  <dataFields count="2">
    <dataField name="Sum of BOBOT" fld="13" baseField="0" baseItem="0"/>
    <dataField name="Sum of RATING" fld="14" baseField="0" baseItem="0"/>
  </dataFields>
  <formats count="38">
    <format dxfId="85">
      <pivotArea field="4" type="button" dataOnly="0" labelOnly="1" outline="0" axis="axisRow" fieldPosition="0"/>
    </format>
    <format dxfId="84">
      <pivotArea field="3" type="button" dataOnly="0" labelOnly="1" outline="0" axis="axisRow" fieldPosition="1"/>
    </format>
    <format dxfId="83">
      <pivotArea type="all" dataOnly="0" outline="0" fieldPosition="0"/>
    </format>
    <format dxfId="82">
      <pivotArea field="4" type="button" dataOnly="0" labelOnly="1" outline="0" axis="axisRow" fieldPosition="0"/>
    </format>
    <format dxfId="81">
      <pivotArea field="3" type="button" dataOnly="0" labelOnly="1" outline="0" axis="axisRow" fieldPosition="1"/>
    </format>
    <format dxfId="80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79">
      <pivotArea dataOnly="0" labelOnly="1" grandRow="1" outline="0" fieldPosition="0"/>
    </format>
    <format dxfId="78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77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76">
      <pivotArea type="all" dataOnly="0" outline="0" fieldPosition="0"/>
    </format>
    <format dxfId="75">
      <pivotArea field="4" type="button" dataOnly="0" labelOnly="1" outline="0" axis="axisRow" fieldPosition="0"/>
    </format>
    <format dxfId="74">
      <pivotArea field="3" type="button" dataOnly="0" labelOnly="1" outline="0" axis="axisRow" fieldPosition="1"/>
    </format>
    <format dxfId="73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72">
      <pivotArea dataOnly="0" labelOnly="1" grandRow="1" outline="0" fieldPosition="0"/>
    </format>
    <format dxfId="71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70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69">
      <pivotArea type="all" dataOnly="0" outline="0" fieldPosition="0"/>
    </format>
    <format dxfId="68">
      <pivotArea field="4" type="button" dataOnly="0" labelOnly="1" outline="0" axis="axisRow" fieldPosition="0"/>
    </format>
    <format dxfId="67">
      <pivotArea field="3" type="button" dataOnly="0" labelOnly="1" outline="0" axis="axisRow" fieldPosition="1"/>
    </format>
    <format dxfId="66">
      <pivotArea dataOnly="0" labelOnly="1" grandRow="1" outline="0" fieldPosition="0"/>
    </format>
    <format dxfId="65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64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63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62">
      <pivotArea field="4" type="button" dataOnly="0" labelOnly="1" outline="0" axis="axisRow" fieldPosition="0"/>
    </format>
    <format dxfId="61">
      <pivotArea field="3" type="button" dataOnly="0" labelOnly="1" outline="0" axis="axisRow" fieldPosition="1"/>
    </format>
    <format dxfId="60">
      <pivotArea field="4" type="button" dataOnly="0" labelOnly="1" outline="0" axis="axisRow" fieldPosition="0"/>
    </format>
    <format dxfId="59">
      <pivotArea field="3" type="button" dataOnly="0" labelOnly="1" outline="0" axis="axisRow" fieldPosition="1"/>
    </format>
    <format dxfId="58">
      <pivotArea dataOnly="0" grandRow="1" outline="0" fieldPosition="0"/>
    </format>
    <format dxfId="57">
      <pivotArea dataOnly="0" grandRow="1" outline="0" fieldPosition="0"/>
    </format>
    <format dxfId="56">
      <pivotArea dataOnly="0" labelOnly="1" outline="0" fieldPosition="0">
        <references count="1">
          <reference field="4" count="5">
            <x v="1"/>
            <x v="3"/>
            <x v="4"/>
            <x v="7"/>
            <x v="9"/>
          </reference>
        </references>
      </pivotArea>
    </format>
    <format dxfId="55">
      <pivotArea dataOnly="0" labelOnly="1" outline="0" fieldPosition="0">
        <references count="2">
          <reference field="3" count="2">
            <x v="0"/>
            <x v="12"/>
          </reference>
          <reference field="4" count="1" selected="0">
            <x v="1"/>
          </reference>
        </references>
      </pivotArea>
    </format>
    <format dxfId="54">
      <pivotArea dataOnly="0" labelOnly="1" outline="0" fieldPosition="0">
        <references count="2">
          <reference field="3" count="1">
            <x v="6"/>
          </reference>
          <reference field="4" count="1" selected="0">
            <x v="4"/>
          </reference>
        </references>
      </pivotArea>
    </format>
    <format dxfId="53">
      <pivotArea dataOnly="0" labelOnly="1" outline="0" fieldPosition="0">
        <references count="2">
          <reference field="3" count="2">
            <x v="2"/>
            <x v="7"/>
          </reference>
          <reference field="4" count="1" selected="0">
            <x v="7"/>
          </reference>
        </references>
      </pivotArea>
    </format>
    <format dxfId="52">
      <pivotArea field="4" type="button" dataOnly="0" labelOnly="1" outline="0" axis="axisRow" fieldPosition="0"/>
    </format>
    <format dxfId="51">
      <pivotArea field="3" type="button" dataOnly="0" labelOnly="1" outline="0" axis="axisRow" fieldPosition="1"/>
    </format>
    <format dxfId="50">
      <pivotArea dataOnly="0" labelOnly="1" grandRow="1" outline="0" fieldPosition="0"/>
    </format>
    <format dxfId="49">
      <pivotArea field="4" type="button" dataOnly="0" labelOnly="1" outline="0" axis="axisRow" fieldPosition="0"/>
    </format>
    <format dxfId="48">
      <pivotArea field="3" type="button" dataOnly="0" labelOnly="1" outline="0" axis="axisRow" fieldPosition="1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E0584D-A904-4CC3-B881-D5A3D7128BA6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6:E10" firstHeaderRow="0" firstDataRow="1" firstDataCol="2" rowPageCount="1" colPageCount="1"/>
  <pivotFields count="1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3">
        <item x="7"/>
        <item x="10"/>
        <item x="32"/>
        <item x="0"/>
        <item x="14"/>
        <item x="41"/>
        <item x="6"/>
        <item x="18"/>
        <item x="2"/>
        <item x="36"/>
        <item x="23"/>
        <item x="8"/>
        <item x="24"/>
        <item x="16"/>
        <item x="33"/>
        <item x="1"/>
        <item x="3"/>
        <item x="4"/>
        <item x="5"/>
        <item x="9"/>
        <item x="11"/>
        <item x="12"/>
        <item x="13"/>
        <item x="17"/>
        <item x="19"/>
        <item x="20"/>
        <item x="21"/>
        <item x="22"/>
        <item x="25"/>
        <item x="26"/>
        <item x="27"/>
        <item x="28"/>
        <item x="29"/>
        <item x="30"/>
        <item x="31"/>
        <item x="34"/>
        <item x="35"/>
        <item x="37"/>
        <item x="38"/>
        <item x="39"/>
        <item x="40"/>
        <item x="1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">
        <item x="0"/>
        <item x="4"/>
        <item x="6"/>
        <item x="9"/>
        <item x="3"/>
        <item x="10"/>
        <item x="1"/>
        <item x="5"/>
        <item x="8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6">
        <item h="1" x="1"/>
        <item h="1" x="3"/>
        <item x="0"/>
        <item h="1" x="2"/>
        <item h="1" m="1"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4">
    <i>
      <x/>
      <x v="3"/>
    </i>
    <i r="1">
      <x v="15"/>
    </i>
    <i>
      <x v="8"/>
      <x v="37"/>
    </i>
    <i t="grand">
      <x/>
    </i>
  </rowItems>
  <colFields count="1">
    <field x="-2"/>
  </colFields>
  <colItems count="2">
    <i>
      <x/>
    </i>
    <i i="1">
      <x v="1"/>
    </i>
  </colItems>
  <pageFields count="1">
    <pageField fld="12" hier="-1"/>
  </pageFields>
  <dataFields count="2">
    <dataField name="Sum of BOBOT" fld="13" baseField="0" baseItem="0"/>
    <dataField name="Sum of RATING" fld="14" baseField="0" baseItem="0"/>
  </dataFields>
  <formats count="38">
    <format dxfId="47">
      <pivotArea field="4" type="button" dataOnly="0" labelOnly="1" outline="0" axis="axisRow" fieldPosition="0"/>
    </format>
    <format dxfId="46">
      <pivotArea field="3" type="button" dataOnly="0" labelOnly="1" outline="0" axis="axisRow" fieldPosition="1"/>
    </format>
    <format dxfId="45">
      <pivotArea type="all" dataOnly="0" outline="0" fieldPosition="0"/>
    </format>
    <format dxfId="44">
      <pivotArea field="4" type="button" dataOnly="0" labelOnly="1" outline="0" axis="axisRow" fieldPosition="0"/>
    </format>
    <format dxfId="43">
      <pivotArea field="3" type="button" dataOnly="0" labelOnly="1" outline="0" axis="axisRow" fieldPosition="1"/>
    </format>
    <format dxfId="42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41">
      <pivotArea dataOnly="0" labelOnly="1" grandRow="1" outline="0" fieldPosition="0"/>
    </format>
    <format dxfId="40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39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38">
      <pivotArea type="all" dataOnly="0" outline="0" fieldPosition="0"/>
    </format>
    <format dxfId="37">
      <pivotArea field="4" type="button" dataOnly="0" labelOnly="1" outline="0" axis="axisRow" fieldPosition="0"/>
    </format>
    <format dxfId="36">
      <pivotArea field="3" type="button" dataOnly="0" labelOnly="1" outline="0" axis="axisRow" fieldPosition="1"/>
    </format>
    <format dxfId="35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34">
      <pivotArea dataOnly="0" labelOnly="1" grandRow="1" outline="0" fieldPosition="0"/>
    </format>
    <format dxfId="33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32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31">
      <pivotArea type="all" dataOnly="0" outline="0" fieldPosition="0"/>
    </format>
    <format dxfId="30">
      <pivotArea field="4" type="button" dataOnly="0" labelOnly="1" outline="0" axis="axisRow" fieldPosition="0"/>
    </format>
    <format dxfId="29">
      <pivotArea field="3" type="button" dataOnly="0" labelOnly="1" outline="0" axis="axisRow" fieldPosition="1"/>
    </format>
    <format dxfId="28">
      <pivotArea dataOnly="0" labelOnly="1" grandRow="1" outline="0" fieldPosition="0"/>
    </format>
    <format dxfId="27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26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25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24">
      <pivotArea field="4" type="button" dataOnly="0" labelOnly="1" outline="0" axis="axisRow" fieldPosition="0"/>
    </format>
    <format dxfId="23">
      <pivotArea field="3" type="button" dataOnly="0" labelOnly="1" outline="0" axis="axisRow" fieldPosition="1"/>
    </format>
    <format dxfId="22">
      <pivotArea field="4" type="button" dataOnly="0" labelOnly="1" outline="0" axis="axisRow" fieldPosition="0"/>
    </format>
    <format dxfId="21">
      <pivotArea field="3" type="button" dataOnly="0" labelOnly="1" outline="0" axis="axisRow" fieldPosition="1"/>
    </format>
    <format dxfId="20">
      <pivotArea dataOnly="0" grandRow="1" outline="0" fieldPosition="0"/>
    </format>
    <format dxfId="19">
      <pivotArea dataOnly="0" grandRow="1" outline="0" fieldPosition="0"/>
    </format>
    <format dxfId="18">
      <pivotArea dataOnly="0" labelOnly="1" outline="0" fieldPosition="0">
        <references count="1">
          <reference field="4" count="5">
            <x v="1"/>
            <x v="3"/>
            <x v="4"/>
            <x v="7"/>
            <x v="9"/>
          </reference>
        </references>
      </pivotArea>
    </format>
    <format dxfId="17">
      <pivotArea dataOnly="0" labelOnly="1" outline="0" fieldPosition="0">
        <references count="2">
          <reference field="3" count="2">
            <x v="0"/>
            <x v="12"/>
          </reference>
          <reference field="4" count="1" selected="0">
            <x v="1"/>
          </reference>
        </references>
      </pivotArea>
    </format>
    <format dxfId="16">
      <pivotArea dataOnly="0" labelOnly="1" outline="0" fieldPosition="0">
        <references count="2">
          <reference field="3" count="1">
            <x v="6"/>
          </reference>
          <reference field="4" count="1" selected="0">
            <x v="4"/>
          </reference>
        </references>
      </pivotArea>
    </format>
    <format dxfId="15">
      <pivotArea dataOnly="0" labelOnly="1" outline="0" fieldPosition="0">
        <references count="2">
          <reference field="3" count="2">
            <x v="2"/>
            <x v="7"/>
          </reference>
          <reference field="4" count="1" selected="0">
            <x v="7"/>
          </reference>
        </references>
      </pivotArea>
    </format>
    <format dxfId="14">
      <pivotArea field="4" type="button" dataOnly="0" labelOnly="1" outline="0" axis="axisRow" fieldPosition="0"/>
    </format>
    <format dxfId="13">
      <pivotArea field="3" type="button" dataOnly="0" labelOnly="1" outline="0" axis="axisRow" fieldPosition="1"/>
    </format>
    <format dxfId="12">
      <pivotArea dataOnly="0" labelOnly="1" grandRow="1" outline="0" fieldPosition="0"/>
    </format>
    <format dxfId="11">
      <pivotArea field="4" type="button" dataOnly="0" labelOnly="1" outline="0" axis="axisRow" fieldPosition="0"/>
    </format>
    <format dxfId="10">
      <pivotArea field="3" type="button" dataOnly="0" labelOnly="1" outline="0" axis="axisRow" fieldPosition="1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6"/>
  <sheetViews>
    <sheetView showGridLines="0" zoomScale="85" zoomScaleNormal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20" sqref="C20"/>
    </sheetView>
  </sheetViews>
  <sheetFormatPr defaultColWidth="9.109375" defaultRowHeight="14.4" x14ac:dyDescent="0.3"/>
  <cols>
    <col min="1" max="1" width="4.5546875" style="76" customWidth="1"/>
    <col min="2" max="2" width="20.33203125" style="111" bestFit="1" customWidth="1"/>
    <col min="3" max="3" width="68.109375" style="111" bestFit="1" customWidth="1"/>
    <col min="4" max="4" width="74.33203125" style="79" customWidth="1"/>
    <col min="5" max="5" width="24.6640625" style="71" bestFit="1" customWidth="1"/>
    <col min="6" max="6" width="8.44140625" style="72" bestFit="1" customWidth="1"/>
    <col min="7" max="7" width="9.5546875" style="107" bestFit="1" customWidth="1"/>
    <col min="8" max="8" width="10.5546875" style="72" bestFit="1" customWidth="1"/>
    <col min="9" max="13" width="5.5546875" style="72" customWidth="1"/>
    <col min="14" max="14" width="9.88671875" style="72" customWidth="1"/>
    <col min="15" max="15" width="9.109375" style="153"/>
    <col min="16" max="16384" width="9.109375" style="73"/>
  </cols>
  <sheetData>
    <row r="1" spans="1:15" ht="18" x14ac:dyDescent="0.3">
      <c r="A1" s="75"/>
      <c r="B1" s="95"/>
      <c r="C1" s="110"/>
      <c r="D1" s="95" t="s">
        <v>28</v>
      </c>
      <c r="F1" s="5"/>
      <c r="G1" s="106"/>
      <c r="H1" s="5"/>
      <c r="I1" s="5"/>
      <c r="J1" s="5"/>
      <c r="K1" s="5"/>
      <c r="L1" s="5"/>
      <c r="M1" s="5"/>
      <c r="N1" s="5"/>
    </row>
    <row r="2" spans="1:15" ht="18" x14ac:dyDescent="0.3">
      <c r="A2" s="75"/>
      <c r="B2" s="95"/>
      <c r="C2" s="151"/>
      <c r="D2" s="95" t="s">
        <v>144</v>
      </c>
      <c r="F2" s="5"/>
      <c r="G2" s="106"/>
      <c r="H2" s="5"/>
      <c r="I2" s="5"/>
      <c r="J2" s="5"/>
      <c r="K2" s="5"/>
      <c r="L2" s="5"/>
      <c r="M2" s="5"/>
      <c r="N2" s="5"/>
    </row>
    <row r="3" spans="1:15" ht="18" x14ac:dyDescent="0.3">
      <c r="A3" s="75"/>
      <c r="B3" s="95"/>
      <c r="C3" s="110"/>
      <c r="D3" s="95" t="s">
        <v>143</v>
      </c>
      <c r="F3" s="5"/>
      <c r="G3" s="106"/>
      <c r="H3" s="5"/>
      <c r="I3" s="5"/>
      <c r="J3" s="5"/>
      <c r="K3" s="5"/>
      <c r="L3" s="5"/>
      <c r="M3" s="5"/>
      <c r="N3" s="5"/>
    </row>
    <row r="4" spans="1:15" x14ac:dyDescent="0.3">
      <c r="I4" s="71"/>
      <c r="J4" s="71"/>
      <c r="K4" s="71"/>
      <c r="L4" s="71"/>
      <c r="M4" s="71"/>
    </row>
    <row r="5" spans="1:15" x14ac:dyDescent="0.3">
      <c r="A5" s="77"/>
      <c r="B5" s="7"/>
      <c r="C5" s="7"/>
      <c r="D5" s="173"/>
      <c r="E5" s="190"/>
      <c r="F5" s="360" t="s">
        <v>0</v>
      </c>
      <c r="G5" s="360"/>
      <c r="H5" s="361"/>
      <c r="I5" s="362" t="s">
        <v>1</v>
      </c>
      <c r="J5" s="363"/>
      <c r="K5" s="363"/>
      <c r="L5" s="363"/>
      <c r="M5" s="363"/>
      <c r="N5" s="250"/>
      <c r="O5" s="250"/>
    </row>
    <row r="6" spans="1:15" x14ac:dyDescent="0.3">
      <c r="A6" s="1" t="s">
        <v>11</v>
      </c>
      <c r="B6" s="2" t="s">
        <v>2</v>
      </c>
      <c r="C6" s="2" t="s">
        <v>3</v>
      </c>
      <c r="D6" s="174" t="s">
        <v>13</v>
      </c>
      <c r="E6" s="174" t="s">
        <v>4</v>
      </c>
      <c r="F6" s="6" t="s">
        <v>5</v>
      </c>
      <c r="G6" s="207" t="s">
        <v>6</v>
      </c>
      <c r="H6" s="190" t="s">
        <v>67</v>
      </c>
      <c r="I6" s="190" t="s">
        <v>7</v>
      </c>
      <c r="J6" s="190" t="s">
        <v>8</v>
      </c>
      <c r="K6" s="190" t="s">
        <v>9</v>
      </c>
      <c r="L6" s="190" t="s">
        <v>10</v>
      </c>
      <c r="M6" s="190" t="s">
        <v>68</v>
      </c>
      <c r="N6" s="174" t="s">
        <v>30</v>
      </c>
      <c r="O6" s="174" t="s">
        <v>32</v>
      </c>
    </row>
    <row r="7" spans="1:15" s="152" customFormat="1" x14ac:dyDescent="0.3">
      <c r="A7" s="216">
        <v>17</v>
      </c>
      <c r="B7" s="234" t="s">
        <v>141</v>
      </c>
      <c r="C7" s="239" t="s">
        <v>255</v>
      </c>
      <c r="D7" s="343" t="s">
        <v>254</v>
      </c>
      <c r="E7" s="218" t="s">
        <v>147</v>
      </c>
      <c r="F7" s="216">
        <v>1</v>
      </c>
      <c r="G7" s="227"/>
      <c r="H7" s="219" t="str">
        <f t="shared" ref="H7:H48" si="0">IF(G7=1,"Eksternal",IF(F7=1,"Internal",0))</f>
        <v>Internal</v>
      </c>
      <c r="I7" s="228"/>
      <c r="J7" s="228">
        <v>1</v>
      </c>
      <c r="K7" s="228"/>
      <c r="L7" s="228"/>
      <c r="M7" s="220" t="str">
        <f t="shared" ref="M7:M48" si="1">IF(I7=1,"S",IF(J7=1,"W",IF(K7=1,"O",IF(L7=1,"T","-"))))</f>
        <v>W</v>
      </c>
      <c r="N7" s="153">
        <v>3</v>
      </c>
      <c r="O7" s="153">
        <v>-4</v>
      </c>
    </row>
    <row r="8" spans="1:15" s="152" customFormat="1" x14ac:dyDescent="0.3">
      <c r="A8" s="175">
        <v>12</v>
      </c>
      <c r="B8" s="180" t="s">
        <v>141</v>
      </c>
      <c r="C8" s="236" t="s">
        <v>202</v>
      </c>
      <c r="D8" s="191" t="s">
        <v>203</v>
      </c>
      <c r="E8" s="202" t="s">
        <v>17</v>
      </c>
      <c r="F8" s="175">
        <v>1</v>
      </c>
      <c r="G8" s="211"/>
      <c r="H8" s="205" t="str">
        <f t="shared" si="0"/>
        <v>Internal</v>
      </c>
      <c r="I8" s="214"/>
      <c r="J8" s="214">
        <v>1</v>
      </c>
      <c r="K8" s="214"/>
      <c r="L8" s="359" t="s">
        <v>448</v>
      </c>
      <c r="M8" s="206" t="str">
        <f t="shared" si="1"/>
        <v>W</v>
      </c>
      <c r="N8" s="153">
        <v>3</v>
      </c>
      <c r="O8" s="153">
        <v>-3</v>
      </c>
    </row>
    <row r="9" spans="1:15" s="152" customFormat="1" x14ac:dyDescent="0.3">
      <c r="A9" s="175">
        <v>23</v>
      </c>
      <c r="B9" s="183" t="s">
        <v>141</v>
      </c>
      <c r="C9" s="240" t="s">
        <v>213</v>
      </c>
      <c r="D9" s="191" t="s">
        <v>214</v>
      </c>
      <c r="E9" s="199" t="s">
        <v>17</v>
      </c>
      <c r="F9" s="175">
        <v>1</v>
      </c>
      <c r="G9" s="211"/>
      <c r="H9" s="205" t="str">
        <f t="shared" si="0"/>
        <v>Internal</v>
      </c>
      <c r="I9" s="214"/>
      <c r="J9" s="214">
        <v>1</v>
      </c>
      <c r="K9" s="214"/>
      <c r="L9" s="214"/>
      <c r="M9" s="206" t="str">
        <f t="shared" si="1"/>
        <v>W</v>
      </c>
      <c r="N9" s="153">
        <v>4</v>
      </c>
      <c r="O9" s="153">
        <v>-3</v>
      </c>
    </row>
    <row r="10" spans="1:15" s="152" customFormat="1" x14ac:dyDescent="0.3">
      <c r="A10" s="175">
        <v>9</v>
      </c>
      <c r="B10" s="179" t="s">
        <v>141</v>
      </c>
      <c r="C10" s="188" t="s">
        <v>169</v>
      </c>
      <c r="D10" s="192" t="s">
        <v>168</v>
      </c>
      <c r="E10" s="200" t="s">
        <v>21</v>
      </c>
      <c r="F10" s="208">
        <v>1</v>
      </c>
      <c r="G10" s="210"/>
      <c r="H10" s="205" t="str">
        <f t="shared" si="0"/>
        <v>Internal</v>
      </c>
      <c r="I10" s="213"/>
      <c r="J10" s="213">
        <v>1</v>
      </c>
      <c r="K10" s="213"/>
      <c r="L10" s="213"/>
      <c r="M10" s="206" t="str">
        <f t="shared" si="1"/>
        <v>W</v>
      </c>
      <c r="N10" s="153">
        <v>3</v>
      </c>
      <c r="O10" s="153">
        <v>-3</v>
      </c>
    </row>
    <row r="11" spans="1:15" s="152" customFormat="1" x14ac:dyDescent="0.3">
      <c r="A11" s="216">
        <v>11</v>
      </c>
      <c r="B11" s="337" t="s">
        <v>141</v>
      </c>
      <c r="C11" s="239" t="s">
        <v>241</v>
      </c>
      <c r="D11" s="344" t="s">
        <v>150</v>
      </c>
      <c r="E11" s="348" t="s">
        <v>165</v>
      </c>
      <c r="F11" s="216">
        <v>1</v>
      </c>
      <c r="G11" s="227"/>
      <c r="H11" s="219" t="str">
        <f t="shared" si="0"/>
        <v>Internal</v>
      </c>
      <c r="I11" s="228">
        <v>1</v>
      </c>
      <c r="J11" s="228"/>
      <c r="K11" s="228"/>
      <c r="L11" s="228"/>
      <c r="M11" s="220" t="str">
        <f t="shared" si="1"/>
        <v>S</v>
      </c>
      <c r="N11" s="153">
        <v>4</v>
      </c>
      <c r="O11" s="153">
        <v>4</v>
      </c>
    </row>
    <row r="12" spans="1:15" s="152" customFormat="1" x14ac:dyDescent="0.3">
      <c r="A12" s="221"/>
      <c r="B12" s="238" t="s">
        <v>139</v>
      </c>
      <c r="C12" s="237" t="s">
        <v>238</v>
      </c>
      <c r="D12" s="345" t="s">
        <v>256</v>
      </c>
      <c r="E12" s="349" t="s">
        <v>19</v>
      </c>
      <c r="F12" s="221"/>
      <c r="G12" s="223">
        <v>1</v>
      </c>
      <c r="H12" s="224" t="str">
        <f t="shared" si="0"/>
        <v>Eksternal</v>
      </c>
      <c r="I12" s="225"/>
      <c r="J12" s="225"/>
      <c r="K12" s="225">
        <v>1</v>
      </c>
      <c r="L12" s="225"/>
      <c r="M12" s="226" t="str">
        <f t="shared" si="1"/>
        <v>O</v>
      </c>
      <c r="N12" s="153">
        <v>3</v>
      </c>
      <c r="O12" s="153">
        <v>2</v>
      </c>
    </row>
    <row r="13" spans="1:15" s="152" customFormat="1" x14ac:dyDescent="0.3">
      <c r="A13" s="175"/>
      <c r="B13" s="235" t="s">
        <v>139</v>
      </c>
      <c r="C13" s="236" t="s">
        <v>237</v>
      </c>
      <c r="D13" s="191" t="s">
        <v>239</v>
      </c>
      <c r="E13" s="243" t="s">
        <v>19</v>
      </c>
      <c r="F13" s="175"/>
      <c r="G13" s="211">
        <v>1</v>
      </c>
      <c r="H13" s="205" t="str">
        <f t="shared" si="0"/>
        <v>Eksternal</v>
      </c>
      <c r="I13" s="214"/>
      <c r="J13" s="214"/>
      <c r="K13" s="214">
        <v>1</v>
      </c>
      <c r="L13" s="214"/>
      <c r="M13" s="206" t="str">
        <f t="shared" si="1"/>
        <v>O</v>
      </c>
      <c r="N13" s="153">
        <v>3</v>
      </c>
      <c r="O13" s="153">
        <v>2</v>
      </c>
    </row>
    <row r="14" spans="1:15" ht="28.8" x14ac:dyDescent="0.3">
      <c r="A14" s="175">
        <v>34</v>
      </c>
      <c r="B14" s="183" t="s">
        <v>141</v>
      </c>
      <c r="C14" s="236" t="s">
        <v>226</v>
      </c>
      <c r="D14" s="191" t="s">
        <v>156</v>
      </c>
      <c r="E14" s="200" t="s">
        <v>17</v>
      </c>
      <c r="F14" s="175">
        <v>1</v>
      </c>
      <c r="G14" s="211"/>
      <c r="H14" s="205" t="str">
        <f t="shared" si="0"/>
        <v>Internal</v>
      </c>
      <c r="I14" s="214"/>
      <c r="J14" s="214">
        <v>1</v>
      </c>
      <c r="K14" s="214"/>
      <c r="L14" s="214"/>
      <c r="M14" s="206" t="str">
        <f t="shared" si="1"/>
        <v>W</v>
      </c>
      <c r="N14" s="153">
        <v>4</v>
      </c>
      <c r="O14" s="153">
        <v>-3</v>
      </c>
    </row>
    <row r="15" spans="1:15" x14ac:dyDescent="0.3">
      <c r="A15" s="175">
        <v>30</v>
      </c>
      <c r="B15" s="184" t="s">
        <v>141</v>
      </c>
      <c r="C15" s="236" t="s">
        <v>173</v>
      </c>
      <c r="D15" s="191" t="s">
        <v>221</v>
      </c>
      <c r="E15" s="202" t="s">
        <v>27</v>
      </c>
      <c r="F15" s="175">
        <v>1</v>
      </c>
      <c r="G15" s="211"/>
      <c r="H15" s="205" t="str">
        <f t="shared" si="0"/>
        <v>Internal</v>
      </c>
      <c r="I15" s="214"/>
      <c r="J15" s="214">
        <v>1</v>
      </c>
      <c r="K15" s="214"/>
      <c r="L15" s="214"/>
      <c r="M15" s="206" t="str">
        <f t="shared" si="1"/>
        <v>W</v>
      </c>
      <c r="N15" s="153">
        <v>4</v>
      </c>
      <c r="O15" s="153">
        <v>-4</v>
      </c>
    </row>
    <row r="16" spans="1:15" x14ac:dyDescent="0.3">
      <c r="A16" s="175">
        <v>37</v>
      </c>
      <c r="B16" s="183" t="s">
        <v>141</v>
      </c>
      <c r="C16" s="236" t="s">
        <v>229</v>
      </c>
      <c r="D16" s="191" t="s">
        <v>228</v>
      </c>
      <c r="E16" s="200" t="s">
        <v>15</v>
      </c>
      <c r="F16" s="175">
        <v>1</v>
      </c>
      <c r="G16" s="211"/>
      <c r="H16" s="205" t="str">
        <f t="shared" si="0"/>
        <v>Internal</v>
      </c>
      <c r="I16" s="214"/>
      <c r="J16" s="214">
        <v>1</v>
      </c>
      <c r="K16" s="214"/>
      <c r="L16" s="214"/>
      <c r="M16" s="206" t="str">
        <f t="shared" si="1"/>
        <v>W</v>
      </c>
      <c r="N16" s="153">
        <v>3</v>
      </c>
      <c r="O16" s="153">
        <v>-4</v>
      </c>
    </row>
    <row r="17" spans="1:15" x14ac:dyDescent="0.3">
      <c r="A17" s="175">
        <v>1</v>
      </c>
      <c r="B17" s="177" t="s">
        <v>133</v>
      </c>
      <c r="C17" s="186" t="s">
        <v>159</v>
      </c>
      <c r="D17" s="191" t="s">
        <v>163</v>
      </c>
      <c r="E17" s="199" t="s">
        <v>20</v>
      </c>
      <c r="F17" s="208"/>
      <c r="G17" s="210">
        <v>1</v>
      </c>
      <c r="H17" s="205" t="str">
        <f t="shared" si="0"/>
        <v>Eksternal</v>
      </c>
      <c r="I17" s="213"/>
      <c r="J17" s="213"/>
      <c r="K17" s="213"/>
      <c r="L17" s="213">
        <v>1</v>
      </c>
      <c r="M17" s="206" t="str">
        <f t="shared" si="1"/>
        <v>T</v>
      </c>
      <c r="N17" s="153">
        <v>4</v>
      </c>
      <c r="O17" s="153">
        <v>-3</v>
      </c>
    </row>
    <row r="18" spans="1:15" x14ac:dyDescent="0.3">
      <c r="A18" s="175">
        <v>28</v>
      </c>
      <c r="B18" s="183" t="s">
        <v>141</v>
      </c>
      <c r="C18" s="236" t="s">
        <v>219</v>
      </c>
      <c r="D18" s="191" t="s">
        <v>220</v>
      </c>
      <c r="E18" s="200" t="s">
        <v>17</v>
      </c>
      <c r="F18" s="175">
        <v>1</v>
      </c>
      <c r="G18" s="211"/>
      <c r="H18" s="205" t="str">
        <f t="shared" si="0"/>
        <v>Internal</v>
      </c>
      <c r="I18" s="214">
        <v>1</v>
      </c>
      <c r="J18" s="214"/>
      <c r="K18" s="214"/>
      <c r="L18" s="214"/>
      <c r="M18" s="206" t="str">
        <f t="shared" si="1"/>
        <v>S</v>
      </c>
      <c r="N18" s="153">
        <v>4</v>
      </c>
      <c r="O18" s="153">
        <v>3</v>
      </c>
    </row>
    <row r="19" spans="1:15" x14ac:dyDescent="0.3">
      <c r="A19" s="175">
        <v>15</v>
      </c>
      <c r="B19" s="177" t="s">
        <v>141</v>
      </c>
      <c r="C19" s="236" t="s">
        <v>205</v>
      </c>
      <c r="D19" s="193" t="s">
        <v>171</v>
      </c>
      <c r="E19" s="199" t="s">
        <v>14</v>
      </c>
      <c r="F19" s="175">
        <v>1</v>
      </c>
      <c r="G19" s="211"/>
      <c r="H19" s="205" t="str">
        <f t="shared" si="0"/>
        <v>Internal</v>
      </c>
      <c r="I19" s="214">
        <v>1</v>
      </c>
      <c r="J19" s="214"/>
      <c r="K19" s="214"/>
      <c r="L19" s="214"/>
      <c r="M19" s="206" t="str">
        <f t="shared" si="1"/>
        <v>S</v>
      </c>
      <c r="N19" s="153">
        <v>4</v>
      </c>
      <c r="O19" s="153">
        <v>3</v>
      </c>
    </row>
    <row r="20" spans="1:15" x14ac:dyDescent="0.3">
      <c r="A20" s="175">
        <v>6</v>
      </c>
      <c r="B20" s="177" t="s">
        <v>132</v>
      </c>
      <c r="C20" s="188" t="s">
        <v>154</v>
      </c>
      <c r="D20" s="192" t="s">
        <v>201</v>
      </c>
      <c r="E20" s="199" t="s">
        <v>147</v>
      </c>
      <c r="F20" s="208">
        <v>1</v>
      </c>
      <c r="G20" s="210"/>
      <c r="H20" s="205" t="str">
        <f t="shared" si="0"/>
        <v>Internal</v>
      </c>
      <c r="I20" s="213"/>
      <c r="J20" s="213">
        <v>1</v>
      </c>
      <c r="K20" s="213"/>
      <c r="L20" s="213"/>
      <c r="M20" s="206" t="str">
        <f t="shared" si="1"/>
        <v>W</v>
      </c>
      <c r="N20" s="153">
        <v>3</v>
      </c>
      <c r="O20" s="153">
        <v>-3</v>
      </c>
    </row>
    <row r="21" spans="1:15" x14ac:dyDescent="0.3">
      <c r="A21" s="175">
        <v>36</v>
      </c>
      <c r="B21" s="183" t="s">
        <v>135</v>
      </c>
      <c r="C21" s="236" t="s">
        <v>151</v>
      </c>
      <c r="D21" s="191" t="s">
        <v>227</v>
      </c>
      <c r="E21" s="200" t="s">
        <v>27</v>
      </c>
      <c r="F21" s="175"/>
      <c r="G21" s="211">
        <v>1</v>
      </c>
      <c r="H21" s="205" t="str">
        <f t="shared" si="0"/>
        <v>Eksternal</v>
      </c>
      <c r="I21" s="214"/>
      <c r="J21" s="214"/>
      <c r="K21" s="214">
        <v>1</v>
      </c>
      <c r="L21" s="214"/>
      <c r="M21" s="206" t="str">
        <f t="shared" si="1"/>
        <v>O</v>
      </c>
      <c r="N21" s="153">
        <v>4</v>
      </c>
      <c r="O21" s="153">
        <v>4</v>
      </c>
    </row>
    <row r="22" spans="1:15" x14ac:dyDescent="0.3">
      <c r="A22" s="175"/>
      <c r="B22" s="184" t="s">
        <v>135</v>
      </c>
      <c r="C22" s="236" t="s">
        <v>248</v>
      </c>
      <c r="D22" s="191" t="s">
        <v>249</v>
      </c>
      <c r="E22" s="202" t="s">
        <v>27</v>
      </c>
      <c r="F22" s="175"/>
      <c r="G22" s="211">
        <v>1</v>
      </c>
      <c r="H22" s="205" t="str">
        <f t="shared" si="0"/>
        <v>Eksternal</v>
      </c>
      <c r="I22" s="214"/>
      <c r="J22" s="214"/>
      <c r="K22" s="214">
        <v>1</v>
      </c>
      <c r="L22" s="214"/>
      <c r="M22" s="206" t="str">
        <f t="shared" si="1"/>
        <v>O</v>
      </c>
      <c r="N22" s="153">
        <v>3</v>
      </c>
      <c r="O22" s="153">
        <v>3</v>
      </c>
    </row>
    <row r="23" spans="1:15" x14ac:dyDescent="0.3">
      <c r="A23" s="175">
        <v>18</v>
      </c>
      <c r="B23" s="182" t="s">
        <v>141</v>
      </c>
      <c r="C23" s="189" t="s">
        <v>145</v>
      </c>
      <c r="D23" s="194" t="s">
        <v>178</v>
      </c>
      <c r="E23" s="203" t="s">
        <v>17</v>
      </c>
      <c r="F23" s="209">
        <v>1</v>
      </c>
      <c r="G23" s="212"/>
      <c r="H23" s="205" t="str">
        <f t="shared" si="0"/>
        <v>Internal</v>
      </c>
      <c r="I23" s="215">
        <v>1</v>
      </c>
      <c r="J23" s="215"/>
      <c r="K23" s="215"/>
      <c r="L23" s="215"/>
      <c r="M23" s="206" t="str">
        <f t="shared" si="1"/>
        <v>S</v>
      </c>
      <c r="N23" s="153">
        <v>4</v>
      </c>
      <c r="O23" s="153">
        <v>4</v>
      </c>
    </row>
    <row r="24" spans="1:15" x14ac:dyDescent="0.3">
      <c r="A24" s="175">
        <v>44</v>
      </c>
      <c r="B24" s="235" t="s">
        <v>199</v>
      </c>
      <c r="C24" s="186" t="s">
        <v>161</v>
      </c>
      <c r="D24" s="191" t="s">
        <v>160</v>
      </c>
      <c r="E24" s="351" t="s">
        <v>17</v>
      </c>
      <c r="F24" s="175"/>
      <c r="G24" s="211">
        <v>1</v>
      </c>
      <c r="H24" s="205" t="str">
        <f t="shared" si="0"/>
        <v>Eksternal</v>
      </c>
      <c r="I24" s="214"/>
      <c r="J24" s="214"/>
      <c r="K24" s="214">
        <v>1</v>
      </c>
      <c r="L24" s="214"/>
      <c r="M24" s="206" t="str">
        <f t="shared" si="1"/>
        <v>O</v>
      </c>
      <c r="N24" s="153">
        <v>3</v>
      </c>
      <c r="O24" s="153">
        <v>3</v>
      </c>
    </row>
    <row r="25" spans="1:15" x14ac:dyDescent="0.3">
      <c r="A25" s="175">
        <v>35</v>
      </c>
      <c r="B25" s="335" t="s">
        <v>134</v>
      </c>
      <c r="C25" s="236" t="s">
        <v>247</v>
      </c>
      <c r="D25" s="191" t="s">
        <v>177</v>
      </c>
      <c r="E25" s="199" t="s">
        <v>15</v>
      </c>
      <c r="F25" s="175"/>
      <c r="G25" s="211">
        <v>1</v>
      </c>
      <c r="H25" s="205" t="str">
        <f t="shared" si="0"/>
        <v>Eksternal</v>
      </c>
      <c r="I25" s="214"/>
      <c r="J25" s="214"/>
      <c r="K25" s="214">
        <v>1</v>
      </c>
      <c r="L25" s="214"/>
      <c r="M25" s="206" t="str">
        <f t="shared" si="1"/>
        <v>O</v>
      </c>
      <c r="N25" s="153">
        <v>3</v>
      </c>
      <c r="O25" s="153">
        <v>3</v>
      </c>
    </row>
    <row r="26" spans="1:15" x14ac:dyDescent="0.3">
      <c r="A26" s="175">
        <v>32</v>
      </c>
      <c r="B26" s="184" t="s">
        <v>141</v>
      </c>
      <c r="C26" s="236" t="s">
        <v>224</v>
      </c>
      <c r="D26" s="191" t="s">
        <v>225</v>
      </c>
      <c r="E26" s="202" t="s">
        <v>17</v>
      </c>
      <c r="F26" s="175">
        <v>1</v>
      </c>
      <c r="G26" s="211"/>
      <c r="H26" s="205" t="str">
        <f t="shared" si="0"/>
        <v>Internal</v>
      </c>
      <c r="I26" s="214"/>
      <c r="J26" s="214">
        <v>1</v>
      </c>
      <c r="K26" s="214"/>
      <c r="L26" s="214"/>
      <c r="M26" s="206" t="str">
        <f t="shared" si="1"/>
        <v>W</v>
      </c>
      <c r="N26" s="153">
        <v>4</v>
      </c>
      <c r="O26" s="153">
        <v>-4</v>
      </c>
    </row>
    <row r="27" spans="1:15" x14ac:dyDescent="0.3">
      <c r="A27" s="175">
        <v>8</v>
      </c>
      <c r="B27" s="177" t="s">
        <v>141</v>
      </c>
      <c r="C27" s="236" t="s">
        <v>166</v>
      </c>
      <c r="D27" s="191" t="s">
        <v>167</v>
      </c>
      <c r="E27" s="199" t="s">
        <v>16</v>
      </c>
      <c r="F27" s="208">
        <v>1</v>
      </c>
      <c r="G27" s="210"/>
      <c r="H27" s="205" t="str">
        <f t="shared" si="0"/>
        <v>Internal</v>
      </c>
      <c r="I27" s="213"/>
      <c r="J27" s="213">
        <v>1</v>
      </c>
      <c r="K27" s="213"/>
      <c r="L27" s="213"/>
      <c r="M27" s="206" t="str">
        <f t="shared" si="1"/>
        <v>W</v>
      </c>
      <c r="N27" s="153">
        <v>4</v>
      </c>
      <c r="O27" s="153">
        <v>-3</v>
      </c>
    </row>
    <row r="28" spans="1:15" x14ac:dyDescent="0.3">
      <c r="A28" s="175">
        <v>20</v>
      </c>
      <c r="B28" s="180" t="s">
        <v>141</v>
      </c>
      <c r="C28" s="236" t="s">
        <v>208</v>
      </c>
      <c r="D28" s="195" t="s">
        <v>162</v>
      </c>
      <c r="E28" s="202" t="s">
        <v>17</v>
      </c>
      <c r="F28" s="175">
        <v>1</v>
      </c>
      <c r="G28" s="211"/>
      <c r="H28" s="205" t="str">
        <f t="shared" si="0"/>
        <v>Internal</v>
      </c>
      <c r="I28" s="214"/>
      <c r="J28" s="214">
        <v>1</v>
      </c>
      <c r="K28" s="214"/>
      <c r="L28" s="214"/>
      <c r="M28" s="206" t="str">
        <f t="shared" si="1"/>
        <v>W</v>
      </c>
      <c r="N28" s="153">
        <v>3</v>
      </c>
      <c r="O28" s="153">
        <v>-3</v>
      </c>
    </row>
    <row r="29" spans="1:15" x14ac:dyDescent="0.3">
      <c r="A29" s="175">
        <v>24</v>
      </c>
      <c r="B29" s="181" t="s">
        <v>141</v>
      </c>
      <c r="C29" s="240" t="s">
        <v>215</v>
      </c>
      <c r="D29" s="191" t="s">
        <v>216</v>
      </c>
      <c r="E29" s="199" t="s">
        <v>14</v>
      </c>
      <c r="F29" s="175">
        <v>1</v>
      </c>
      <c r="G29" s="211"/>
      <c r="H29" s="205" t="str">
        <f t="shared" si="0"/>
        <v>Internal</v>
      </c>
      <c r="I29" s="214"/>
      <c r="J29" s="214">
        <v>1</v>
      </c>
      <c r="K29" s="214"/>
      <c r="L29" s="214"/>
      <c r="M29" s="206" t="str">
        <f t="shared" si="1"/>
        <v>W</v>
      </c>
      <c r="N29" s="153">
        <v>4</v>
      </c>
      <c r="O29" s="153">
        <v>-4</v>
      </c>
    </row>
    <row r="30" spans="1:15" x14ac:dyDescent="0.3">
      <c r="A30" s="175">
        <v>21</v>
      </c>
      <c r="B30" s="177" t="s">
        <v>141</v>
      </c>
      <c r="C30" s="236" t="s">
        <v>209</v>
      </c>
      <c r="D30" s="191" t="s">
        <v>210</v>
      </c>
      <c r="E30" s="199" t="s">
        <v>17</v>
      </c>
      <c r="F30" s="208">
        <v>1</v>
      </c>
      <c r="G30" s="210"/>
      <c r="H30" s="205" t="str">
        <f t="shared" si="0"/>
        <v>Internal</v>
      </c>
      <c r="I30" s="213"/>
      <c r="J30" s="213">
        <v>1</v>
      </c>
      <c r="K30" s="213"/>
      <c r="L30" s="213"/>
      <c r="M30" s="206" t="str">
        <f t="shared" si="1"/>
        <v>W</v>
      </c>
      <c r="N30" s="153">
        <v>3</v>
      </c>
      <c r="O30" s="153">
        <v>-2</v>
      </c>
    </row>
    <row r="31" spans="1:15" x14ac:dyDescent="0.3">
      <c r="A31" s="175">
        <v>2</v>
      </c>
      <c r="B31" s="177" t="s">
        <v>133</v>
      </c>
      <c r="C31" s="236" t="s">
        <v>206</v>
      </c>
      <c r="D31" s="191" t="s">
        <v>207</v>
      </c>
      <c r="E31" s="199" t="s">
        <v>20</v>
      </c>
      <c r="F31" s="208"/>
      <c r="G31" s="210">
        <v>1</v>
      </c>
      <c r="H31" s="205" t="str">
        <f t="shared" si="0"/>
        <v>Eksternal</v>
      </c>
      <c r="I31" s="213"/>
      <c r="J31" s="213"/>
      <c r="K31" s="213"/>
      <c r="L31" s="213">
        <v>1</v>
      </c>
      <c r="M31" s="206" t="str">
        <f t="shared" si="1"/>
        <v>T</v>
      </c>
      <c r="N31" s="153">
        <v>3</v>
      </c>
      <c r="O31" s="153">
        <v>-3</v>
      </c>
    </row>
    <row r="32" spans="1:15" x14ac:dyDescent="0.3">
      <c r="A32" s="175">
        <v>13</v>
      </c>
      <c r="B32" s="182" t="s">
        <v>141</v>
      </c>
      <c r="C32" s="236" t="s">
        <v>243</v>
      </c>
      <c r="D32" s="191" t="s">
        <v>242</v>
      </c>
      <c r="E32" s="199" t="s">
        <v>17</v>
      </c>
      <c r="F32" s="175">
        <v>1</v>
      </c>
      <c r="G32" s="211"/>
      <c r="H32" s="205" t="str">
        <f t="shared" si="0"/>
        <v>Internal</v>
      </c>
      <c r="I32" s="214">
        <v>1</v>
      </c>
      <c r="J32" s="214"/>
      <c r="K32" s="214"/>
      <c r="L32" s="214"/>
      <c r="M32" s="206" t="str">
        <f t="shared" si="1"/>
        <v>S</v>
      </c>
      <c r="N32" s="153">
        <v>4</v>
      </c>
      <c r="O32" s="153">
        <v>3</v>
      </c>
    </row>
    <row r="33" spans="1:15" ht="28.8" x14ac:dyDescent="0.3">
      <c r="A33" s="175">
        <v>3</v>
      </c>
      <c r="B33" s="177" t="s">
        <v>133</v>
      </c>
      <c r="C33" s="188" t="s">
        <v>155</v>
      </c>
      <c r="D33" s="192" t="s">
        <v>157</v>
      </c>
      <c r="E33" s="199" t="s">
        <v>18</v>
      </c>
      <c r="F33" s="208"/>
      <c r="G33" s="210">
        <v>1</v>
      </c>
      <c r="H33" s="205" t="str">
        <f t="shared" si="0"/>
        <v>Eksternal</v>
      </c>
      <c r="I33" s="213"/>
      <c r="J33" s="213"/>
      <c r="K33" s="213">
        <v>1</v>
      </c>
      <c r="L33" s="213"/>
      <c r="M33" s="206" t="str">
        <f t="shared" si="1"/>
        <v>O</v>
      </c>
      <c r="N33" s="153">
        <v>3</v>
      </c>
      <c r="O33" s="153">
        <v>2</v>
      </c>
    </row>
    <row r="34" spans="1:15" x14ac:dyDescent="0.3">
      <c r="A34" s="175">
        <v>39</v>
      </c>
      <c r="B34" s="183" t="s">
        <v>139</v>
      </c>
      <c r="C34" s="236" t="s">
        <v>231</v>
      </c>
      <c r="D34" s="191" t="s">
        <v>232</v>
      </c>
      <c r="E34" s="200" t="s">
        <v>15</v>
      </c>
      <c r="F34" s="175"/>
      <c r="G34" s="211">
        <v>1</v>
      </c>
      <c r="H34" s="205" t="str">
        <f t="shared" si="0"/>
        <v>Eksternal</v>
      </c>
      <c r="I34" s="214"/>
      <c r="J34" s="214"/>
      <c r="K34" s="214"/>
      <c r="L34" s="214">
        <v>1</v>
      </c>
      <c r="M34" s="206" t="str">
        <f t="shared" si="1"/>
        <v>T</v>
      </c>
      <c r="N34" s="153">
        <v>4</v>
      </c>
      <c r="O34" s="153">
        <v>-4</v>
      </c>
    </row>
    <row r="35" spans="1:15" x14ac:dyDescent="0.3">
      <c r="A35" s="175">
        <v>31</v>
      </c>
      <c r="B35" s="184" t="s">
        <v>141</v>
      </c>
      <c r="C35" s="236" t="s">
        <v>222</v>
      </c>
      <c r="D35" s="191" t="s">
        <v>223</v>
      </c>
      <c r="E35" s="202" t="s">
        <v>17</v>
      </c>
      <c r="F35" s="175">
        <v>1</v>
      </c>
      <c r="G35" s="211"/>
      <c r="H35" s="205" t="str">
        <f t="shared" si="0"/>
        <v>Internal</v>
      </c>
      <c r="I35" s="214"/>
      <c r="J35" s="214">
        <v>1</v>
      </c>
      <c r="K35" s="214"/>
      <c r="L35" s="214"/>
      <c r="M35" s="206" t="str">
        <f t="shared" si="1"/>
        <v>W</v>
      </c>
      <c r="N35" s="153">
        <v>4</v>
      </c>
      <c r="O35" s="153">
        <v>-3</v>
      </c>
    </row>
    <row r="36" spans="1:15" x14ac:dyDescent="0.3">
      <c r="A36" s="334">
        <v>43</v>
      </c>
      <c r="B36" s="340" t="s">
        <v>199</v>
      </c>
      <c r="C36" s="342" t="s">
        <v>235</v>
      </c>
      <c r="D36" s="346" t="s">
        <v>236</v>
      </c>
      <c r="E36" s="350" t="s">
        <v>17</v>
      </c>
      <c r="F36" s="334"/>
      <c r="G36" s="354">
        <v>1</v>
      </c>
      <c r="H36" s="355" t="str">
        <f t="shared" si="0"/>
        <v>Eksternal</v>
      </c>
      <c r="I36" s="357"/>
      <c r="J36" s="357"/>
      <c r="K36" s="357">
        <v>1</v>
      </c>
      <c r="L36" s="357"/>
      <c r="M36" s="358" t="str">
        <f t="shared" si="1"/>
        <v>O</v>
      </c>
      <c r="N36" s="251">
        <v>3</v>
      </c>
      <c r="O36" s="251">
        <v>3</v>
      </c>
    </row>
    <row r="37" spans="1:15" x14ac:dyDescent="0.3">
      <c r="A37" s="175">
        <v>4</v>
      </c>
      <c r="B37" s="178" t="s">
        <v>133</v>
      </c>
      <c r="C37" s="186" t="s">
        <v>158</v>
      </c>
      <c r="D37" s="191" t="s">
        <v>200</v>
      </c>
      <c r="E37" s="199" t="s">
        <v>18</v>
      </c>
      <c r="F37" s="208"/>
      <c r="G37" s="210">
        <v>1</v>
      </c>
      <c r="H37" s="205" t="str">
        <f t="shared" si="0"/>
        <v>Eksternal</v>
      </c>
      <c r="I37" s="213"/>
      <c r="J37" s="213"/>
      <c r="K37" s="213">
        <v>1</v>
      </c>
      <c r="L37" s="213"/>
      <c r="M37" s="206" t="str">
        <f t="shared" si="1"/>
        <v>O</v>
      </c>
      <c r="N37" s="153">
        <v>4</v>
      </c>
      <c r="O37" s="153">
        <v>4</v>
      </c>
    </row>
    <row r="38" spans="1:15" x14ac:dyDescent="0.3">
      <c r="A38" s="175">
        <v>38</v>
      </c>
      <c r="B38" s="177" t="s">
        <v>139</v>
      </c>
      <c r="C38" s="236" t="s">
        <v>230</v>
      </c>
      <c r="D38" s="196" t="s">
        <v>146</v>
      </c>
      <c r="E38" s="199" t="s">
        <v>15</v>
      </c>
      <c r="F38" s="208"/>
      <c r="G38" s="210">
        <v>1</v>
      </c>
      <c r="H38" s="205" t="str">
        <f t="shared" si="0"/>
        <v>Eksternal</v>
      </c>
      <c r="I38" s="213"/>
      <c r="J38" s="213"/>
      <c r="K38" s="213">
        <v>1</v>
      </c>
      <c r="L38" s="213"/>
      <c r="M38" s="206" t="str">
        <f t="shared" si="1"/>
        <v>O</v>
      </c>
      <c r="N38" s="153">
        <v>4</v>
      </c>
      <c r="O38" s="153">
        <v>4</v>
      </c>
    </row>
    <row r="39" spans="1:15" x14ac:dyDescent="0.3">
      <c r="A39" s="221">
        <v>10</v>
      </c>
      <c r="B39" s="338" t="s">
        <v>141</v>
      </c>
      <c r="C39" s="237" t="s">
        <v>253</v>
      </c>
      <c r="D39" s="229" t="s">
        <v>240</v>
      </c>
      <c r="E39" s="245" t="s">
        <v>17</v>
      </c>
      <c r="F39" s="221">
        <v>1</v>
      </c>
      <c r="G39" s="223"/>
      <c r="H39" s="224" t="str">
        <f t="shared" si="0"/>
        <v>Internal</v>
      </c>
      <c r="I39" s="225">
        <v>1</v>
      </c>
      <c r="J39" s="225"/>
      <c r="K39" s="225"/>
      <c r="L39" s="225"/>
      <c r="M39" s="226" t="str">
        <f t="shared" si="1"/>
        <v>S</v>
      </c>
      <c r="N39" s="153">
        <v>4</v>
      </c>
      <c r="O39" s="153">
        <v>4</v>
      </c>
    </row>
    <row r="40" spans="1:15" x14ac:dyDescent="0.3">
      <c r="A40" s="231"/>
      <c r="B40" s="336" t="s">
        <v>132</v>
      </c>
      <c r="C40" s="244" t="s">
        <v>250</v>
      </c>
      <c r="D40" s="241" t="s">
        <v>251</v>
      </c>
      <c r="E40" s="347" t="s">
        <v>147</v>
      </c>
      <c r="F40" s="352">
        <v>1</v>
      </c>
      <c r="G40" s="353"/>
      <c r="H40" s="232" t="str">
        <f t="shared" si="0"/>
        <v>Internal</v>
      </c>
      <c r="I40" s="356"/>
      <c r="J40" s="356">
        <v>1</v>
      </c>
      <c r="K40" s="356"/>
      <c r="L40" s="356"/>
      <c r="M40" s="233" t="str">
        <f t="shared" si="1"/>
        <v>W</v>
      </c>
      <c r="N40" s="153">
        <v>2</v>
      </c>
      <c r="O40" s="153">
        <v>-2</v>
      </c>
    </row>
    <row r="41" spans="1:15" x14ac:dyDescent="0.3">
      <c r="A41" s="216">
        <v>22</v>
      </c>
      <c r="B41" s="339" t="s">
        <v>141</v>
      </c>
      <c r="C41" s="239" t="s">
        <v>211</v>
      </c>
      <c r="D41" s="217" t="s">
        <v>212</v>
      </c>
      <c r="E41" s="218" t="s">
        <v>15</v>
      </c>
      <c r="F41" s="216">
        <v>1</v>
      </c>
      <c r="G41" s="227"/>
      <c r="H41" s="219" t="str">
        <f t="shared" si="0"/>
        <v>Internal</v>
      </c>
      <c r="I41" s="228">
        <v>1</v>
      </c>
      <c r="J41" s="228"/>
      <c r="K41" s="228"/>
      <c r="L41" s="228"/>
      <c r="M41" s="220" t="str">
        <f t="shared" si="1"/>
        <v>S</v>
      </c>
      <c r="N41" s="153">
        <v>4</v>
      </c>
      <c r="O41" s="153">
        <v>3</v>
      </c>
    </row>
    <row r="42" spans="1:15" x14ac:dyDescent="0.3">
      <c r="A42" s="221">
        <v>25</v>
      </c>
      <c r="B42" s="230" t="s">
        <v>141</v>
      </c>
      <c r="C42" s="237" t="s">
        <v>217</v>
      </c>
      <c r="D42" s="229" t="s">
        <v>172</v>
      </c>
      <c r="E42" s="222" t="s">
        <v>14</v>
      </c>
      <c r="F42" s="221">
        <v>1</v>
      </c>
      <c r="G42" s="223"/>
      <c r="H42" s="224" t="str">
        <f t="shared" si="0"/>
        <v>Internal</v>
      </c>
      <c r="I42" s="225">
        <v>1</v>
      </c>
      <c r="J42" s="225"/>
      <c r="K42" s="225"/>
      <c r="L42" s="225"/>
      <c r="M42" s="226" t="str">
        <f t="shared" si="1"/>
        <v>S</v>
      </c>
      <c r="N42" s="153">
        <v>3</v>
      </c>
      <c r="O42" s="153">
        <v>3</v>
      </c>
    </row>
    <row r="43" spans="1:15" ht="43.2" x14ac:dyDescent="0.3">
      <c r="A43" s="175">
        <v>5</v>
      </c>
      <c r="B43" s="182" t="s">
        <v>141</v>
      </c>
      <c r="C43" s="236" t="s">
        <v>252</v>
      </c>
      <c r="D43" s="191" t="s">
        <v>174</v>
      </c>
      <c r="E43" s="201" t="s">
        <v>18</v>
      </c>
      <c r="F43" s="175">
        <v>1</v>
      </c>
      <c r="G43" s="211"/>
      <c r="H43" s="205" t="str">
        <f t="shared" si="0"/>
        <v>Internal</v>
      </c>
      <c r="I43" s="214">
        <v>1</v>
      </c>
      <c r="J43" s="214"/>
      <c r="K43" s="214"/>
      <c r="L43" s="214"/>
      <c r="M43" s="206" t="str">
        <f t="shared" si="1"/>
        <v>S</v>
      </c>
      <c r="N43" s="153">
        <v>4</v>
      </c>
      <c r="O43" s="153">
        <v>4</v>
      </c>
    </row>
    <row r="44" spans="1:15" x14ac:dyDescent="0.3">
      <c r="A44" s="175">
        <v>26</v>
      </c>
      <c r="B44" s="180" t="s">
        <v>141</v>
      </c>
      <c r="C44" s="187" t="s">
        <v>152</v>
      </c>
      <c r="D44" s="193" t="s">
        <v>153</v>
      </c>
      <c r="E44" s="199" t="s">
        <v>21</v>
      </c>
      <c r="F44" s="175">
        <v>1</v>
      </c>
      <c r="G44" s="211"/>
      <c r="H44" s="205" t="str">
        <f t="shared" si="0"/>
        <v>Internal</v>
      </c>
      <c r="I44" s="214"/>
      <c r="J44" s="214">
        <v>1</v>
      </c>
      <c r="K44" s="214"/>
      <c r="L44" s="214"/>
      <c r="M44" s="206" t="str">
        <f t="shared" si="1"/>
        <v>W</v>
      </c>
      <c r="N44" s="153">
        <v>4</v>
      </c>
      <c r="O44" s="153">
        <v>-4</v>
      </c>
    </row>
    <row r="45" spans="1:15" x14ac:dyDescent="0.3">
      <c r="A45" s="175">
        <v>42</v>
      </c>
      <c r="B45" s="183" t="s">
        <v>141</v>
      </c>
      <c r="C45" s="236" t="s">
        <v>234</v>
      </c>
      <c r="D45" s="191" t="s">
        <v>233</v>
      </c>
      <c r="E45" s="200" t="s">
        <v>18</v>
      </c>
      <c r="F45" s="175">
        <v>1</v>
      </c>
      <c r="G45" s="211"/>
      <c r="H45" s="205" t="str">
        <f t="shared" si="0"/>
        <v>Internal</v>
      </c>
      <c r="I45" s="214">
        <v>1</v>
      </c>
      <c r="J45" s="214"/>
      <c r="K45" s="214"/>
      <c r="L45" s="214"/>
      <c r="M45" s="206" t="str">
        <f t="shared" si="1"/>
        <v>S</v>
      </c>
      <c r="N45" s="153">
        <v>4</v>
      </c>
      <c r="O45" s="153">
        <v>4</v>
      </c>
    </row>
    <row r="46" spans="1:15" x14ac:dyDescent="0.3">
      <c r="A46" s="175">
        <v>27</v>
      </c>
      <c r="B46" s="184" t="s">
        <v>141</v>
      </c>
      <c r="C46" s="236" t="s">
        <v>218</v>
      </c>
      <c r="D46" s="191" t="s">
        <v>246</v>
      </c>
      <c r="E46" s="243" t="s">
        <v>15</v>
      </c>
      <c r="F46" s="175">
        <v>1</v>
      </c>
      <c r="G46" s="211"/>
      <c r="H46" s="205" t="str">
        <f t="shared" si="0"/>
        <v>Internal</v>
      </c>
      <c r="I46" s="214">
        <v>1</v>
      </c>
      <c r="J46" s="214"/>
      <c r="K46" s="214"/>
      <c r="L46" s="214"/>
      <c r="M46" s="206" t="str">
        <f t="shared" si="1"/>
        <v>S</v>
      </c>
      <c r="N46" s="153">
        <v>3</v>
      </c>
      <c r="O46" s="153">
        <v>4</v>
      </c>
    </row>
    <row r="47" spans="1:15" s="242" customFormat="1" x14ac:dyDescent="0.3">
      <c r="A47" s="216">
        <v>19</v>
      </c>
      <c r="B47" s="337" t="s">
        <v>141</v>
      </c>
      <c r="C47" s="239" t="s">
        <v>245</v>
      </c>
      <c r="D47" s="217" t="s">
        <v>244</v>
      </c>
      <c r="E47" s="218" t="s">
        <v>16</v>
      </c>
      <c r="F47" s="216">
        <v>1</v>
      </c>
      <c r="G47" s="227"/>
      <c r="H47" s="219" t="str">
        <f t="shared" si="0"/>
        <v>Internal</v>
      </c>
      <c r="I47" s="228"/>
      <c r="J47" s="228">
        <v>1</v>
      </c>
      <c r="K47" s="227"/>
      <c r="L47" s="228"/>
      <c r="M47" s="220" t="str">
        <f t="shared" si="1"/>
        <v>W</v>
      </c>
      <c r="N47" s="153">
        <v>4</v>
      </c>
      <c r="O47" s="153">
        <v>3</v>
      </c>
    </row>
    <row r="48" spans="1:15" x14ac:dyDescent="0.3">
      <c r="A48" s="221">
        <v>14</v>
      </c>
      <c r="B48" s="341" t="s">
        <v>141</v>
      </c>
      <c r="C48" s="237" t="s">
        <v>170</v>
      </c>
      <c r="D48" s="229" t="s">
        <v>204</v>
      </c>
      <c r="E48" s="222" t="s">
        <v>17</v>
      </c>
      <c r="F48" s="221">
        <v>1</v>
      </c>
      <c r="G48" s="223"/>
      <c r="H48" s="224" t="str">
        <f t="shared" si="0"/>
        <v>Internal</v>
      </c>
      <c r="I48" s="225"/>
      <c r="J48" s="225">
        <v>1</v>
      </c>
      <c r="K48" s="225"/>
      <c r="L48" s="225"/>
      <c r="M48" s="226" t="str">
        <f t="shared" si="1"/>
        <v>W</v>
      </c>
      <c r="N48" s="153">
        <v>4</v>
      </c>
      <c r="O48" s="153">
        <v>-4</v>
      </c>
    </row>
    <row r="49" spans="1:14" x14ac:dyDescent="0.3">
      <c r="A49" s="176"/>
      <c r="B49" s="185"/>
      <c r="C49" s="185"/>
      <c r="D49" s="197" t="s">
        <v>63</v>
      </c>
      <c r="E49" s="204"/>
      <c r="F49" s="105">
        <f>SUBTOTAL(9,F7:F48)</f>
        <v>29</v>
      </c>
      <c r="G49" s="198">
        <f>SUBTOTAL(9,G7:G48)</f>
        <v>13</v>
      </c>
      <c r="H49" s="198"/>
      <c r="I49" s="198">
        <f>SUBTOTAL(9,I7:I48)</f>
        <v>11</v>
      </c>
      <c r="J49" s="198">
        <f>SUBTOTAL(9,J7:J48)</f>
        <v>18</v>
      </c>
      <c r="K49" s="198">
        <f>SUBTOTAL(9,K7:K48)</f>
        <v>10</v>
      </c>
      <c r="L49" s="198">
        <f>SUBTOTAL(9,L7:L48)</f>
        <v>3</v>
      </c>
      <c r="M49" s="198"/>
      <c r="N49" s="153"/>
    </row>
    <row r="50" spans="1:14" x14ac:dyDescent="0.3">
      <c r="A50" s="78"/>
      <c r="B50" s="112"/>
      <c r="C50" s="112"/>
      <c r="D50" s="80"/>
      <c r="E50" s="4"/>
      <c r="F50" s="74"/>
      <c r="G50" s="108"/>
      <c r="H50" s="74"/>
      <c r="I50" s="74"/>
      <c r="J50" s="74"/>
      <c r="K50" s="74"/>
      <c r="L50" s="74"/>
      <c r="M50" s="74"/>
      <c r="N50" s="153"/>
    </row>
    <row r="51" spans="1:14" x14ac:dyDescent="0.3">
      <c r="A51" s="78"/>
      <c r="B51" s="112"/>
      <c r="C51" s="112"/>
      <c r="D51" s="80"/>
      <c r="E51" s="4"/>
      <c r="F51" s="74" t="s">
        <v>138</v>
      </c>
      <c r="G51" s="109">
        <f>G49+F49</f>
        <v>42</v>
      </c>
      <c r="H51" s="74"/>
      <c r="I51" s="74" t="s">
        <v>138</v>
      </c>
      <c r="J51" s="74">
        <f>SUM(I49:L49)</f>
        <v>42</v>
      </c>
      <c r="K51" s="74"/>
      <c r="L51" s="74"/>
      <c r="M51" s="74"/>
      <c r="N51" s="153"/>
    </row>
    <row r="52" spans="1:14" x14ac:dyDescent="0.3">
      <c r="A52" s="78"/>
      <c r="B52" s="112"/>
      <c r="C52" s="112"/>
      <c r="D52" s="80"/>
      <c r="E52" s="4"/>
      <c r="F52" s="74"/>
      <c r="G52" s="108"/>
      <c r="H52" s="74"/>
      <c r="I52" s="74"/>
      <c r="J52" s="74"/>
      <c r="K52" s="74"/>
      <c r="L52" s="74"/>
      <c r="M52" s="74"/>
      <c r="N52" s="153"/>
    </row>
    <row r="53" spans="1:14" x14ac:dyDescent="0.3">
      <c r="A53" s="78"/>
      <c r="B53" s="112"/>
      <c r="C53" s="112"/>
      <c r="D53" s="80"/>
      <c r="E53" s="4"/>
      <c r="F53" s="74"/>
      <c r="G53" s="108"/>
      <c r="H53" s="74"/>
      <c r="I53" s="74"/>
      <c r="J53" s="74"/>
      <c r="K53" s="74"/>
      <c r="L53" s="74"/>
      <c r="M53" s="74"/>
      <c r="N53" s="153"/>
    </row>
    <row r="54" spans="1:14" x14ac:dyDescent="0.3">
      <c r="A54" s="78"/>
      <c r="B54" s="112"/>
      <c r="C54" s="112"/>
      <c r="D54" s="80"/>
      <c r="E54" s="4"/>
      <c r="F54" s="74"/>
      <c r="G54" s="108"/>
      <c r="H54" s="74"/>
      <c r="I54" s="74"/>
      <c r="J54" s="74"/>
      <c r="K54" s="74"/>
      <c r="L54" s="74"/>
      <c r="M54" s="74"/>
      <c r="N54" s="153"/>
    </row>
    <row r="55" spans="1:14" x14ac:dyDescent="0.3">
      <c r="A55" s="78"/>
      <c r="B55" s="112"/>
      <c r="C55" s="112"/>
      <c r="D55" s="80"/>
      <c r="E55" s="4"/>
      <c r="F55" s="74"/>
      <c r="G55" s="108"/>
      <c r="H55" s="74"/>
      <c r="I55" s="74"/>
      <c r="J55" s="74"/>
      <c r="K55" s="74"/>
      <c r="L55" s="74"/>
      <c r="M55" s="74"/>
      <c r="N55" s="153"/>
    </row>
    <row r="56" spans="1:14" x14ac:dyDescent="0.3">
      <c r="B56" s="112"/>
      <c r="C56" s="112"/>
      <c r="D56" s="81"/>
    </row>
  </sheetData>
  <autoFilter ref="A6:O48" xr:uid="{00000000-0001-0000-0400-000000000000}"/>
  <sortState xmlns:xlrd2="http://schemas.microsoft.com/office/spreadsheetml/2017/richdata2" ref="B7:M12">
    <sortCondition ref="B7:B12"/>
  </sortState>
  <mergeCells count="2">
    <mergeCell ref="F5:H5"/>
    <mergeCell ref="I5:M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C0467-7C30-41EA-9D75-FC7AB6452139}">
  <dimension ref="A1:K32"/>
  <sheetViews>
    <sheetView tabSelected="1" topLeftCell="A3" zoomScale="85" zoomScaleNormal="85" workbookViewId="0">
      <selection activeCell="D5" sqref="D5"/>
    </sheetView>
  </sheetViews>
  <sheetFormatPr defaultColWidth="9.109375" defaultRowHeight="14.4" x14ac:dyDescent="0.3"/>
  <cols>
    <col min="1" max="1" width="36" style="301" customWidth="1"/>
    <col min="2" max="2" width="24" style="305" customWidth="1"/>
    <col min="3" max="3" width="20.5546875" style="305" customWidth="1"/>
    <col min="4" max="4" width="49.88671875" style="300" bestFit="1" customWidth="1"/>
    <col min="5" max="5" width="11.109375" style="298" bestFit="1" customWidth="1"/>
    <col min="6" max="6" width="29.44140625" style="11" bestFit="1" customWidth="1"/>
    <col min="7" max="7" width="10.88671875" style="315" bestFit="1" customWidth="1"/>
    <col min="8" max="8" width="66.33203125" style="11" bestFit="1" customWidth="1"/>
    <col min="9" max="9" width="19.33203125" style="11" customWidth="1"/>
    <col min="10" max="10" width="22.44140625" style="11" customWidth="1"/>
    <col min="11" max="11" width="16.6640625" style="298" bestFit="1" customWidth="1"/>
    <col min="12" max="16384" width="9.109375" style="11"/>
  </cols>
  <sheetData>
    <row r="1" spans="1:11" x14ac:dyDescent="0.3">
      <c r="A1" s="302"/>
      <c r="B1" s="307"/>
      <c r="C1" s="307"/>
      <c r="D1" s="303">
        <f>COUNTA(D3:D39)</f>
        <v>30</v>
      </c>
      <c r="E1" s="37"/>
      <c r="F1" s="304"/>
      <c r="G1" s="313">
        <f>SUBTOTAL(9,G3:G32)</f>
        <v>1.0000000000000004</v>
      </c>
      <c r="H1" s="304"/>
      <c r="I1" s="304"/>
      <c r="J1" s="304"/>
      <c r="K1" s="37"/>
    </row>
    <row r="2" spans="1:11" s="320" customFormat="1" ht="34.5" customHeight="1" x14ac:dyDescent="0.3">
      <c r="A2" s="321" t="s">
        <v>431</v>
      </c>
      <c r="B2" s="321" t="s">
        <v>423</v>
      </c>
      <c r="C2" s="321" t="s">
        <v>424</v>
      </c>
      <c r="D2" s="321" t="s">
        <v>310</v>
      </c>
      <c r="E2" s="322" t="s">
        <v>425</v>
      </c>
      <c r="F2" s="322" t="s">
        <v>426</v>
      </c>
      <c r="G2" s="323" t="s">
        <v>30</v>
      </c>
      <c r="H2" s="322" t="s">
        <v>427</v>
      </c>
      <c r="I2" s="322" t="s">
        <v>428</v>
      </c>
      <c r="J2" s="322" t="s">
        <v>429</v>
      </c>
      <c r="K2" s="322" t="s">
        <v>430</v>
      </c>
    </row>
    <row r="3" spans="1:11" ht="115.2" x14ac:dyDescent="0.3">
      <c r="A3" s="427" t="s">
        <v>281</v>
      </c>
      <c r="B3" s="424" t="s">
        <v>193</v>
      </c>
      <c r="C3" s="419" t="s">
        <v>333</v>
      </c>
      <c r="D3" s="303" t="s">
        <v>181</v>
      </c>
      <c r="E3" s="316">
        <v>67779</v>
      </c>
      <c r="F3" s="304" t="s">
        <v>198</v>
      </c>
      <c r="G3" s="313">
        <v>0.09</v>
      </c>
      <c r="H3" s="426" t="s">
        <v>367</v>
      </c>
      <c r="I3" s="304" t="s">
        <v>374</v>
      </c>
      <c r="J3" s="303" t="s">
        <v>384</v>
      </c>
      <c r="K3" s="37" t="s">
        <v>24</v>
      </c>
    </row>
    <row r="4" spans="1:11" ht="24" customHeight="1" x14ac:dyDescent="0.3">
      <c r="A4" s="427"/>
      <c r="B4" s="424"/>
      <c r="C4" s="421"/>
      <c r="D4" s="303" t="s">
        <v>194</v>
      </c>
      <c r="E4" s="316">
        <v>19461</v>
      </c>
      <c r="F4" s="304" t="s">
        <v>198</v>
      </c>
      <c r="G4" s="313">
        <v>0.09</v>
      </c>
      <c r="H4" s="426"/>
      <c r="I4" s="304" t="s">
        <v>374</v>
      </c>
      <c r="J4" s="304" t="s">
        <v>182</v>
      </c>
      <c r="K4" s="37" t="s">
        <v>24</v>
      </c>
    </row>
    <row r="5" spans="1:11" ht="60" customHeight="1" x14ac:dyDescent="0.3">
      <c r="A5" s="427"/>
      <c r="B5" s="424"/>
      <c r="C5" s="419" t="s">
        <v>422</v>
      </c>
      <c r="D5" s="303" t="s">
        <v>195</v>
      </c>
      <c r="E5" s="318">
        <v>7.4999999999999997E-2</v>
      </c>
      <c r="F5" s="304" t="s">
        <v>318</v>
      </c>
      <c r="G5" s="313">
        <v>7.0000000000000007E-2</v>
      </c>
      <c r="H5" s="426"/>
      <c r="I5" s="303" t="s">
        <v>415</v>
      </c>
      <c r="J5" s="303" t="s">
        <v>385</v>
      </c>
      <c r="K5" s="37" t="s">
        <v>24</v>
      </c>
    </row>
    <row r="6" spans="1:11" ht="60" customHeight="1" x14ac:dyDescent="0.3">
      <c r="A6" s="427"/>
      <c r="B6" s="424"/>
      <c r="C6" s="420"/>
      <c r="D6" s="303" t="s">
        <v>196</v>
      </c>
      <c r="E6" s="317">
        <v>0.95</v>
      </c>
      <c r="F6" s="304" t="s">
        <v>369</v>
      </c>
      <c r="G6" s="313">
        <v>0.05</v>
      </c>
      <c r="H6" s="426"/>
      <c r="I6" s="304" t="s">
        <v>374</v>
      </c>
      <c r="J6" s="304" t="s">
        <v>182</v>
      </c>
      <c r="K6" s="37" t="s">
        <v>24</v>
      </c>
    </row>
    <row r="7" spans="1:11" ht="86.4" x14ac:dyDescent="0.3">
      <c r="A7" s="302" t="s">
        <v>302</v>
      </c>
      <c r="B7" s="424"/>
      <c r="C7" s="421"/>
      <c r="D7" s="303" t="s">
        <v>197</v>
      </c>
      <c r="E7" s="318">
        <v>1.2E-2</v>
      </c>
      <c r="F7" s="304" t="s">
        <v>318</v>
      </c>
      <c r="G7" s="313">
        <v>0.05</v>
      </c>
      <c r="H7" s="303" t="s">
        <v>319</v>
      </c>
      <c r="I7" s="303" t="s">
        <v>415</v>
      </c>
      <c r="J7" s="303" t="s">
        <v>386</v>
      </c>
      <c r="K7" s="37" t="s">
        <v>24</v>
      </c>
    </row>
    <row r="8" spans="1:11" ht="57.6" x14ac:dyDescent="0.3">
      <c r="A8" s="427" t="s">
        <v>252</v>
      </c>
      <c r="B8" s="424"/>
      <c r="C8" s="307" t="s">
        <v>314</v>
      </c>
      <c r="D8" s="303" t="s">
        <v>328</v>
      </c>
      <c r="E8" s="316">
        <f>373892-'Dir. BusDev'!E8</f>
        <v>322450</v>
      </c>
      <c r="F8" s="304" t="s">
        <v>198</v>
      </c>
      <c r="G8" s="313">
        <v>0.09</v>
      </c>
      <c r="H8" s="303" t="s">
        <v>329</v>
      </c>
      <c r="I8" s="303" t="s">
        <v>415</v>
      </c>
      <c r="J8" s="303" t="s">
        <v>382</v>
      </c>
      <c r="K8" s="37" t="s">
        <v>24</v>
      </c>
    </row>
    <row r="9" spans="1:11" ht="57.6" x14ac:dyDescent="0.3">
      <c r="A9" s="427"/>
      <c r="B9" s="424" t="s">
        <v>133</v>
      </c>
      <c r="C9" s="307" t="s">
        <v>332</v>
      </c>
      <c r="D9" s="303" t="s">
        <v>330</v>
      </c>
      <c r="E9" s="325">
        <v>0.75</v>
      </c>
      <c r="F9" s="309" t="s">
        <v>133</v>
      </c>
      <c r="G9" s="313">
        <v>0.03</v>
      </c>
      <c r="H9" s="303" t="s">
        <v>331</v>
      </c>
      <c r="I9" s="303" t="s">
        <v>415</v>
      </c>
      <c r="J9" s="303" t="s">
        <v>382</v>
      </c>
      <c r="K9" s="37" t="s">
        <v>408</v>
      </c>
    </row>
    <row r="10" spans="1:11" ht="57.6" x14ac:dyDescent="0.3">
      <c r="A10" s="427" t="s">
        <v>267</v>
      </c>
      <c r="B10" s="424"/>
      <c r="C10" s="419" t="s">
        <v>357</v>
      </c>
      <c r="D10" s="303" t="s">
        <v>355</v>
      </c>
      <c r="E10" s="317">
        <v>1</v>
      </c>
      <c r="F10" s="304" t="s">
        <v>368</v>
      </c>
      <c r="G10" s="314">
        <v>0.02</v>
      </c>
      <c r="H10" s="426" t="s">
        <v>358</v>
      </c>
      <c r="I10" s="303" t="s">
        <v>415</v>
      </c>
      <c r="J10" s="303" t="s">
        <v>383</v>
      </c>
      <c r="K10" s="37" t="s">
        <v>408</v>
      </c>
    </row>
    <row r="11" spans="1:11" ht="57.6" x14ac:dyDescent="0.3">
      <c r="A11" s="427"/>
      <c r="B11" s="424"/>
      <c r="C11" s="421"/>
      <c r="D11" s="303" t="s">
        <v>356</v>
      </c>
      <c r="E11" s="310" t="s">
        <v>394</v>
      </c>
      <c r="F11" s="309" t="s">
        <v>404</v>
      </c>
      <c r="G11" s="314">
        <v>0.03</v>
      </c>
      <c r="H11" s="426"/>
      <c r="I11" s="303" t="s">
        <v>415</v>
      </c>
      <c r="J11" s="303" t="s">
        <v>383</v>
      </c>
      <c r="K11" s="37" t="s">
        <v>408</v>
      </c>
    </row>
    <row r="12" spans="1:11" ht="72" x14ac:dyDescent="0.3">
      <c r="A12" s="302" t="s">
        <v>274</v>
      </c>
      <c r="B12" s="424"/>
      <c r="C12" s="319" t="s">
        <v>317</v>
      </c>
      <c r="D12" s="303" t="s">
        <v>347</v>
      </c>
      <c r="E12" s="310">
        <v>8</v>
      </c>
      <c r="F12" s="309" t="s">
        <v>187</v>
      </c>
      <c r="G12" s="314">
        <v>0.04</v>
      </c>
      <c r="H12" s="306" t="s">
        <v>322</v>
      </c>
      <c r="I12" s="303" t="s">
        <v>416</v>
      </c>
      <c r="J12" s="303" t="s">
        <v>407</v>
      </c>
      <c r="K12" s="37" t="s">
        <v>413</v>
      </c>
    </row>
    <row r="13" spans="1:11" ht="72" x14ac:dyDescent="0.3">
      <c r="A13" s="431" t="s">
        <v>264</v>
      </c>
      <c r="B13" s="424"/>
      <c r="C13" s="429" t="s">
        <v>363</v>
      </c>
      <c r="D13" s="303" t="s">
        <v>365</v>
      </c>
      <c r="E13" s="37">
        <v>0</v>
      </c>
      <c r="F13" s="304" t="s">
        <v>370</v>
      </c>
      <c r="G13" s="314">
        <v>0.04</v>
      </c>
      <c r="H13" s="426" t="s">
        <v>420</v>
      </c>
      <c r="I13" s="303" t="s">
        <v>416</v>
      </c>
      <c r="J13" s="303" t="s">
        <v>393</v>
      </c>
      <c r="K13" s="37" t="s">
        <v>23</v>
      </c>
    </row>
    <row r="14" spans="1:11" ht="72" x14ac:dyDescent="0.3">
      <c r="A14" s="432"/>
      <c r="B14" s="424"/>
      <c r="C14" s="430"/>
      <c r="D14" s="303" t="s">
        <v>402</v>
      </c>
      <c r="E14" s="37">
        <v>0</v>
      </c>
      <c r="F14" s="304" t="s">
        <v>403</v>
      </c>
      <c r="G14" s="314">
        <v>0.02</v>
      </c>
      <c r="H14" s="426"/>
      <c r="I14" s="303" t="s">
        <v>416</v>
      </c>
      <c r="J14" s="303" t="s">
        <v>393</v>
      </c>
      <c r="K14" s="37" t="s">
        <v>410</v>
      </c>
    </row>
    <row r="15" spans="1:11" ht="30" customHeight="1" x14ac:dyDescent="0.3">
      <c r="A15" s="427" t="s">
        <v>268</v>
      </c>
      <c r="B15" s="424"/>
      <c r="C15" s="424" t="s">
        <v>312</v>
      </c>
      <c r="D15" s="303" t="s">
        <v>334</v>
      </c>
      <c r="E15" s="37">
        <v>10</v>
      </c>
      <c r="F15" s="304" t="s">
        <v>371</v>
      </c>
      <c r="G15" s="314">
        <v>0.02</v>
      </c>
      <c r="H15" s="426" t="s">
        <v>320</v>
      </c>
      <c r="I15" s="304" t="s">
        <v>374</v>
      </c>
      <c r="J15" s="304" t="s">
        <v>182</v>
      </c>
      <c r="K15" s="37" t="s">
        <v>411</v>
      </c>
    </row>
    <row r="16" spans="1:11" x14ac:dyDescent="0.3">
      <c r="A16" s="427"/>
      <c r="B16" s="424"/>
      <c r="C16" s="424"/>
      <c r="D16" s="311" t="s">
        <v>335</v>
      </c>
      <c r="E16" s="37">
        <v>0</v>
      </c>
      <c r="F16" s="304" t="s">
        <v>372</v>
      </c>
      <c r="G16" s="314">
        <v>0.01</v>
      </c>
      <c r="H16" s="426"/>
      <c r="I16" s="304" t="s">
        <v>374</v>
      </c>
      <c r="J16" s="304" t="s">
        <v>182</v>
      </c>
      <c r="K16" s="37" t="s">
        <v>411</v>
      </c>
    </row>
    <row r="17" spans="1:11" ht="30" customHeight="1" x14ac:dyDescent="0.3">
      <c r="A17" s="427" t="s">
        <v>284</v>
      </c>
      <c r="B17" s="424"/>
      <c r="C17" s="419" t="s">
        <v>316</v>
      </c>
      <c r="D17" s="303" t="s">
        <v>336</v>
      </c>
      <c r="E17" s="37">
        <v>3</v>
      </c>
      <c r="F17" s="304" t="s">
        <v>375</v>
      </c>
      <c r="G17" s="314">
        <v>0.01</v>
      </c>
      <c r="H17" s="426" t="s">
        <v>321</v>
      </c>
      <c r="I17" s="304" t="s">
        <v>374</v>
      </c>
      <c r="J17" s="304" t="s">
        <v>182</v>
      </c>
      <c r="K17" s="37" t="s">
        <v>412</v>
      </c>
    </row>
    <row r="18" spans="1:11" x14ac:dyDescent="0.3">
      <c r="A18" s="427"/>
      <c r="B18" s="424"/>
      <c r="C18" s="420"/>
      <c r="D18" s="303" t="s">
        <v>342</v>
      </c>
      <c r="E18" s="310"/>
      <c r="F18" s="309"/>
      <c r="G18" s="314">
        <v>0.01</v>
      </c>
      <c r="H18" s="426"/>
      <c r="I18" s="304" t="s">
        <v>374</v>
      </c>
      <c r="J18" s="304" t="s">
        <v>182</v>
      </c>
      <c r="K18" s="37" t="s">
        <v>412</v>
      </c>
    </row>
    <row r="19" spans="1:11" x14ac:dyDescent="0.3">
      <c r="A19" s="427"/>
      <c r="B19" s="424"/>
      <c r="C19" s="420"/>
      <c r="D19" s="303" t="s">
        <v>343</v>
      </c>
      <c r="E19" s="310"/>
      <c r="F19" s="309"/>
      <c r="G19" s="313">
        <v>0.01</v>
      </c>
      <c r="H19" s="426"/>
      <c r="I19" s="304" t="s">
        <v>374</v>
      </c>
      <c r="J19" s="304" t="s">
        <v>182</v>
      </c>
      <c r="K19" s="37" t="s">
        <v>412</v>
      </c>
    </row>
    <row r="20" spans="1:11" x14ac:dyDescent="0.3">
      <c r="A20" s="427"/>
      <c r="B20" s="424"/>
      <c r="C20" s="420"/>
      <c r="D20" s="303" t="s">
        <v>344</v>
      </c>
      <c r="E20" s="310"/>
      <c r="F20" s="309"/>
      <c r="G20" s="313">
        <v>0.01</v>
      </c>
      <c r="H20" s="426"/>
      <c r="I20" s="304" t="s">
        <v>374</v>
      </c>
      <c r="J20" s="304" t="s">
        <v>182</v>
      </c>
      <c r="K20" s="37" t="s">
        <v>412</v>
      </c>
    </row>
    <row r="21" spans="1:11" x14ac:dyDescent="0.3">
      <c r="A21" s="427"/>
      <c r="B21" s="424"/>
      <c r="C21" s="420"/>
      <c r="D21" s="303" t="s">
        <v>345</v>
      </c>
      <c r="E21" s="310"/>
      <c r="F21" s="309"/>
      <c r="G21" s="313">
        <v>0.01</v>
      </c>
      <c r="H21" s="426"/>
      <c r="I21" s="304" t="s">
        <v>374</v>
      </c>
      <c r="J21" s="304" t="s">
        <v>182</v>
      </c>
      <c r="K21" s="37" t="s">
        <v>412</v>
      </c>
    </row>
    <row r="22" spans="1:11" ht="15" customHeight="1" x14ac:dyDescent="0.3">
      <c r="A22" s="427"/>
      <c r="B22" s="424"/>
      <c r="C22" s="420"/>
      <c r="D22" s="303" t="s">
        <v>346</v>
      </c>
      <c r="E22" s="310"/>
      <c r="F22" s="309"/>
      <c r="G22" s="313">
        <v>0.02</v>
      </c>
      <c r="H22" s="426"/>
      <c r="I22" s="304" t="s">
        <v>374</v>
      </c>
      <c r="J22" s="304" t="s">
        <v>182</v>
      </c>
      <c r="K22" s="37" t="s">
        <v>412</v>
      </c>
    </row>
    <row r="23" spans="1:11" ht="28.8" x14ac:dyDescent="0.3">
      <c r="A23" s="302" t="s">
        <v>287</v>
      </c>
      <c r="B23" s="424"/>
      <c r="C23" s="420"/>
      <c r="D23" s="303" t="s">
        <v>340</v>
      </c>
      <c r="E23" s="37">
        <v>0</v>
      </c>
      <c r="F23" s="304" t="s">
        <v>341</v>
      </c>
      <c r="G23" s="313">
        <v>0.02</v>
      </c>
      <c r="H23" s="303" t="s">
        <v>324</v>
      </c>
      <c r="I23" s="304" t="s">
        <v>374</v>
      </c>
      <c r="J23" s="304" t="s">
        <v>182</v>
      </c>
      <c r="K23" s="37" t="s">
        <v>25</v>
      </c>
    </row>
    <row r="24" spans="1:11" ht="43.2" x14ac:dyDescent="0.3">
      <c r="A24" s="302" t="s">
        <v>280</v>
      </c>
      <c r="B24" s="424"/>
      <c r="C24" s="421"/>
      <c r="D24" s="303" t="s">
        <v>400</v>
      </c>
      <c r="E24" s="37">
        <v>0</v>
      </c>
      <c r="F24" s="304" t="s">
        <v>353</v>
      </c>
      <c r="G24" s="313">
        <v>0.05</v>
      </c>
      <c r="H24" s="303" t="s">
        <v>399</v>
      </c>
      <c r="I24" s="304" t="s">
        <v>374</v>
      </c>
      <c r="J24" s="304" t="s">
        <v>182</v>
      </c>
      <c r="K24" s="310"/>
    </row>
    <row r="25" spans="1:11" ht="45" customHeight="1" x14ac:dyDescent="0.3">
      <c r="A25" s="427" t="s">
        <v>289</v>
      </c>
      <c r="B25" s="424"/>
      <c r="C25" s="419" t="s">
        <v>348</v>
      </c>
      <c r="D25" s="303" t="s">
        <v>337</v>
      </c>
      <c r="E25" s="310"/>
      <c r="F25" s="309"/>
      <c r="G25" s="313">
        <v>0.05</v>
      </c>
      <c r="H25" s="426" t="s">
        <v>435</v>
      </c>
      <c r="I25" s="303" t="s">
        <v>421</v>
      </c>
      <c r="J25" s="426" t="s">
        <v>405</v>
      </c>
      <c r="K25" s="37" t="s">
        <v>24</v>
      </c>
    </row>
    <row r="26" spans="1:11" ht="43.2" x14ac:dyDescent="0.3">
      <c r="A26" s="427"/>
      <c r="B26" s="424"/>
      <c r="C26" s="421"/>
      <c r="D26" s="303" t="s">
        <v>338</v>
      </c>
      <c r="E26" s="310"/>
      <c r="F26" s="309"/>
      <c r="G26" s="313">
        <v>0.05</v>
      </c>
      <c r="H26" s="426"/>
      <c r="I26" s="303" t="s">
        <v>416</v>
      </c>
      <c r="J26" s="426"/>
      <c r="K26" s="37" t="s">
        <v>24</v>
      </c>
    </row>
    <row r="27" spans="1:11" ht="28.8" x14ac:dyDescent="0.3">
      <c r="A27" s="302" t="s">
        <v>278</v>
      </c>
      <c r="B27" s="419" t="s">
        <v>184</v>
      </c>
      <c r="C27" s="419" t="s">
        <v>311</v>
      </c>
      <c r="D27" s="303" t="s">
        <v>354</v>
      </c>
      <c r="E27" s="310"/>
      <c r="F27" s="309"/>
      <c r="G27" s="313">
        <v>0.03</v>
      </c>
      <c r="H27" s="303" t="s">
        <v>436</v>
      </c>
      <c r="I27" s="304" t="s">
        <v>374</v>
      </c>
      <c r="J27" s="304" t="s">
        <v>182</v>
      </c>
      <c r="K27" s="37" t="s">
        <v>25</v>
      </c>
    </row>
    <row r="28" spans="1:11" ht="30" customHeight="1" x14ac:dyDescent="0.3">
      <c r="A28" s="427" t="s">
        <v>261</v>
      </c>
      <c r="B28" s="420"/>
      <c r="C28" s="420"/>
      <c r="D28" s="303" t="s">
        <v>185</v>
      </c>
      <c r="E28" s="37">
        <v>1</v>
      </c>
      <c r="F28" s="304" t="s">
        <v>352</v>
      </c>
      <c r="G28" s="313">
        <v>0.02</v>
      </c>
      <c r="H28" s="428" t="s">
        <v>325</v>
      </c>
      <c r="I28" s="304" t="s">
        <v>374</v>
      </c>
      <c r="J28" s="304" t="s">
        <v>182</v>
      </c>
      <c r="K28" s="37" t="s">
        <v>25</v>
      </c>
    </row>
    <row r="29" spans="1:11" ht="30" customHeight="1" x14ac:dyDescent="0.3">
      <c r="A29" s="427"/>
      <c r="B29" s="420"/>
      <c r="C29" s="421"/>
      <c r="D29" s="303" t="s">
        <v>349</v>
      </c>
      <c r="E29" s="317">
        <v>0.75</v>
      </c>
      <c r="F29" s="304" t="s">
        <v>373</v>
      </c>
      <c r="G29" s="313">
        <v>0.01</v>
      </c>
      <c r="H29" s="428"/>
      <c r="I29" s="304" t="s">
        <v>374</v>
      </c>
      <c r="J29" s="304" t="s">
        <v>182</v>
      </c>
      <c r="K29" s="37" t="s">
        <v>25</v>
      </c>
    </row>
    <row r="30" spans="1:11" ht="28.8" x14ac:dyDescent="0.3">
      <c r="A30" s="427" t="s">
        <v>140</v>
      </c>
      <c r="B30" s="420"/>
      <c r="C30" s="419" t="s">
        <v>312</v>
      </c>
      <c r="D30" s="303" t="s">
        <v>191</v>
      </c>
      <c r="E30" s="37">
        <v>0</v>
      </c>
      <c r="F30" s="304" t="s">
        <v>190</v>
      </c>
      <c r="G30" s="313">
        <v>0.01</v>
      </c>
      <c r="H30" s="303" t="s">
        <v>326</v>
      </c>
      <c r="I30" s="304" t="s">
        <v>374</v>
      </c>
      <c r="J30" s="304" t="s">
        <v>182</v>
      </c>
      <c r="K30" s="37" t="s">
        <v>25</v>
      </c>
    </row>
    <row r="31" spans="1:11" ht="30" customHeight="1" x14ac:dyDescent="0.3">
      <c r="A31" s="427"/>
      <c r="B31" s="420"/>
      <c r="C31" s="421"/>
      <c r="D31" s="303" t="s">
        <v>189</v>
      </c>
      <c r="E31" s="37">
        <v>0</v>
      </c>
      <c r="F31" s="304" t="s">
        <v>350</v>
      </c>
      <c r="G31" s="313">
        <v>0.02</v>
      </c>
      <c r="H31" s="303" t="s">
        <v>398</v>
      </c>
      <c r="I31" s="304" t="s">
        <v>374</v>
      </c>
      <c r="J31" s="304" t="s">
        <v>182</v>
      </c>
      <c r="K31" s="37" t="s">
        <v>25</v>
      </c>
    </row>
    <row r="32" spans="1:11" ht="28.8" x14ac:dyDescent="0.3">
      <c r="A32" s="302" t="s">
        <v>283</v>
      </c>
      <c r="B32" s="421"/>
      <c r="C32" s="307" t="s">
        <v>313</v>
      </c>
      <c r="D32" s="303" t="s">
        <v>192</v>
      </c>
      <c r="E32" s="37">
        <v>1</v>
      </c>
      <c r="F32" s="304" t="s">
        <v>352</v>
      </c>
      <c r="G32" s="313">
        <v>0.02</v>
      </c>
      <c r="H32" s="303" t="s">
        <v>351</v>
      </c>
      <c r="I32" s="304" t="s">
        <v>374</v>
      </c>
      <c r="J32" s="304" t="s">
        <v>182</v>
      </c>
      <c r="K32" s="37" t="s">
        <v>414</v>
      </c>
    </row>
  </sheetData>
  <autoFilter ref="A2:K32" xr:uid="{02FCEE5D-D5AE-44B2-958F-741085FA1E11}"/>
  <mergeCells count="30">
    <mergeCell ref="A3:A6"/>
    <mergeCell ref="B3:B8"/>
    <mergeCell ref="C3:C4"/>
    <mergeCell ref="H3:H6"/>
    <mergeCell ref="C5:C7"/>
    <mergeCell ref="A8:A9"/>
    <mergeCell ref="B9:B11"/>
    <mergeCell ref="A10:A11"/>
    <mergeCell ref="C10:C11"/>
    <mergeCell ref="H10:H11"/>
    <mergeCell ref="J25:J26"/>
    <mergeCell ref="B12:B26"/>
    <mergeCell ref="C13:C14"/>
    <mergeCell ref="H13:H14"/>
    <mergeCell ref="A15:A16"/>
    <mergeCell ref="C15:C16"/>
    <mergeCell ref="H15:H16"/>
    <mergeCell ref="A17:A22"/>
    <mergeCell ref="A13:A14"/>
    <mergeCell ref="C17:C24"/>
    <mergeCell ref="H17:H22"/>
    <mergeCell ref="A25:A26"/>
    <mergeCell ref="C25:C26"/>
    <mergeCell ref="H25:H26"/>
    <mergeCell ref="B27:B32"/>
    <mergeCell ref="C27:C29"/>
    <mergeCell ref="A28:A29"/>
    <mergeCell ref="H28:H29"/>
    <mergeCell ref="A30:A31"/>
    <mergeCell ref="C30:C31"/>
  </mergeCells>
  <conditionalFormatting sqref="A30 A10 A17 A32:A1048576 A23:A25 A2:A4 A7:A8 A15 A12 A27:A28">
    <cfRule type="duplicateValues" dxfId="7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FE968-F02E-4B3D-ADE2-9F5EEC623F10}">
  <dimension ref="A1:L32"/>
  <sheetViews>
    <sheetView topLeftCell="A3" zoomScale="115" zoomScaleNormal="115" workbookViewId="0">
      <selection activeCell="E3" sqref="E3"/>
    </sheetView>
  </sheetViews>
  <sheetFormatPr defaultColWidth="9.109375" defaultRowHeight="14.4" x14ac:dyDescent="0.3"/>
  <cols>
    <col min="1" max="1" width="36" style="301" customWidth="1"/>
    <col min="2" max="2" width="24" style="305" customWidth="1"/>
    <col min="3" max="3" width="20.5546875" style="305" customWidth="1"/>
    <col min="4" max="4" width="49.88671875" style="300" bestFit="1" customWidth="1"/>
    <col min="5" max="5" width="11.109375" style="298" bestFit="1" customWidth="1"/>
    <col min="6" max="6" width="29.44140625" style="11" bestFit="1" customWidth="1"/>
    <col min="7" max="7" width="10.88671875" style="315" bestFit="1" customWidth="1"/>
    <col min="8" max="8" width="66.33203125" style="11" bestFit="1" customWidth="1"/>
    <col min="9" max="9" width="19.33203125" style="11" customWidth="1"/>
    <col min="10" max="10" width="22.44140625" style="11" customWidth="1"/>
    <col min="11" max="11" width="16.6640625" style="298" bestFit="1" customWidth="1"/>
    <col min="12" max="16384" width="9.109375" style="11"/>
  </cols>
  <sheetData>
    <row r="1" spans="1:12" x14ac:dyDescent="0.3">
      <c r="A1" s="302"/>
      <c r="B1" s="307"/>
      <c r="C1" s="307"/>
      <c r="D1" s="303">
        <f>COUNTA(D3:D39)</f>
        <v>30</v>
      </c>
      <c r="E1" s="37"/>
      <c r="F1" s="304"/>
      <c r="G1" s="313">
        <f>SUBTOTAL(9,G3:G32)</f>
        <v>1.0000000000000004</v>
      </c>
      <c r="H1" s="304"/>
      <c r="I1" s="304"/>
      <c r="J1" s="304"/>
      <c r="K1" s="37"/>
    </row>
    <row r="2" spans="1:12" s="74" customFormat="1" ht="24" customHeight="1" x14ac:dyDescent="0.3">
      <c r="A2" s="321" t="s">
        <v>431</v>
      </c>
      <c r="B2" s="321" t="s">
        <v>423</v>
      </c>
      <c r="C2" s="321" t="s">
        <v>424</v>
      </c>
      <c r="D2" s="321" t="s">
        <v>310</v>
      </c>
      <c r="E2" s="322" t="s">
        <v>425</v>
      </c>
      <c r="F2" s="322" t="s">
        <v>426</v>
      </c>
      <c r="G2" s="323" t="s">
        <v>30</v>
      </c>
      <c r="H2" s="322" t="s">
        <v>427</v>
      </c>
      <c r="I2" s="322" t="s">
        <v>428</v>
      </c>
      <c r="J2" s="322" t="s">
        <v>429</v>
      </c>
      <c r="K2" s="322" t="s">
        <v>430</v>
      </c>
      <c r="L2" s="322" t="s">
        <v>430</v>
      </c>
    </row>
    <row r="3" spans="1:12" ht="115.2" x14ac:dyDescent="0.3">
      <c r="A3" s="427" t="s">
        <v>281</v>
      </c>
      <c r="B3" s="424" t="s">
        <v>193</v>
      </c>
      <c r="C3" s="419" t="s">
        <v>333</v>
      </c>
      <c r="D3" s="308" t="s">
        <v>181</v>
      </c>
      <c r="E3" s="324">
        <v>67779</v>
      </c>
      <c r="F3" s="309" t="s">
        <v>198</v>
      </c>
      <c r="G3" s="313">
        <v>0.09</v>
      </c>
      <c r="H3" s="426" t="s">
        <v>367</v>
      </c>
      <c r="I3" s="304" t="s">
        <v>374</v>
      </c>
      <c r="J3" s="303" t="s">
        <v>384</v>
      </c>
      <c r="K3" s="37" t="s">
        <v>24</v>
      </c>
    </row>
    <row r="4" spans="1:12" x14ac:dyDescent="0.3">
      <c r="A4" s="427"/>
      <c r="B4" s="424"/>
      <c r="C4" s="421"/>
      <c r="D4" s="308" t="s">
        <v>194</v>
      </c>
      <c r="E4" s="324">
        <v>19461</v>
      </c>
      <c r="F4" s="309" t="s">
        <v>198</v>
      </c>
      <c r="G4" s="313">
        <v>0.09</v>
      </c>
      <c r="H4" s="426"/>
      <c r="I4" s="304" t="s">
        <v>374</v>
      </c>
      <c r="J4" s="304" t="s">
        <v>182</v>
      </c>
      <c r="K4" s="37" t="s">
        <v>24</v>
      </c>
    </row>
    <row r="5" spans="1:12" ht="60" customHeight="1" x14ac:dyDescent="0.3">
      <c r="A5" s="427"/>
      <c r="B5" s="424"/>
      <c r="C5" s="419" t="s">
        <v>422</v>
      </c>
      <c r="D5" s="303" t="s">
        <v>195</v>
      </c>
      <c r="E5" s="318">
        <v>7.4999999999999997E-2</v>
      </c>
      <c r="F5" s="304" t="s">
        <v>318</v>
      </c>
      <c r="G5" s="313">
        <v>7.0000000000000007E-2</v>
      </c>
      <c r="H5" s="426"/>
      <c r="I5" s="303" t="s">
        <v>415</v>
      </c>
      <c r="J5" s="303" t="s">
        <v>385</v>
      </c>
      <c r="K5" s="37" t="s">
        <v>24</v>
      </c>
    </row>
    <row r="6" spans="1:12" ht="60" customHeight="1" x14ac:dyDescent="0.3">
      <c r="A6" s="427"/>
      <c r="B6" s="424"/>
      <c r="C6" s="420"/>
      <c r="D6" s="303" t="s">
        <v>196</v>
      </c>
      <c r="E6" s="317">
        <v>0.95</v>
      </c>
      <c r="F6" s="304" t="s">
        <v>369</v>
      </c>
      <c r="G6" s="313">
        <v>0.05</v>
      </c>
      <c r="H6" s="426"/>
      <c r="I6" s="304" t="s">
        <v>374</v>
      </c>
      <c r="J6" s="304" t="s">
        <v>182</v>
      </c>
      <c r="K6" s="37" t="s">
        <v>24</v>
      </c>
    </row>
    <row r="7" spans="1:12" ht="86.4" x14ac:dyDescent="0.3">
      <c r="A7" s="302" t="s">
        <v>302</v>
      </c>
      <c r="B7" s="424"/>
      <c r="C7" s="421"/>
      <c r="D7" s="303" t="s">
        <v>197</v>
      </c>
      <c r="E7" s="318">
        <v>1.2E-2</v>
      </c>
      <c r="F7" s="304" t="s">
        <v>318</v>
      </c>
      <c r="G7" s="313">
        <v>0.05</v>
      </c>
      <c r="H7" s="303" t="s">
        <v>319</v>
      </c>
      <c r="I7" s="303" t="s">
        <v>415</v>
      </c>
      <c r="J7" s="303" t="s">
        <v>386</v>
      </c>
      <c r="K7" s="37" t="s">
        <v>24</v>
      </c>
    </row>
    <row r="8" spans="1:12" ht="57.6" x14ac:dyDescent="0.3">
      <c r="A8" s="427" t="s">
        <v>252</v>
      </c>
      <c r="B8" s="424"/>
      <c r="C8" s="307" t="s">
        <v>314</v>
      </c>
      <c r="D8" s="303" t="s">
        <v>328</v>
      </c>
      <c r="E8" s="316">
        <v>51442</v>
      </c>
      <c r="F8" s="304" t="s">
        <v>198</v>
      </c>
      <c r="G8" s="313">
        <v>0.09</v>
      </c>
      <c r="H8" s="303" t="s">
        <v>329</v>
      </c>
      <c r="I8" s="303" t="s">
        <v>415</v>
      </c>
      <c r="J8" s="303" t="s">
        <v>382</v>
      </c>
      <c r="K8" s="37" t="s">
        <v>24</v>
      </c>
    </row>
    <row r="9" spans="1:12" ht="57.6" x14ac:dyDescent="0.3">
      <c r="A9" s="427"/>
      <c r="B9" s="424" t="s">
        <v>133</v>
      </c>
      <c r="C9" s="307" t="s">
        <v>332</v>
      </c>
      <c r="D9" s="303" t="s">
        <v>330</v>
      </c>
      <c r="E9" s="317">
        <v>0.75</v>
      </c>
      <c r="F9" s="304" t="s">
        <v>133</v>
      </c>
      <c r="G9" s="313">
        <v>0.03</v>
      </c>
      <c r="H9" s="303" t="s">
        <v>331</v>
      </c>
      <c r="I9" s="303" t="s">
        <v>415</v>
      </c>
      <c r="J9" s="303" t="s">
        <v>382</v>
      </c>
      <c r="K9" s="37" t="s">
        <v>408</v>
      </c>
    </row>
    <row r="10" spans="1:12" ht="57.6" x14ac:dyDescent="0.3">
      <c r="A10" s="427" t="s">
        <v>267</v>
      </c>
      <c r="B10" s="424"/>
      <c r="C10" s="419" t="s">
        <v>357</v>
      </c>
      <c r="D10" s="308" t="s">
        <v>355</v>
      </c>
      <c r="E10" s="325">
        <v>1</v>
      </c>
      <c r="F10" s="309" t="s">
        <v>368</v>
      </c>
      <c r="G10" s="314">
        <v>0.02</v>
      </c>
      <c r="H10" s="426" t="s">
        <v>358</v>
      </c>
      <c r="I10" s="303" t="s">
        <v>415</v>
      </c>
      <c r="J10" s="303" t="s">
        <v>383</v>
      </c>
      <c r="K10" s="37" t="s">
        <v>408</v>
      </c>
    </row>
    <row r="11" spans="1:12" ht="57.6" x14ac:dyDescent="0.3">
      <c r="A11" s="427"/>
      <c r="B11" s="424"/>
      <c r="C11" s="421"/>
      <c r="D11" s="308" t="s">
        <v>356</v>
      </c>
      <c r="E11" s="310" t="s">
        <v>394</v>
      </c>
      <c r="F11" s="309" t="s">
        <v>404</v>
      </c>
      <c r="G11" s="314">
        <v>0.03</v>
      </c>
      <c r="H11" s="426"/>
      <c r="I11" s="303" t="s">
        <v>415</v>
      </c>
      <c r="J11" s="303" t="s">
        <v>383</v>
      </c>
      <c r="K11" s="37" t="s">
        <v>408</v>
      </c>
    </row>
    <row r="12" spans="1:12" ht="72" x14ac:dyDescent="0.3">
      <c r="A12" s="431" t="s">
        <v>264</v>
      </c>
      <c r="B12" s="424"/>
      <c r="C12" s="419" t="s">
        <v>363</v>
      </c>
      <c r="D12" s="303" t="s">
        <v>365</v>
      </c>
      <c r="E12" s="37">
        <v>0</v>
      </c>
      <c r="F12" s="304" t="s">
        <v>370</v>
      </c>
      <c r="G12" s="314">
        <v>0.04</v>
      </c>
      <c r="H12" s="426" t="s">
        <v>420</v>
      </c>
      <c r="I12" s="303" t="s">
        <v>416</v>
      </c>
      <c r="J12" s="303" t="s">
        <v>393</v>
      </c>
      <c r="K12" s="37" t="s">
        <v>23</v>
      </c>
    </row>
    <row r="13" spans="1:12" ht="72" x14ac:dyDescent="0.3">
      <c r="A13" s="432"/>
      <c r="B13" s="424"/>
      <c r="C13" s="421"/>
      <c r="D13" s="303" t="s">
        <v>402</v>
      </c>
      <c r="E13" s="37">
        <v>0</v>
      </c>
      <c r="F13" s="304" t="s">
        <v>403</v>
      </c>
      <c r="G13" s="314">
        <v>0.04</v>
      </c>
      <c r="H13" s="426"/>
      <c r="I13" s="303" t="s">
        <v>416</v>
      </c>
      <c r="J13" s="303" t="s">
        <v>393</v>
      </c>
      <c r="K13" s="37" t="s">
        <v>410</v>
      </c>
    </row>
    <row r="14" spans="1:12" ht="30" customHeight="1" x14ac:dyDescent="0.3">
      <c r="A14" s="427" t="s">
        <v>268</v>
      </c>
      <c r="B14" s="424"/>
      <c r="C14" s="424" t="s">
        <v>312</v>
      </c>
      <c r="D14" s="303" t="s">
        <v>334</v>
      </c>
      <c r="E14" s="37">
        <v>10</v>
      </c>
      <c r="F14" s="304" t="s">
        <v>371</v>
      </c>
      <c r="G14" s="314">
        <v>0.02</v>
      </c>
      <c r="H14" s="426" t="s">
        <v>320</v>
      </c>
      <c r="I14" s="304" t="s">
        <v>374</v>
      </c>
      <c r="J14" s="304" t="s">
        <v>182</v>
      </c>
      <c r="K14" s="37" t="s">
        <v>411</v>
      </c>
    </row>
    <row r="15" spans="1:12" x14ac:dyDescent="0.3">
      <c r="A15" s="427"/>
      <c r="B15" s="424"/>
      <c r="C15" s="424"/>
      <c r="D15" s="311" t="s">
        <v>335</v>
      </c>
      <c r="E15" s="37">
        <v>0</v>
      </c>
      <c r="F15" s="304" t="s">
        <v>372</v>
      </c>
      <c r="G15" s="314">
        <v>0.02</v>
      </c>
      <c r="H15" s="426"/>
      <c r="I15" s="304" t="s">
        <v>374</v>
      </c>
      <c r="J15" s="304" t="s">
        <v>182</v>
      </c>
      <c r="K15" s="37" t="s">
        <v>411</v>
      </c>
    </row>
    <row r="16" spans="1:12" ht="30" customHeight="1" x14ac:dyDescent="0.3">
      <c r="A16" s="427" t="s">
        <v>284</v>
      </c>
      <c r="B16" s="424"/>
      <c r="C16" s="419" t="s">
        <v>316</v>
      </c>
      <c r="D16" s="303" t="s">
        <v>336</v>
      </c>
      <c r="E16" s="37">
        <v>3</v>
      </c>
      <c r="F16" s="304" t="s">
        <v>375</v>
      </c>
      <c r="G16" s="314">
        <v>0.01</v>
      </c>
      <c r="H16" s="426" t="s">
        <v>321</v>
      </c>
      <c r="I16" s="304" t="s">
        <v>374</v>
      </c>
      <c r="J16" s="304" t="s">
        <v>182</v>
      </c>
      <c r="K16" s="37" t="s">
        <v>412</v>
      </c>
    </row>
    <row r="17" spans="1:11" x14ac:dyDescent="0.3">
      <c r="A17" s="427"/>
      <c r="B17" s="424"/>
      <c r="C17" s="420"/>
      <c r="D17" s="308" t="s">
        <v>342</v>
      </c>
      <c r="E17" s="310"/>
      <c r="F17" s="309"/>
      <c r="G17" s="314">
        <v>0.01</v>
      </c>
      <c r="H17" s="426"/>
      <c r="I17" s="304" t="s">
        <v>374</v>
      </c>
      <c r="J17" s="304" t="s">
        <v>182</v>
      </c>
      <c r="K17" s="37" t="s">
        <v>412</v>
      </c>
    </row>
    <row r="18" spans="1:11" x14ac:dyDescent="0.3">
      <c r="A18" s="427"/>
      <c r="B18" s="424"/>
      <c r="C18" s="420"/>
      <c r="D18" s="308" t="s">
        <v>343</v>
      </c>
      <c r="E18" s="310"/>
      <c r="F18" s="309"/>
      <c r="G18" s="314">
        <v>0.01</v>
      </c>
      <c r="H18" s="426"/>
      <c r="I18" s="304" t="s">
        <v>374</v>
      </c>
      <c r="J18" s="304" t="s">
        <v>182</v>
      </c>
      <c r="K18" s="37" t="s">
        <v>412</v>
      </c>
    </row>
    <row r="19" spans="1:11" x14ac:dyDescent="0.3">
      <c r="A19" s="427"/>
      <c r="B19" s="424"/>
      <c r="C19" s="420"/>
      <c r="D19" s="308" t="s">
        <v>344</v>
      </c>
      <c r="E19" s="310"/>
      <c r="F19" s="309"/>
      <c r="G19" s="313">
        <v>0.01</v>
      </c>
      <c r="H19" s="426"/>
      <c r="I19" s="304" t="s">
        <v>374</v>
      </c>
      <c r="J19" s="304" t="s">
        <v>182</v>
      </c>
      <c r="K19" s="37" t="s">
        <v>412</v>
      </c>
    </row>
    <row r="20" spans="1:11" x14ac:dyDescent="0.3">
      <c r="A20" s="427"/>
      <c r="B20" s="424"/>
      <c r="C20" s="420"/>
      <c r="D20" s="308" t="s">
        <v>345</v>
      </c>
      <c r="E20" s="310"/>
      <c r="F20" s="309"/>
      <c r="G20" s="313">
        <v>0.01</v>
      </c>
      <c r="H20" s="426"/>
      <c r="I20" s="304" t="s">
        <v>374</v>
      </c>
      <c r="J20" s="304" t="s">
        <v>182</v>
      </c>
      <c r="K20" s="37" t="s">
        <v>412</v>
      </c>
    </row>
    <row r="21" spans="1:11" ht="15" customHeight="1" x14ac:dyDescent="0.3">
      <c r="A21" s="427"/>
      <c r="B21" s="424"/>
      <c r="C21" s="420"/>
      <c r="D21" s="308" t="s">
        <v>346</v>
      </c>
      <c r="E21" s="310"/>
      <c r="F21" s="309"/>
      <c r="G21" s="313">
        <v>0.01</v>
      </c>
      <c r="H21" s="426"/>
      <c r="I21" s="304" t="s">
        <v>374</v>
      </c>
      <c r="J21" s="304" t="s">
        <v>182</v>
      </c>
      <c r="K21" s="37" t="s">
        <v>412</v>
      </c>
    </row>
    <row r="22" spans="1:11" ht="28.8" x14ac:dyDescent="0.3">
      <c r="A22" s="302" t="s">
        <v>287</v>
      </c>
      <c r="B22" s="424"/>
      <c r="C22" s="420"/>
      <c r="D22" s="303" t="s">
        <v>340</v>
      </c>
      <c r="E22" s="37">
        <v>0</v>
      </c>
      <c r="F22" s="304" t="s">
        <v>341</v>
      </c>
      <c r="G22" s="313">
        <v>0.02</v>
      </c>
      <c r="H22" s="303" t="s">
        <v>324</v>
      </c>
      <c r="I22" s="304" t="s">
        <v>374</v>
      </c>
      <c r="J22" s="304" t="s">
        <v>182</v>
      </c>
      <c r="K22" s="37" t="s">
        <v>25</v>
      </c>
    </row>
    <row r="23" spans="1:11" ht="43.2" x14ac:dyDescent="0.3">
      <c r="A23" s="302" t="s">
        <v>280</v>
      </c>
      <c r="B23" s="424"/>
      <c r="C23" s="421"/>
      <c r="D23" s="303" t="s">
        <v>400</v>
      </c>
      <c r="E23" s="37">
        <v>0</v>
      </c>
      <c r="F23" s="304" t="s">
        <v>353</v>
      </c>
      <c r="G23" s="313">
        <v>0.02</v>
      </c>
      <c r="H23" s="303" t="s">
        <v>399</v>
      </c>
      <c r="I23" s="304" t="s">
        <v>374</v>
      </c>
      <c r="J23" s="304" t="s">
        <v>182</v>
      </c>
      <c r="K23" s="37"/>
    </row>
    <row r="24" spans="1:11" ht="72" x14ac:dyDescent="0.3">
      <c r="A24" s="302" t="s">
        <v>327</v>
      </c>
      <c r="B24" s="424"/>
      <c r="C24" s="307" t="s">
        <v>317</v>
      </c>
      <c r="D24" s="303" t="s">
        <v>347</v>
      </c>
      <c r="E24" s="37">
        <v>8</v>
      </c>
      <c r="F24" s="304" t="s">
        <v>187</v>
      </c>
      <c r="G24" s="313">
        <v>0.05</v>
      </c>
      <c r="H24" s="306" t="s">
        <v>322</v>
      </c>
      <c r="I24" s="303" t="s">
        <v>416</v>
      </c>
      <c r="J24" s="303" t="s">
        <v>407</v>
      </c>
      <c r="K24" s="37" t="s">
        <v>413</v>
      </c>
    </row>
    <row r="25" spans="1:11" ht="45" customHeight="1" x14ac:dyDescent="0.3">
      <c r="A25" s="427" t="s">
        <v>289</v>
      </c>
      <c r="B25" s="424"/>
      <c r="C25" s="419" t="s">
        <v>348</v>
      </c>
      <c r="D25" s="303" t="s">
        <v>337</v>
      </c>
      <c r="E25" s="37">
        <v>4</v>
      </c>
      <c r="F25" s="304" t="s">
        <v>186</v>
      </c>
      <c r="G25" s="313">
        <v>0.05</v>
      </c>
      <c r="H25" s="426" t="s">
        <v>435</v>
      </c>
      <c r="I25" s="303" t="s">
        <v>416</v>
      </c>
      <c r="J25" s="426" t="s">
        <v>405</v>
      </c>
      <c r="K25" s="37" t="s">
        <v>24</v>
      </c>
    </row>
    <row r="26" spans="1:11" ht="43.2" x14ac:dyDescent="0.3">
      <c r="A26" s="427"/>
      <c r="B26" s="424"/>
      <c r="C26" s="421"/>
      <c r="D26" s="303" t="s">
        <v>338</v>
      </c>
      <c r="E26" s="37">
        <v>0</v>
      </c>
      <c r="F26" s="304" t="s">
        <v>403</v>
      </c>
      <c r="G26" s="313">
        <v>0.05</v>
      </c>
      <c r="H26" s="426"/>
      <c r="I26" s="303" t="s">
        <v>416</v>
      </c>
      <c r="J26" s="426"/>
      <c r="K26" s="37" t="s">
        <v>24</v>
      </c>
    </row>
    <row r="27" spans="1:11" ht="30" customHeight="1" x14ac:dyDescent="0.3">
      <c r="A27" s="427" t="s">
        <v>261</v>
      </c>
      <c r="B27" s="424" t="s">
        <v>184</v>
      </c>
      <c r="C27" s="419" t="s">
        <v>311</v>
      </c>
      <c r="D27" s="303" t="s">
        <v>185</v>
      </c>
      <c r="E27" s="37">
        <v>1</v>
      </c>
      <c r="F27" s="304" t="s">
        <v>352</v>
      </c>
      <c r="G27" s="313">
        <v>0.03</v>
      </c>
      <c r="H27" s="428" t="s">
        <v>325</v>
      </c>
      <c r="I27" s="304" t="s">
        <v>374</v>
      </c>
      <c r="J27" s="304" t="s">
        <v>182</v>
      </c>
      <c r="K27" s="37" t="s">
        <v>25</v>
      </c>
    </row>
    <row r="28" spans="1:11" ht="30" customHeight="1" x14ac:dyDescent="0.3">
      <c r="A28" s="427"/>
      <c r="B28" s="424"/>
      <c r="C28" s="421"/>
      <c r="D28" s="303" t="s">
        <v>349</v>
      </c>
      <c r="E28" s="317">
        <v>0.75</v>
      </c>
      <c r="F28" s="304" t="s">
        <v>373</v>
      </c>
      <c r="G28" s="313">
        <v>0.02</v>
      </c>
      <c r="H28" s="428"/>
      <c r="I28" s="304" t="s">
        <v>374</v>
      </c>
      <c r="J28" s="304" t="s">
        <v>182</v>
      </c>
      <c r="K28" s="37" t="s">
        <v>25</v>
      </c>
    </row>
    <row r="29" spans="1:11" ht="28.8" x14ac:dyDescent="0.3">
      <c r="A29" s="427" t="s">
        <v>140</v>
      </c>
      <c r="B29" s="424"/>
      <c r="C29" s="419" t="s">
        <v>312</v>
      </c>
      <c r="D29" s="303" t="s">
        <v>191</v>
      </c>
      <c r="E29" s="37">
        <v>0</v>
      </c>
      <c r="F29" s="304" t="s">
        <v>190</v>
      </c>
      <c r="G29" s="313">
        <v>0.01</v>
      </c>
      <c r="H29" s="303" t="s">
        <v>326</v>
      </c>
      <c r="I29" s="304" t="s">
        <v>374</v>
      </c>
      <c r="J29" s="304" t="s">
        <v>182</v>
      </c>
      <c r="K29" s="37" t="s">
        <v>25</v>
      </c>
    </row>
    <row r="30" spans="1:11" ht="30" customHeight="1" x14ac:dyDescent="0.3">
      <c r="A30" s="427"/>
      <c r="B30" s="424"/>
      <c r="C30" s="421"/>
      <c r="D30" s="303" t="s">
        <v>189</v>
      </c>
      <c r="E30" s="37">
        <v>0</v>
      </c>
      <c r="F30" s="304" t="s">
        <v>350</v>
      </c>
      <c r="G30" s="313">
        <v>0.01</v>
      </c>
      <c r="H30" s="303" t="s">
        <v>398</v>
      </c>
      <c r="I30" s="304" t="s">
        <v>374</v>
      </c>
      <c r="J30" s="304" t="s">
        <v>182</v>
      </c>
      <c r="K30" s="37" t="s">
        <v>25</v>
      </c>
    </row>
    <row r="31" spans="1:11" ht="28.8" x14ac:dyDescent="0.3">
      <c r="A31" s="302" t="s">
        <v>283</v>
      </c>
      <c r="B31" s="424"/>
      <c r="C31" s="307" t="s">
        <v>313</v>
      </c>
      <c r="D31" s="303" t="s">
        <v>192</v>
      </c>
      <c r="E31" s="37">
        <v>1</v>
      </c>
      <c r="F31" s="304" t="s">
        <v>352</v>
      </c>
      <c r="G31" s="313">
        <v>0.02</v>
      </c>
      <c r="H31" s="303" t="s">
        <v>351</v>
      </c>
      <c r="I31" s="304" t="s">
        <v>374</v>
      </c>
      <c r="J31" s="304" t="s">
        <v>182</v>
      </c>
      <c r="K31" s="37" t="s">
        <v>414</v>
      </c>
    </row>
    <row r="32" spans="1:11" ht="28.8" x14ac:dyDescent="0.3">
      <c r="A32" s="302" t="s">
        <v>278</v>
      </c>
      <c r="B32" s="424"/>
      <c r="C32" s="307" t="s">
        <v>311</v>
      </c>
      <c r="D32" s="308" t="s">
        <v>354</v>
      </c>
      <c r="E32" s="310"/>
      <c r="F32" s="308"/>
      <c r="G32" s="313">
        <v>0.02</v>
      </c>
      <c r="H32" s="303" t="s">
        <v>436</v>
      </c>
      <c r="I32" s="304" t="s">
        <v>374</v>
      </c>
      <c r="J32" s="304" t="s">
        <v>182</v>
      </c>
      <c r="K32" s="37" t="s">
        <v>25</v>
      </c>
    </row>
  </sheetData>
  <autoFilter ref="A2:K32" xr:uid="{02FCEE5D-D5AE-44B2-958F-741085FA1E11}"/>
  <mergeCells count="30">
    <mergeCell ref="J25:J26"/>
    <mergeCell ref="A27:A28"/>
    <mergeCell ref="B27:B32"/>
    <mergeCell ref="H27:H28"/>
    <mergeCell ref="A29:A30"/>
    <mergeCell ref="B12:B26"/>
    <mergeCell ref="H12:H13"/>
    <mergeCell ref="A14:A15"/>
    <mergeCell ref="C14:C15"/>
    <mergeCell ref="H14:H15"/>
    <mergeCell ref="A16:A21"/>
    <mergeCell ref="H16:H21"/>
    <mergeCell ref="A25:A26"/>
    <mergeCell ref="H25:H26"/>
    <mergeCell ref="C12:C13"/>
    <mergeCell ref="C16:C23"/>
    <mergeCell ref="H3:H6"/>
    <mergeCell ref="A8:A9"/>
    <mergeCell ref="B9:B11"/>
    <mergeCell ref="A10:A11"/>
    <mergeCell ref="H10:H11"/>
    <mergeCell ref="C5:C7"/>
    <mergeCell ref="C3:C4"/>
    <mergeCell ref="C10:C11"/>
    <mergeCell ref="C25:C26"/>
    <mergeCell ref="C27:C28"/>
    <mergeCell ref="C29:C30"/>
    <mergeCell ref="A12:A13"/>
    <mergeCell ref="A3:A6"/>
    <mergeCell ref="B3:B8"/>
  </mergeCells>
  <conditionalFormatting sqref="A2">
    <cfRule type="duplicateValues" dxfId="6" priority="1"/>
  </conditionalFormatting>
  <conditionalFormatting sqref="A29 A10 A16 A27 A31:A1048576 A22:A25 A3:A4 A7:A8 A14">
    <cfRule type="duplicateValues" dxfId="5" priority="3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8F5F-FA57-40C9-98E8-9DAE74877453}">
  <dimension ref="A1:K32"/>
  <sheetViews>
    <sheetView zoomScale="70" zoomScaleNormal="70" workbookViewId="0">
      <selection activeCell="D1" sqref="D1"/>
    </sheetView>
  </sheetViews>
  <sheetFormatPr defaultColWidth="9.109375" defaultRowHeight="14.4" x14ac:dyDescent="0.3"/>
  <cols>
    <col min="1" max="1" width="36" style="301" customWidth="1"/>
    <col min="2" max="2" width="24" style="305" customWidth="1"/>
    <col min="3" max="3" width="20.5546875" style="305" customWidth="1"/>
    <col min="4" max="4" width="49.88671875" style="300" bestFit="1" customWidth="1"/>
    <col min="5" max="5" width="11.109375" style="298" bestFit="1" customWidth="1"/>
    <col min="6" max="6" width="29.44140625" style="11" bestFit="1" customWidth="1"/>
    <col min="7" max="7" width="10.88671875" style="315" bestFit="1" customWidth="1"/>
    <col min="8" max="8" width="66.33203125" style="11" bestFit="1" customWidth="1"/>
    <col min="9" max="9" width="19.33203125" style="11" customWidth="1"/>
    <col min="10" max="10" width="22.44140625" style="11" customWidth="1"/>
    <col min="11" max="11" width="16.6640625" style="298" bestFit="1" customWidth="1"/>
    <col min="12" max="16384" width="9.109375" style="11"/>
  </cols>
  <sheetData>
    <row r="1" spans="1:11" x14ac:dyDescent="0.3">
      <c r="A1" s="302"/>
      <c r="B1" s="307"/>
      <c r="C1" s="307"/>
      <c r="D1" s="303">
        <f>COUNTA(D3:D39)</f>
        <v>30</v>
      </c>
      <c r="E1" s="37"/>
      <c r="F1" s="304"/>
      <c r="G1" s="313">
        <f>SUBTOTAL(9,G3:G32)</f>
        <v>1.0000000000000004</v>
      </c>
      <c r="H1" s="304"/>
      <c r="I1" s="304"/>
      <c r="J1" s="304"/>
      <c r="K1" s="37"/>
    </row>
    <row r="2" spans="1:11" s="74" customFormat="1" ht="23.25" customHeight="1" x14ac:dyDescent="0.3">
      <c r="A2" s="321" t="s">
        <v>431</v>
      </c>
      <c r="B2" s="321" t="s">
        <v>423</v>
      </c>
      <c r="C2" s="321" t="s">
        <v>424</v>
      </c>
      <c r="D2" s="321" t="s">
        <v>310</v>
      </c>
      <c r="E2" s="322" t="s">
        <v>425</v>
      </c>
      <c r="F2" s="322" t="s">
        <v>426</v>
      </c>
      <c r="G2" s="323" t="s">
        <v>30</v>
      </c>
      <c r="H2" s="322" t="s">
        <v>427</v>
      </c>
      <c r="I2" s="322" t="s">
        <v>428</v>
      </c>
      <c r="J2" s="322" t="s">
        <v>429</v>
      </c>
      <c r="K2" s="322" t="s">
        <v>430</v>
      </c>
    </row>
    <row r="3" spans="1:11" ht="115.2" x14ac:dyDescent="0.3">
      <c r="A3" s="427" t="s">
        <v>281</v>
      </c>
      <c r="B3" s="424" t="s">
        <v>193</v>
      </c>
      <c r="C3" s="424" t="s">
        <v>333</v>
      </c>
      <c r="D3" s="303" t="s">
        <v>181</v>
      </c>
      <c r="E3" s="316">
        <v>67779</v>
      </c>
      <c r="F3" s="304" t="s">
        <v>198</v>
      </c>
      <c r="G3" s="313">
        <v>0.05</v>
      </c>
      <c r="H3" s="426" t="s">
        <v>367</v>
      </c>
      <c r="I3" s="304" t="s">
        <v>374</v>
      </c>
      <c r="J3" s="303" t="s">
        <v>384</v>
      </c>
      <c r="K3" s="37" t="s">
        <v>24</v>
      </c>
    </row>
    <row r="4" spans="1:11" x14ac:dyDescent="0.3">
      <c r="A4" s="427"/>
      <c r="B4" s="424"/>
      <c r="C4" s="424"/>
      <c r="D4" s="303" t="s">
        <v>194</v>
      </c>
      <c r="E4" s="316">
        <v>19461</v>
      </c>
      <c r="F4" s="304" t="s">
        <v>198</v>
      </c>
      <c r="G4" s="313">
        <v>0.05</v>
      </c>
      <c r="H4" s="426"/>
      <c r="I4" s="304" t="s">
        <v>374</v>
      </c>
      <c r="J4" s="304" t="s">
        <v>182</v>
      </c>
      <c r="K4" s="37" t="s">
        <v>24</v>
      </c>
    </row>
    <row r="5" spans="1:11" ht="60" customHeight="1" x14ac:dyDescent="0.3">
      <c r="A5" s="427"/>
      <c r="B5" s="424"/>
      <c r="C5" s="307" t="s">
        <v>422</v>
      </c>
      <c r="D5" s="303" t="s">
        <v>196</v>
      </c>
      <c r="E5" s="317">
        <v>0.95</v>
      </c>
      <c r="F5" s="304" t="s">
        <v>369</v>
      </c>
      <c r="G5" s="313">
        <v>0.05</v>
      </c>
      <c r="H5" s="426"/>
      <c r="I5" s="304" t="s">
        <v>374</v>
      </c>
      <c r="J5" s="304" t="s">
        <v>182</v>
      </c>
      <c r="K5" s="37" t="s">
        <v>24</v>
      </c>
    </row>
    <row r="6" spans="1:11" ht="30" customHeight="1" x14ac:dyDescent="0.3">
      <c r="A6" s="427" t="s">
        <v>274</v>
      </c>
      <c r="B6" s="424" t="s">
        <v>183</v>
      </c>
      <c r="C6" s="424" t="s">
        <v>317</v>
      </c>
      <c r="D6" s="303" t="s">
        <v>359</v>
      </c>
      <c r="E6" s="37">
        <v>5</v>
      </c>
      <c r="F6" s="304" t="s">
        <v>395</v>
      </c>
      <c r="G6" s="314">
        <v>0.05</v>
      </c>
      <c r="H6" s="303" t="s">
        <v>366</v>
      </c>
      <c r="I6" s="304" t="s">
        <v>380</v>
      </c>
      <c r="J6" s="304" t="s">
        <v>391</v>
      </c>
      <c r="K6" s="37" t="s">
        <v>22</v>
      </c>
    </row>
    <row r="7" spans="1:11" ht="72" x14ac:dyDescent="0.3">
      <c r="A7" s="427"/>
      <c r="B7" s="424"/>
      <c r="C7" s="424"/>
      <c r="D7" s="303" t="s">
        <v>347</v>
      </c>
      <c r="E7" s="310">
        <v>8</v>
      </c>
      <c r="F7" s="309" t="s">
        <v>187</v>
      </c>
      <c r="G7" s="313">
        <v>0.04</v>
      </c>
      <c r="H7" s="306" t="s">
        <v>322</v>
      </c>
      <c r="I7" s="303" t="s">
        <v>416</v>
      </c>
      <c r="J7" s="303" t="s">
        <v>407</v>
      </c>
      <c r="K7" s="37" t="s">
        <v>413</v>
      </c>
    </row>
    <row r="8" spans="1:11" ht="57.6" x14ac:dyDescent="0.3">
      <c r="A8" s="427"/>
      <c r="B8" s="424"/>
      <c r="C8" s="424" t="s">
        <v>363</v>
      </c>
      <c r="D8" s="303" t="s">
        <v>360</v>
      </c>
      <c r="E8" s="318">
        <v>2E-3</v>
      </c>
      <c r="F8" s="304" t="s">
        <v>396</v>
      </c>
      <c r="G8" s="314">
        <v>0.05</v>
      </c>
      <c r="H8" s="303" t="s">
        <v>378</v>
      </c>
      <c r="I8" s="304" t="s">
        <v>380</v>
      </c>
      <c r="J8" s="303" t="s">
        <v>387</v>
      </c>
      <c r="K8" s="37" t="s">
        <v>23</v>
      </c>
    </row>
    <row r="9" spans="1:11" ht="72" x14ac:dyDescent="0.3">
      <c r="A9" s="427"/>
      <c r="B9" s="424"/>
      <c r="C9" s="424"/>
      <c r="D9" s="303" t="s">
        <v>365</v>
      </c>
      <c r="E9" s="37">
        <v>0</v>
      </c>
      <c r="F9" s="304" t="s">
        <v>370</v>
      </c>
      <c r="G9" s="314">
        <v>0.03</v>
      </c>
      <c r="H9" s="426" t="s">
        <v>420</v>
      </c>
      <c r="I9" s="303" t="s">
        <v>416</v>
      </c>
      <c r="J9" s="303" t="s">
        <v>393</v>
      </c>
      <c r="K9" s="37" t="s">
        <v>23</v>
      </c>
    </row>
    <row r="10" spans="1:11" ht="72" x14ac:dyDescent="0.3">
      <c r="A10" s="427"/>
      <c r="B10" s="424"/>
      <c r="C10" s="424"/>
      <c r="D10" s="303" t="s">
        <v>402</v>
      </c>
      <c r="E10" s="37">
        <v>0</v>
      </c>
      <c r="F10" s="304" t="s">
        <v>403</v>
      </c>
      <c r="G10" s="314">
        <v>0.02</v>
      </c>
      <c r="H10" s="426"/>
      <c r="I10" s="303" t="s">
        <v>416</v>
      </c>
      <c r="J10" s="303" t="s">
        <v>393</v>
      </c>
      <c r="K10" s="37" t="s">
        <v>410</v>
      </c>
    </row>
    <row r="11" spans="1:11" ht="72" x14ac:dyDescent="0.3">
      <c r="A11" s="427"/>
      <c r="B11" s="424"/>
      <c r="C11" s="424" t="s">
        <v>315</v>
      </c>
      <c r="D11" s="303" t="s">
        <v>361</v>
      </c>
      <c r="E11" s="37">
        <v>2800</v>
      </c>
      <c r="F11" s="304" t="s">
        <v>397</v>
      </c>
      <c r="G11" s="314">
        <v>0.05</v>
      </c>
      <c r="H11" s="303" t="s">
        <v>377</v>
      </c>
      <c r="I11" s="303" t="s">
        <v>388</v>
      </c>
      <c r="J11" s="303" t="s">
        <v>390</v>
      </c>
      <c r="K11" s="37" t="s">
        <v>12</v>
      </c>
    </row>
    <row r="12" spans="1:11" ht="57.6" x14ac:dyDescent="0.3">
      <c r="A12" s="427"/>
      <c r="B12" s="424"/>
      <c r="C12" s="424"/>
      <c r="D12" s="303" t="s">
        <v>364</v>
      </c>
      <c r="E12" s="310"/>
      <c r="F12" s="309"/>
      <c r="G12" s="314">
        <v>0.05</v>
      </c>
      <c r="H12" s="303" t="s">
        <v>379</v>
      </c>
      <c r="I12" s="304" t="s">
        <v>380</v>
      </c>
      <c r="J12" s="303" t="s">
        <v>389</v>
      </c>
      <c r="K12" s="37" t="s">
        <v>12</v>
      </c>
    </row>
    <row r="13" spans="1:11" ht="57.6" x14ac:dyDescent="0.3">
      <c r="A13" s="427"/>
      <c r="B13" s="424"/>
      <c r="C13" s="424"/>
      <c r="D13" s="303" t="s">
        <v>362</v>
      </c>
      <c r="E13" s="317">
        <v>0.85</v>
      </c>
      <c r="F13" s="304"/>
      <c r="G13" s="314">
        <v>0.05</v>
      </c>
      <c r="H13" s="303" t="s">
        <v>401</v>
      </c>
      <c r="I13" s="304" t="s">
        <v>380</v>
      </c>
      <c r="J13" s="303" t="s">
        <v>392</v>
      </c>
      <c r="K13" s="307" t="s">
        <v>409</v>
      </c>
    </row>
    <row r="14" spans="1:11" ht="43.2" x14ac:dyDescent="0.3">
      <c r="A14" s="302" t="s">
        <v>270</v>
      </c>
      <c r="B14" s="424"/>
      <c r="C14" s="424"/>
      <c r="D14" s="303" t="s">
        <v>339</v>
      </c>
      <c r="E14" s="310"/>
      <c r="F14" s="309"/>
      <c r="G14" s="313">
        <v>0.05</v>
      </c>
      <c r="H14" s="304" t="s">
        <v>323</v>
      </c>
      <c r="I14" s="304" t="s">
        <v>380</v>
      </c>
      <c r="J14" s="303" t="s">
        <v>406</v>
      </c>
      <c r="K14" s="37" t="s">
        <v>12</v>
      </c>
    </row>
    <row r="15" spans="1:11" ht="30" customHeight="1" x14ac:dyDescent="0.3">
      <c r="A15" s="427" t="s">
        <v>268</v>
      </c>
      <c r="B15" s="424"/>
      <c r="C15" s="424" t="s">
        <v>312</v>
      </c>
      <c r="D15" s="303" t="s">
        <v>334</v>
      </c>
      <c r="E15" s="37">
        <v>10</v>
      </c>
      <c r="F15" s="304" t="s">
        <v>371</v>
      </c>
      <c r="G15" s="314">
        <v>0.02</v>
      </c>
      <c r="H15" s="426" t="s">
        <v>320</v>
      </c>
      <c r="I15" s="304" t="s">
        <v>374</v>
      </c>
      <c r="J15" s="304" t="s">
        <v>182</v>
      </c>
      <c r="K15" s="37" t="s">
        <v>411</v>
      </c>
    </row>
    <row r="16" spans="1:11" x14ac:dyDescent="0.3">
      <c r="A16" s="427"/>
      <c r="B16" s="424"/>
      <c r="C16" s="424"/>
      <c r="D16" s="311" t="s">
        <v>335</v>
      </c>
      <c r="E16" s="37">
        <v>0</v>
      </c>
      <c r="F16" s="304" t="s">
        <v>372</v>
      </c>
      <c r="G16" s="314">
        <v>0.02</v>
      </c>
      <c r="H16" s="426"/>
      <c r="I16" s="304" t="s">
        <v>374</v>
      </c>
      <c r="J16" s="304" t="s">
        <v>182</v>
      </c>
      <c r="K16" s="37" t="s">
        <v>411</v>
      </c>
    </row>
    <row r="17" spans="1:11" ht="30" customHeight="1" x14ac:dyDescent="0.3">
      <c r="A17" s="427" t="s">
        <v>284</v>
      </c>
      <c r="B17" s="424"/>
      <c r="C17" s="424" t="s">
        <v>316</v>
      </c>
      <c r="D17" s="303" t="s">
        <v>336</v>
      </c>
      <c r="E17" s="37">
        <v>3</v>
      </c>
      <c r="F17" s="304" t="s">
        <v>375</v>
      </c>
      <c r="G17" s="314">
        <v>0.03</v>
      </c>
      <c r="H17" s="426" t="s">
        <v>321</v>
      </c>
      <c r="I17" s="304" t="s">
        <v>374</v>
      </c>
      <c r="J17" s="304" t="s">
        <v>182</v>
      </c>
      <c r="K17" s="37" t="s">
        <v>412</v>
      </c>
    </row>
    <row r="18" spans="1:11" x14ac:dyDescent="0.3">
      <c r="A18" s="427"/>
      <c r="B18" s="424"/>
      <c r="C18" s="424"/>
      <c r="D18" s="303" t="s">
        <v>342</v>
      </c>
      <c r="E18" s="310"/>
      <c r="F18" s="309"/>
      <c r="G18" s="314">
        <v>0.02</v>
      </c>
      <c r="H18" s="426"/>
      <c r="I18" s="304" t="s">
        <v>374</v>
      </c>
      <c r="J18" s="304" t="s">
        <v>182</v>
      </c>
      <c r="K18" s="37" t="s">
        <v>412</v>
      </c>
    </row>
    <row r="19" spans="1:11" x14ac:dyDescent="0.3">
      <c r="A19" s="427"/>
      <c r="B19" s="424"/>
      <c r="C19" s="424"/>
      <c r="D19" s="303" t="s">
        <v>343</v>
      </c>
      <c r="E19" s="310"/>
      <c r="F19" s="309"/>
      <c r="G19" s="314">
        <v>0.02</v>
      </c>
      <c r="H19" s="426"/>
      <c r="I19" s="304" t="s">
        <v>374</v>
      </c>
      <c r="J19" s="304" t="s">
        <v>182</v>
      </c>
      <c r="K19" s="37" t="s">
        <v>412</v>
      </c>
    </row>
    <row r="20" spans="1:11" x14ac:dyDescent="0.3">
      <c r="A20" s="427"/>
      <c r="B20" s="424"/>
      <c r="C20" s="424"/>
      <c r="D20" s="303" t="s">
        <v>344</v>
      </c>
      <c r="E20" s="310"/>
      <c r="F20" s="309"/>
      <c r="G20" s="313">
        <v>0.02</v>
      </c>
      <c r="H20" s="426"/>
      <c r="I20" s="304" t="s">
        <v>374</v>
      </c>
      <c r="J20" s="304" t="s">
        <v>182</v>
      </c>
      <c r="K20" s="37" t="s">
        <v>412</v>
      </c>
    </row>
    <row r="21" spans="1:11" x14ac:dyDescent="0.3">
      <c r="A21" s="427"/>
      <c r="B21" s="424"/>
      <c r="C21" s="424"/>
      <c r="D21" s="303" t="s">
        <v>345</v>
      </c>
      <c r="E21" s="310"/>
      <c r="F21" s="309"/>
      <c r="G21" s="313">
        <v>0.02</v>
      </c>
      <c r="H21" s="426"/>
      <c r="I21" s="304" t="s">
        <v>374</v>
      </c>
      <c r="J21" s="304" t="s">
        <v>182</v>
      </c>
      <c r="K21" s="37" t="s">
        <v>412</v>
      </c>
    </row>
    <row r="22" spans="1:11" ht="15" customHeight="1" x14ac:dyDescent="0.3">
      <c r="A22" s="427"/>
      <c r="B22" s="424"/>
      <c r="C22" s="424"/>
      <c r="D22" s="303" t="s">
        <v>346</v>
      </c>
      <c r="E22" s="310"/>
      <c r="F22" s="309"/>
      <c r="G22" s="313">
        <v>0.02</v>
      </c>
      <c r="H22" s="426"/>
      <c r="I22" s="304" t="s">
        <v>374</v>
      </c>
      <c r="J22" s="304" t="s">
        <v>182</v>
      </c>
      <c r="K22" s="37" t="s">
        <v>412</v>
      </c>
    </row>
    <row r="23" spans="1:11" ht="28.8" x14ac:dyDescent="0.3">
      <c r="A23" s="302" t="s">
        <v>287</v>
      </c>
      <c r="B23" s="424"/>
      <c r="C23" s="424"/>
      <c r="D23" s="303" t="s">
        <v>340</v>
      </c>
      <c r="E23" s="37">
        <v>0</v>
      </c>
      <c r="F23" s="304" t="s">
        <v>341</v>
      </c>
      <c r="G23" s="313">
        <v>0.03</v>
      </c>
      <c r="H23" s="303" t="s">
        <v>324</v>
      </c>
      <c r="I23" s="304" t="s">
        <v>374</v>
      </c>
      <c r="J23" s="304" t="s">
        <v>182</v>
      </c>
      <c r="K23" s="37" t="s">
        <v>25</v>
      </c>
    </row>
    <row r="24" spans="1:11" ht="43.2" x14ac:dyDescent="0.3">
      <c r="A24" s="302" t="s">
        <v>280</v>
      </c>
      <c r="B24" s="424"/>
      <c r="C24" s="424"/>
      <c r="D24" s="303" t="s">
        <v>400</v>
      </c>
      <c r="E24" s="37">
        <v>0</v>
      </c>
      <c r="F24" s="304" t="s">
        <v>353</v>
      </c>
      <c r="G24" s="313">
        <v>0.03</v>
      </c>
      <c r="H24" s="303" t="s">
        <v>399</v>
      </c>
      <c r="I24" s="304" t="s">
        <v>374</v>
      </c>
      <c r="J24" s="304" t="s">
        <v>182</v>
      </c>
      <c r="K24" s="310"/>
    </row>
    <row r="25" spans="1:11" ht="45" customHeight="1" x14ac:dyDescent="0.3">
      <c r="A25" s="427" t="s">
        <v>289</v>
      </c>
      <c r="B25" s="424"/>
      <c r="C25" s="424" t="s">
        <v>348</v>
      </c>
      <c r="D25" s="303" t="s">
        <v>418</v>
      </c>
      <c r="E25" s="310">
        <v>32</v>
      </c>
      <c r="F25" s="309" t="s">
        <v>186</v>
      </c>
      <c r="G25" s="313">
        <v>0.05</v>
      </c>
      <c r="H25" s="426" t="s">
        <v>435</v>
      </c>
      <c r="I25" s="303" t="s">
        <v>416</v>
      </c>
      <c r="J25" s="426" t="s">
        <v>405</v>
      </c>
      <c r="K25" s="37" t="s">
        <v>24</v>
      </c>
    </row>
    <row r="26" spans="1:11" ht="43.2" x14ac:dyDescent="0.3">
      <c r="A26" s="427"/>
      <c r="B26" s="424"/>
      <c r="C26" s="424"/>
      <c r="D26" s="303" t="s">
        <v>419</v>
      </c>
      <c r="E26" s="310">
        <v>0</v>
      </c>
      <c r="F26" s="309" t="s">
        <v>403</v>
      </c>
      <c r="G26" s="313">
        <v>0.05</v>
      </c>
      <c r="H26" s="426"/>
      <c r="I26" s="303" t="s">
        <v>416</v>
      </c>
      <c r="J26" s="426"/>
      <c r="K26" s="37" t="s">
        <v>24</v>
      </c>
    </row>
    <row r="27" spans="1:11" ht="30" customHeight="1" x14ac:dyDescent="0.3">
      <c r="A27" s="427" t="s">
        <v>261</v>
      </c>
      <c r="B27" s="424" t="s">
        <v>184</v>
      </c>
      <c r="C27" s="424" t="s">
        <v>311</v>
      </c>
      <c r="D27" s="303" t="s">
        <v>185</v>
      </c>
      <c r="E27" s="37">
        <v>1</v>
      </c>
      <c r="F27" s="304" t="s">
        <v>352</v>
      </c>
      <c r="G27" s="313">
        <v>0.03</v>
      </c>
      <c r="H27" s="428" t="s">
        <v>325</v>
      </c>
      <c r="I27" s="304" t="s">
        <v>374</v>
      </c>
      <c r="J27" s="304" t="s">
        <v>182</v>
      </c>
      <c r="K27" s="37" t="s">
        <v>25</v>
      </c>
    </row>
    <row r="28" spans="1:11" ht="30" customHeight="1" x14ac:dyDescent="0.3">
      <c r="A28" s="427"/>
      <c r="B28" s="424"/>
      <c r="C28" s="424"/>
      <c r="D28" s="303" t="s">
        <v>349</v>
      </c>
      <c r="E28" s="317">
        <v>0.75</v>
      </c>
      <c r="F28" s="304" t="s">
        <v>373</v>
      </c>
      <c r="G28" s="313">
        <v>0.02</v>
      </c>
      <c r="H28" s="428"/>
      <c r="I28" s="304" t="s">
        <v>374</v>
      </c>
      <c r="J28" s="304" t="s">
        <v>182</v>
      </c>
      <c r="K28" s="37" t="s">
        <v>25</v>
      </c>
    </row>
    <row r="29" spans="1:11" ht="28.8" x14ac:dyDescent="0.3">
      <c r="A29" s="427" t="s">
        <v>140</v>
      </c>
      <c r="B29" s="424"/>
      <c r="C29" s="424" t="s">
        <v>312</v>
      </c>
      <c r="D29" s="303" t="s">
        <v>191</v>
      </c>
      <c r="E29" s="37">
        <v>0</v>
      </c>
      <c r="F29" s="304" t="s">
        <v>190</v>
      </c>
      <c r="G29" s="313">
        <v>0.01</v>
      </c>
      <c r="H29" s="303" t="s">
        <v>326</v>
      </c>
      <c r="I29" s="304" t="s">
        <v>374</v>
      </c>
      <c r="J29" s="304" t="s">
        <v>182</v>
      </c>
      <c r="K29" s="37" t="s">
        <v>25</v>
      </c>
    </row>
    <row r="30" spans="1:11" ht="30" customHeight="1" x14ac:dyDescent="0.3">
      <c r="A30" s="427"/>
      <c r="B30" s="424"/>
      <c r="C30" s="424"/>
      <c r="D30" s="303" t="s">
        <v>189</v>
      </c>
      <c r="E30" s="37">
        <v>0</v>
      </c>
      <c r="F30" s="304" t="s">
        <v>350</v>
      </c>
      <c r="G30" s="313">
        <v>0.02</v>
      </c>
      <c r="H30" s="303" t="s">
        <v>398</v>
      </c>
      <c r="I30" s="304" t="s">
        <v>374</v>
      </c>
      <c r="J30" s="304" t="s">
        <v>182</v>
      </c>
      <c r="K30" s="37" t="s">
        <v>25</v>
      </c>
    </row>
    <row r="31" spans="1:11" ht="28.8" x14ac:dyDescent="0.3">
      <c r="A31" s="302" t="s">
        <v>283</v>
      </c>
      <c r="B31" s="424"/>
      <c r="C31" s="307" t="s">
        <v>313</v>
      </c>
      <c r="D31" s="303" t="s">
        <v>192</v>
      </c>
      <c r="E31" s="37">
        <v>1</v>
      </c>
      <c r="F31" s="304" t="s">
        <v>352</v>
      </c>
      <c r="G31" s="313">
        <v>0.03</v>
      </c>
      <c r="H31" s="303" t="s">
        <v>351</v>
      </c>
      <c r="I31" s="304" t="s">
        <v>374</v>
      </c>
      <c r="J31" s="304" t="s">
        <v>182</v>
      </c>
      <c r="K31" s="37" t="s">
        <v>414</v>
      </c>
    </row>
    <row r="32" spans="1:11" ht="28.8" x14ac:dyDescent="0.3">
      <c r="A32" s="302" t="s">
        <v>278</v>
      </c>
      <c r="B32" s="424"/>
      <c r="C32" s="307" t="s">
        <v>311</v>
      </c>
      <c r="D32" s="303" t="s">
        <v>354</v>
      </c>
      <c r="E32" s="310"/>
      <c r="F32" s="309"/>
      <c r="G32" s="313">
        <v>0.02</v>
      </c>
      <c r="H32" s="303" t="s">
        <v>436</v>
      </c>
      <c r="I32" s="304" t="s">
        <v>374</v>
      </c>
      <c r="J32" s="304" t="s">
        <v>182</v>
      </c>
      <c r="K32" s="37" t="s">
        <v>25</v>
      </c>
    </row>
  </sheetData>
  <autoFilter ref="A2:K32" xr:uid="{02FCEE5D-D5AE-44B2-958F-741085FA1E11}"/>
  <mergeCells count="26">
    <mergeCell ref="C25:C26"/>
    <mergeCell ref="C17:C24"/>
    <mergeCell ref="C11:C14"/>
    <mergeCell ref="J25:J26"/>
    <mergeCell ref="A27:A28"/>
    <mergeCell ref="B27:B32"/>
    <mergeCell ref="H27:H28"/>
    <mergeCell ref="A29:A30"/>
    <mergeCell ref="C27:C28"/>
    <mergeCell ref="C29:C30"/>
    <mergeCell ref="A3:A5"/>
    <mergeCell ref="B3:B5"/>
    <mergeCell ref="H3:H5"/>
    <mergeCell ref="C3:C4"/>
    <mergeCell ref="H9:H10"/>
    <mergeCell ref="C8:C10"/>
    <mergeCell ref="C6:C7"/>
    <mergeCell ref="A6:A13"/>
    <mergeCell ref="B6:B26"/>
    <mergeCell ref="A15:A16"/>
    <mergeCell ref="C15:C16"/>
    <mergeCell ref="H15:H16"/>
    <mergeCell ref="A17:A22"/>
    <mergeCell ref="H17:H22"/>
    <mergeCell ref="A25:A26"/>
    <mergeCell ref="H25:H26"/>
  </mergeCells>
  <conditionalFormatting sqref="A2">
    <cfRule type="duplicateValues" dxfId="4" priority="1"/>
  </conditionalFormatting>
  <conditionalFormatting sqref="A29 A17 A27 A31:A1048576 A23:A25 A3:A4 A6:A7 A14:A15">
    <cfRule type="duplicateValues" dxfId="3" priority="2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423E-E015-4B6C-8A3D-75DE26489C2D}">
  <dimension ref="A1:K23"/>
  <sheetViews>
    <sheetView zoomScale="85" zoomScaleNormal="85" workbookViewId="0">
      <selection activeCell="D3" sqref="D3"/>
    </sheetView>
  </sheetViews>
  <sheetFormatPr defaultColWidth="9.109375" defaultRowHeight="14.4" x14ac:dyDescent="0.3"/>
  <cols>
    <col min="1" max="1" width="36" style="301" customWidth="1"/>
    <col min="2" max="2" width="24" style="305" customWidth="1"/>
    <col min="3" max="3" width="20.5546875" style="305" customWidth="1"/>
    <col min="4" max="4" width="49.88671875" style="300" bestFit="1" customWidth="1"/>
    <col min="5" max="5" width="13.109375" style="298" customWidth="1"/>
    <col min="6" max="6" width="29.44140625" style="11" bestFit="1" customWidth="1"/>
    <col min="7" max="7" width="10.88671875" style="315" bestFit="1" customWidth="1"/>
    <col min="8" max="8" width="66.33203125" style="11" bestFit="1" customWidth="1"/>
    <col min="9" max="9" width="19.33203125" style="11" customWidth="1"/>
    <col min="10" max="10" width="22.44140625" style="11" customWidth="1"/>
    <col min="11" max="11" width="16.6640625" style="298" bestFit="1" customWidth="1"/>
    <col min="12" max="16384" width="9.109375" style="11"/>
  </cols>
  <sheetData>
    <row r="1" spans="1:11" x14ac:dyDescent="0.3">
      <c r="A1" s="302"/>
      <c r="B1" s="307"/>
      <c r="C1" s="307"/>
      <c r="D1" s="303">
        <f>COUNTA(D3:D39)</f>
        <v>21</v>
      </c>
      <c r="E1" s="37"/>
      <c r="F1" s="304"/>
      <c r="G1" s="313">
        <f>SUBTOTAL(9,G3:G23)</f>
        <v>0.97000000000000042</v>
      </c>
      <c r="H1" s="304"/>
      <c r="I1" s="304"/>
      <c r="J1" s="304"/>
      <c r="K1" s="37"/>
    </row>
    <row r="2" spans="1:11" s="74" customFormat="1" ht="24" customHeight="1" x14ac:dyDescent="0.3">
      <c r="A2" s="321" t="s">
        <v>431</v>
      </c>
      <c r="B2" s="321" t="s">
        <v>423</v>
      </c>
      <c r="C2" s="321" t="s">
        <v>424</v>
      </c>
      <c r="D2" s="321" t="s">
        <v>310</v>
      </c>
      <c r="E2" s="322" t="s">
        <v>425</v>
      </c>
      <c r="F2" s="322" t="s">
        <v>426</v>
      </c>
      <c r="G2" s="323" t="s">
        <v>30</v>
      </c>
      <c r="H2" s="322" t="s">
        <v>427</v>
      </c>
      <c r="I2" s="322" t="s">
        <v>428</v>
      </c>
      <c r="J2" s="322" t="s">
        <v>429</v>
      </c>
      <c r="K2" s="322" t="s">
        <v>430</v>
      </c>
    </row>
    <row r="3" spans="1:11" ht="115.2" x14ac:dyDescent="0.3">
      <c r="A3" s="427" t="s">
        <v>281</v>
      </c>
      <c r="B3" s="424" t="s">
        <v>193</v>
      </c>
      <c r="C3" s="307" t="s">
        <v>333</v>
      </c>
      <c r="D3" s="303" t="s">
        <v>181</v>
      </c>
      <c r="E3" s="316">
        <v>67779</v>
      </c>
      <c r="F3" s="304" t="s">
        <v>198</v>
      </c>
      <c r="G3" s="313">
        <v>0.1</v>
      </c>
      <c r="H3" s="426" t="s">
        <v>367</v>
      </c>
      <c r="I3" s="304" t="s">
        <v>374</v>
      </c>
      <c r="J3" s="303" t="s">
        <v>384</v>
      </c>
      <c r="K3" s="37" t="s">
        <v>24</v>
      </c>
    </row>
    <row r="4" spans="1:11" x14ac:dyDescent="0.3">
      <c r="A4" s="427"/>
      <c r="B4" s="424"/>
      <c r="C4" s="307" t="s">
        <v>333</v>
      </c>
      <c r="D4" s="303" t="s">
        <v>194</v>
      </c>
      <c r="E4" s="316">
        <v>19461</v>
      </c>
      <c r="F4" s="304" t="s">
        <v>198</v>
      </c>
      <c r="G4" s="313">
        <v>0.1</v>
      </c>
      <c r="H4" s="426"/>
      <c r="I4" s="304" t="s">
        <v>374</v>
      </c>
      <c r="J4" s="304" t="s">
        <v>182</v>
      </c>
      <c r="K4" s="37" t="s">
        <v>24</v>
      </c>
    </row>
    <row r="5" spans="1:11" ht="60" customHeight="1" x14ac:dyDescent="0.3">
      <c r="A5" s="427"/>
      <c r="B5" s="424"/>
      <c r="C5" s="307" t="s">
        <v>422</v>
      </c>
      <c r="D5" s="303" t="s">
        <v>196</v>
      </c>
      <c r="E5" s="317">
        <v>0.95</v>
      </c>
      <c r="F5" s="304" t="s">
        <v>369</v>
      </c>
      <c r="G5" s="313">
        <v>7.0000000000000007E-2</v>
      </c>
      <c r="H5" s="426"/>
      <c r="I5" s="304" t="s">
        <v>374</v>
      </c>
      <c r="J5" s="304" t="s">
        <v>182</v>
      </c>
      <c r="K5" s="37" t="s">
        <v>24</v>
      </c>
    </row>
    <row r="6" spans="1:11" ht="30" customHeight="1" x14ac:dyDescent="0.3">
      <c r="A6" s="427" t="s">
        <v>268</v>
      </c>
      <c r="B6" s="424" t="s">
        <v>183</v>
      </c>
      <c r="C6" s="424" t="s">
        <v>312</v>
      </c>
      <c r="D6" s="303" t="s">
        <v>334</v>
      </c>
      <c r="E6" s="37">
        <v>10</v>
      </c>
      <c r="F6" s="304" t="s">
        <v>371</v>
      </c>
      <c r="G6" s="314">
        <v>0.05</v>
      </c>
      <c r="H6" s="426" t="s">
        <v>320</v>
      </c>
      <c r="I6" s="304" t="s">
        <v>374</v>
      </c>
      <c r="J6" s="304" t="s">
        <v>182</v>
      </c>
      <c r="K6" s="37" t="s">
        <v>411</v>
      </c>
    </row>
    <row r="7" spans="1:11" x14ac:dyDescent="0.3">
      <c r="A7" s="427"/>
      <c r="B7" s="424"/>
      <c r="C7" s="424"/>
      <c r="D7" s="311" t="s">
        <v>335</v>
      </c>
      <c r="E7" s="37">
        <v>0</v>
      </c>
      <c r="F7" s="304" t="s">
        <v>372</v>
      </c>
      <c r="G7" s="314">
        <v>0.05</v>
      </c>
      <c r="H7" s="426"/>
      <c r="I7" s="304" t="s">
        <v>374</v>
      </c>
      <c r="J7" s="304" t="s">
        <v>182</v>
      </c>
      <c r="K7" s="37" t="s">
        <v>411</v>
      </c>
    </row>
    <row r="8" spans="1:11" ht="30" customHeight="1" x14ac:dyDescent="0.3">
      <c r="A8" s="427" t="s">
        <v>284</v>
      </c>
      <c r="B8" s="424"/>
      <c r="C8" s="424" t="s">
        <v>316</v>
      </c>
      <c r="D8" s="303" t="s">
        <v>336</v>
      </c>
      <c r="E8" s="37">
        <v>3</v>
      </c>
      <c r="F8" s="304" t="s">
        <v>375</v>
      </c>
      <c r="G8" s="314">
        <v>0.03</v>
      </c>
      <c r="H8" s="426" t="s">
        <v>321</v>
      </c>
      <c r="I8" s="304" t="s">
        <v>374</v>
      </c>
      <c r="J8" s="304" t="s">
        <v>182</v>
      </c>
      <c r="K8" s="37" t="s">
        <v>412</v>
      </c>
    </row>
    <row r="9" spans="1:11" x14ac:dyDescent="0.3">
      <c r="A9" s="427"/>
      <c r="B9" s="424"/>
      <c r="C9" s="424"/>
      <c r="D9" s="303" t="s">
        <v>342</v>
      </c>
      <c r="E9" s="310"/>
      <c r="F9" s="309"/>
      <c r="G9" s="314">
        <v>0.02</v>
      </c>
      <c r="H9" s="426"/>
      <c r="I9" s="304" t="s">
        <v>374</v>
      </c>
      <c r="J9" s="304" t="s">
        <v>182</v>
      </c>
      <c r="K9" s="37" t="s">
        <v>412</v>
      </c>
    </row>
    <row r="10" spans="1:11" x14ac:dyDescent="0.3">
      <c r="A10" s="427"/>
      <c r="B10" s="424"/>
      <c r="C10" s="424"/>
      <c r="D10" s="303" t="s">
        <v>343</v>
      </c>
      <c r="E10" s="310"/>
      <c r="F10" s="309"/>
      <c r="G10" s="314">
        <v>0.02</v>
      </c>
      <c r="H10" s="426"/>
      <c r="I10" s="304" t="s">
        <v>374</v>
      </c>
      <c r="J10" s="304" t="s">
        <v>182</v>
      </c>
      <c r="K10" s="37" t="s">
        <v>412</v>
      </c>
    </row>
    <row r="11" spans="1:11" x14ac:dyDescent="0.3">
      <c r="A11" s="427"/>
      <c r="B11" s="424"/>
      <c r="C11" s="424"/>
      <c r="D11" s="303" t="s">
        <v>344</v>
      </c>
      <c r="E11" s="310"/>
      <c r="F11" s="309"/>
      <c r="G11" s="313">
        <v>0.02</v>
      </c>
      <c r="H11" s="426"/>
      <c r="I11" s="304" t="s">
        <v>374</v>
      </c>
      <c r="J11" s="304" t="s">
        <v>182</v>
      </c>
      <c r="K11" s="37" t="s">
        <v>412</v>
      </c>
    </row>
    <row r="12" spans="1:11" x14ac:dyDescent="0.3">
      <c r="A12" s="427"/>
      <c r="B12" s="424"/>
      <c r="C12" s="424"/>
      <c r="D12" s="303" t="s">
        <v>345</v>
      </c>
      <c r="E12" s="310"/>
      <c r="F12" s="309"/>
      <c r="G12" s="313">
        <v>0.02</v>
      </c>
      <c r="H12" s="426"/>
      <c r="I12" s="304" t="s">
        <v>374</v>
      </c>
      <c r="J12" s="304" t="s">
        <v>182</v>
      </c>
      <c r="K12" s="37" t="s">
        <v>412</v>
      </c>
    </row>
    <row r="13" spans="1:11" ht="15" customHeight="1" x14ac:dyDescent="0.3">
      <c r="A13" s="427"/>
      <c r="B13" s="424"/>
      <c r="C13" s="424"/>
      <c r="D13" s="303" t="s">
        <v>346</v>
      </c>
      <c r="E13" s="310"/>
      <c r="F13" s="309"/>
      <c r="G13" s="313">
        <v>0.02</v>
      </c>
      <c r="H13" s="426"/>
      <c r="I13" s="304" t="s">
        <v>374</v>
      </c>
      <c r="J13" s="304" t="s">
        <v>182</v>
      </c>
      <c r="K13" s="37" t="s">
        <v>412</v>
      </c>
    </row>
    <row r="14" spans="1:11" ht="28.8" x14ac:dyDescent="0.3">
      <c r="A14" s="427"/>
      <c r="B14" s="424"/>
      <c r="C14" s="424"/>
      <c r="D14" s="303" t="s">
        <v>188</v>
      </c>
      <c r="E14" s="310"/>
      <c r="F14" s="309"/>
      <c r="G14" s="313">
        <v>0.05</v>
      </c>
      <c r="H14" s="303" t="s">
        <v>376</v>
      </c>
      <c r="I14" s="304" t="s">
        <v>381</v>
      </c>
      <c r="J14" s="304" t="s">
        <v>25</v>
      </c>
      <c r="K14" s="37" t="s">
        <v>25</v>
      </c>
    </row>
    <row r="15" spans="1:11" ht="28.8" x14ac:dyDescent="0.3">
      <c r="A15" s="302" t="s">
        <v>287</v>
      </c>
      <c r="B15" s="424"/>
      <c r="C15" s="424"/>
      <c r="D15" s="303" t="s">
        <v>340</v>
      </c>
      <c r="E15" s="37">
        <v>0</v>
      </c>
      <c r="F15" s="304" t="s">
        <v>341</v>
      </c>
      <c r="G15" s="313">
        <v>0.05</v>
      </c>
      <c r="H15" s="303" t="s">
        <v>324</v>
      </c>
      <c r="I15" s="304" t="s">
        <v>374</v>
      </c>
      <c r="J15" s="304" t="s">
        <v>182</v>
      </c>
      <c r="K15" s="37" t="s">
        <v>25</v>
      </c>
    </row>
    <row r="16" spans="1:11" ht="43.2" x14ac:dyDescent="0.3">
      <c r="A16" s="302" t="s">
        <v>280</v>
      </c>
      <c r="B16" s="424"/>
      <c r="C16" s="424"/>
      <c r="D16" s="303" t="s">
        <v>400</v>
      </c>
      <c r="E16" s="37">
        <v>0</v>
      </c>
      <c r="F16" s="304" t="s">
        <v>353</v>
      </c>
      <c r="G16" s="313">
        <v>0.03</v>
      </c>
      <c r="H16" s="303" t="s">
        <v>399</v>
      </c>
      <c r="I16" s="304" t="s">
        <v>374</v>
      </c>
      <c r="J16" s="304" t="s">
        <v>182</v>
      </c>
      <c r="K16" s="310"/>
    </row>
    <row r="17" spans="1:11" ht="57.6" x14ac:dyDescent="0.3">
      <c r="A17" s="312" t="s">
        <v>289</v>
      </c>
      <c r="B17" s="424"/>
      <c r="C17" s="307" t="s">
        <v>348</v>
      </c>
      <c r="D17" s="303" t="s">
        <v>337</v>
      </c>
      <c r="E17" s="310">
        <v>80</v>
      </c>
      <c r="F17" s="309" t="s">
        <v>417</v>
      </c>
      <c r="G17" s="313">
        <v>7.0000000000000007E-2</v>
      </c>
      <c r="H17" s="303" t="s">
        <v>435</v>
      </c>
      <c r="I17" s="303" t="s">
        <v>421</v>
      </c>
      <c r="J17" s="304"/>
      <c r="K17" s="37" t="s">
        <v>24</v>
      </c>
    </row>
    <row r="18" spans="1:11" ht="30" customHeight="1" x14ac:dyDescent="0.3">
      <c r="A18" s="427" t="s">
        <v>261</v>
      </c>
      <c r="B18" s="424" t="s">
        <v>184</v>
      </c>
      <c r="C18" s="424" t="s">
        <v>311</v>
      </c>
      <c r="D18" s="303" t="s">
        <v>185</v>
      </c>
      <c r="E18" s="37">
        <v>1</v>
      </c>
      <c r="F18" s="304" t="s">
        <v>352</v>
      </c>
      <c r="G18" s="313">
        <v>0.05</v>
      </c>
      <c r="H18" s="428" t="s">
        <v>325</v>
      </c>
      <c r="I18" s="304" t="s">
        <v>374</v>
      </c>
      <c r="J18" s="304" t="s">
        <v>182</v>
      </c>
      <c r="K18" s="37" t="s">
        <v>25</v>
      </c>
    </row>
    <row r="19" spans="1:11" ht="30" customHeight="1" x14ac:dyDescent="0.3">
      <c r="A19" s="427"/>
      <c r="B19" s="424"/>
      <c r="C19" s="424"/>
      <c r="D19" s="303" t="s">
        <v>349</v>
      </c>
      <c r="E19" s="317">
        <v>0.75</v>
      </c>
      <c r="F19" s="304" t="s">
        <v>373</v>
      </c>
      <c r="G19" s="313">
        <v>0.04</v>
      </c>
      <c r="H19" s="428"/>
      <c r="I19" s="304" t="s">
        <v>374</v>
      </c>
      <c r="J19" s="304" t="s">
        <v>182</v>
      </c>
      <c r="K19" s="37" t="s">
        <v>25</v>
      </c>
    </row>
    <row r="20" spans="1:11" ht="28.8" x14ac:dyDescent="0.3">
      <c r="A20" s="427" t="s">
        <v>140</v>
      </c>
      <c r="B20" s="424"/>
      <c r="C20" s="424" t="s">
        <v>312</v>
      </c>
      <c r="D20" s="303" t="s">
        <v>191</v>
      </c>
      <c r="E20" s="37">
        <v>0</v>
      </c>
      <c r="F20" s="304" t="s">
        <v>190</v>
      </c>
      <c r="G20" s="313">
        <v>0.05</v>
      </c>
      <c r="H20" s="303" t="s">
        <v>326</v>
      </c>
      <c r="I20" s="304" t="s">
        <v>374</v>
      </c>
      <c r="J20" s="304" t="s">
        <v>182</v>
      </c>
      <c r="K20" s="37" t="s">
        <v>25</v>
      </c>
    </row>
    <row r="21" spans="1:11" ht="30" customHeight="1" x14ac:dyDescent="0.3">
      <c r="A21" s="427"/>
      <c r="B21" s="424"/>
      <c r="C21" s="424"/>
      <c r="D21" s="303" t="s">
        <v>189</v>
      </c>
      <c r="E21" s="37">
        <v>0</v>
      </c>
      <c r="F21" s="304" t="s">
        <v>350</v>
      </c>
      <c r="G21" s="313">
        <v>0.03</v>
      </c>
      <c r="H21" s="303" t="s">
        <v>398</v>
      </c>
      <c r="I21" s="304" t="s">
        <v>374</v>
      </c>
      <c r="J21" s="304" t="s">
        <v>182</v>
      </c>
      <c r="K21" s="37" t="s">
        <v>25</v>
      </c>
    </row>
    <row r="22" spans="1:11" ht="28.8" x14ac:dyDescent="0.3">
      <c r="A22" s="302" t="s">
        <v>283</v>
      </c>
      <c r="B22" s="424"/>
      <c r="C22" s="307" t="s">
        <v>313</v>
      </c>
      <c r="D22" s="303" t="s">
        <v>192</v>
      </c>
      <c r="E22" s="37">
        <v>1</v>
      </c>
      <c r="F22" s="304" t="s">
        <v>352</v>
      </c>
      <c r="G22" s="313">
        <v>0.03</v>
      </c>
      <c r="H22" s="303" t="s">
        <v>351</v>
      </c>
      <c r="I22" s="304" t="s">
        <v>374</v>
      </c>
      <c r="J22" s="304" t="s">
        <v>182</v>
      </c>
      <c r="K22" s="37" t="s">
        <v>414</v>
      </c>
    </row>
    <row r="23" spans="1:11" ht="28.8" x14ac:dyDescent="0.3">
      <c r="A23" s="302" t="s">
        <v>278</v>
      </c>
      <c r="B23" s="424"/>
      <c r="C23" s="307" t="s">
        <v>311</v>
      </c>
      <c r="D23" s="303" t="s">
        <v>354</v>
      </c>
      <c r="E23" s="310"/>
      <c r="F23" s="309"/>
      <c r="G23" s="313">
        <v>7.0000000000000007E-2</v>
      </c>
      <c r="H23" s="303" t="s">
        <v>436</v>
      </c>
      <c r="I23" s="304" t="s">
        <v>374</v>
      </c>
      <c r="J23" s="304" t="s">
        <v>182</v>
      </c>
      <c r="K23" s="37" t="s">
        <v>25</v>
      </c>
    </row>
  </sheetData>
  <autoFilter ref="A2:K23" xr:uid="{02FCEE5D-D5AE-44B2-958F-741085FA1E11}"/>
  <mergeCells count="16">
    <mergeCell ref="A18:A19"/>
    <mergeCell ref="B18:B23"/>
    <mergeCell ref="H18:H19"/>
    <mergeCell ref="A20:A21"/>
    <mergeCell ref="A6:A7"/>
    <mergeCell ref="C6:C7"/>
    <mergeCell ref="H6:H7"/>
    <mergeCell ref="A8:A14"/>
    <mergeCell ref="H8:H13"/>
    <mergeCell ref="C18:C19"/>
    <mergeCell ref="C20:C21"/>
    <mergeCell ref="A3:A5"/>
    <mergeCell ref="B3:B5"/>
    <mergeCell ref="H3:H5"/>
    <mergeCell ref="B6:B17"/>
    <mergeCell ref="C8:C16"/>
  </mergeCells>
  <conditionalFormatting sqref="A2">
    <cfRule type="duplicateValues" dxfId="2" priority="1"/>
  </conditionalFormatting>
  <conditionalFormatting sqref="A17">
    <cfRule type="duplicateValues" dxfId="1" priority="2"/>
  </conditionalFormatting>
  <conditionalFormatting sqref="A20 A8 A22:A1048576 A15:A16 A3:A4 A6 A18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3"/>
  <sheetViews>
    <sheetView showGridLines="0" zoomScaleNormal="100" workbookViewId="0">
      <selection activeCell="C34" sqref="C34"/>
    </sheetView>
  </sheetViews>
  <sheetFormatPr defaultColWidth="9.109375" defaultRowHeight="14.4" x14ac:dyDescent="0.3"/>
  <cols>
    <col min="1" max="1" width="9" style="13" bestFit="1" customWidth="1"/>
    <col min="2" max="2" width="23.6640625" style="12" bestFit="1" customWidth="1"/>
    <col min="3" max="3" width="76.109375" style="12" bestFit="1" customWidth="1"/>
    <col min="4" max="4" width="12.88671875" style="12" bestFit="1" customWidth="1"/>
    <col min="5" max="5" width="13.33203125" style="12" bestFit="1" customWidth="1"/>
    <col min="6" max="7" width="10.6640625" style="14" customWidth="1"/>
    <col min="8" max="16384" width="9.109375" style="12"/>
  </cols>
  <sheetData>
    <row r="1" spans="1:7" ht="23.4" x14ac:dyDescent="0.45">
      <c r="A1" s="364" t="s">
        <v>29</v>
      </c>
      <c r="B1" s="364"/>
      <c r="C1" s="364"/>
      <c r="D1" s="364"/>
      <c r="E1" s="364"/>
      <c r="F1" s="364"/>
      <c r="G1" s="364"/>
    </row>
    <row r="2" spans="1:7" x14ac:dyDescent="0.3">
      <c r="A2" s="156"/>
      <c r="B2" s="157"/>
      <c r="C2" s="158"/>
      <c r="D2" s="158"/>
      <c r="E2" s="158"/>
      <c r="F2" s="159"/>
      <c r="G2" s="159"/>
    </row>
    <row r="3" spans="1:7" x14ac:dyDescent="0.3">
      <c r="B3" s="246" t="s">
        <v>68</v>
      </c>
      <c r="C3" s="247" t="s">
        <v>7</v>
      </c>
      <c r="D3"/>
      <c r="E3"/>
    </row>
    <row r="4" spans="1:7" x14ac:dyDescent="0.3">
      <c r="B4" s="13"/>
    </row>
    <row r="5" spans="1:7" x14ac:dyDescent="0.3">
      <c r="A5" s="25" t="s">
        <v>11</v>
      </c>
      <c r="B5" s="167" t="s">
        <v>4</v>
      </c>
      <c r="C5" s="167" t="s">
        <v>13</v>
      </c>
      <c r="D5" s="252" t="s">
        <v>257</v>
      </c>
      <c r="E5" s="255" t="s">
        <v>258</v>
      </c>
      <c r="F5" s="258"/>
      <c r="G5" s="258"/>
    </row>
    <row r="6" spans="1:7" x14ac:dyDescent="0.3">
      <c r="A6" s="163">
        <v>1</v>
      </c>
      <c r="B6" s="168" t="s">
        <v>165</v>
      </c>
      <c r="C6" t="s">
        <v>150</v>
      </c>
      <c r="D6" s="252">
        <v>4</v>
      </c>
      <c r="E6" s="255">
        <v>4</v>
      </c>
      <c r="F6" s="259"/>
      <c r="G6" s="259"/>
    </row>
    <row r="7" spans="1:7" ht="43.2" x14ac:dyDescent="0.3">
      <c r="A7" s="163">
        <v>2</v>
      </c>
      <c r="B7" s="248" t="s">
        <v>18</v>
      </c>
      <c r="C7" s="253" t="s">
        <v>174</v>
      </c>
      <c r="D7" s="252">
        <v>4</v>
      </c>
      <c r="E7" s="255">
        <v>4</v>
      </c>
      <c r="F7" s="259"/>
      <c r="G7" s="259"/>
    </row>
    <row r="8" spans="1:7" x14ac:dyDescent="0.3">
      <c r="A8" s="163">
        <v>3</v>
      </c>
      <c r="B8" s="248" t="s">
        <v>18</v>
      </c>
      <c r="C8" s="252" t="s">
        <v>233</v>
      </c>
      <c r="D8" s="252">
        <v>4</v>
      </c>
      <c r="E8" s="255">
        <v>4</v>
      </c>
      <c r="F8" s="259"/>
      <c r="G8" s="259"/>
    </row>
    <row r="9" spans="1:7" x14ac:dyDescent="0.3">
      <c r="A9" s="163">
        <v>4</v>
      </c>
      <c r="B9" s="168" t="s">
        <v>17</v>
      </c>
      <c r="C9" s="252" t="s">
        <v>178</v>
      </c>
      <c r="D9" s="252">
        <v>4</v>
      </c>
      <c r="E9" s="255">
        <v>4</v>
      </c>
      <c r="F9" s="259"/>
      <c r="G9" s="259"/>
    </row>
    <row r="10" spans="1:7" x14ac:dyDescent="0.3">
      <c r="A10" s="163">
        <v>5</v>
      </c>
      <c r="B10" s="168" t="s">
        <v>17</v>
      </c>
      <c r="C10" s="252" t="s">
        <v>240</v>
      </c>
      <c r="D10" s="252">
        <v>4</v>
      </c>
      <c r="E10" s="255">
        <v>4</v>
      </c>
      <c r="F10" s="259"/>
      <c r="G10" s="259"/>
    </row>
    <row r="11" spans="1:7" x14ac:dyDescent="0.3">
      <c r="A11" s="163">
        <v>6</v>
      </c>
      <c r="B11" s="168" t="s">
        <v>17</v>
      </c>
      <c r="C11" s="252" t="s">
        <v>242</v>
      </c>
      <c r="D11" s="252">
        <v>4</v>
      </c>
      <c r="E11" s="255">
        <v>3</v>
      </c>
      <c r="F11" s="259"/>
      <c r="G11" s="259"/>
    </row>
    <row r="12" spans="1:7" x14ac:dyDescent="0.3">
      <c r="A12" s="163">
        <v>7</v>
      </c>
      <c r="B12" s="168" t="s">
        <v>17</v>
      </c>
      <c r="C12" s="252" t="s">
        <v>220</v>
      </c>
      <c r="D12" s="252">
        <v>4</v>
      </c>
      <c r="E12" s="255">
        <v>3</v>
      </c>
      <c r="F12" s="259"/>
      <c r="G12" s="259"/>
    </row>
    <row r="13" spans="1:7" x14ac:dyDescent="0.3">
      <c r="A13" s="163">
        <v>8</v>
      </c>
      <c r="B13" s="168" t="s">
        <v>15</v>
      </c>
      <c r="C13" s="252" t="s">
        <v>212</v>
      </c>
      <c r="D13" s="252">
        <v>4</v>
      </c>
      <c r="E13" s="255">
        <v>3</v>
      </c>
      <c r="F13" s="259"/>
      <c r="G13" s="259"/>
    </row>
    <row r="14" spans="1:7" x14ac:dyDescent="0.3">
      <c r="A14" s="163">
        <v>9</v>
      </c>
      <c r="B14" s="168" t="s">
        <v>15</v>
      </c>
      <c r="C14" s="252" t="s">
        <v>246</v>
      </c>
      <c r="D14" s="252">
        <v>3</v>
      </c>
      <c r="E14" s="255">
        <v>4</v>
      </c>
      <c r="F14" s="259"/>
      <c r="G14" s="259"/>
    </row>
    <row r="15" spans="1:7" x14ac:dyDescent="0.3">
      <c r="A15" s="163">
        <v>10</v>
      </c>
      <c r="B15" s="168" t="s">
        <v>14</v>
      </c>
      <c r="C15" s="252" t="s">
        <v>171</v>
      </c>
      <c r="D15" s="252">
        <v>4</v>
      </c>
      <c r="E15" s="255">
        <v>3</v>
      </c>
      <c r="F15" s="259"/>
      <c r="G15" s="259"/>
    </row>
    <row r="16" spans="1:7" x14ac:dyDescent="0.3">
      <c r="A16" s="163">
        <v>11</v>
      </c>
      <c r="B16" s="168" t="s">
        <v>14</v>
      </c>
      <c r="C16" t="s">
        <v>172</v>
      </c>
      <c r="D16" s="252">
        <v>3</v>
      </c>
      <c r="E16" s="255">
        <v>3</v>
      </c>
      <c r="F16" s="259"/>
      <c r="G16" s="259"/>
    </row>
    <row r="17" spans="1:7" x14ac:dyDescent="0.3">
      <c r="A17" s="163">
        <v>12</v>
      </c>
      <c r="B17" s="160" t="s">
        <v>66</v>
      </c>
      <c r="C17" s="166"/>
      <c r="D17" s="256">
        <v>42</v>
      </c>
      <c r="E17" s="257">
        <v>39</v>
      </c>
      <c r="F17" s="159"/>
      <c r="G17" s="159"/>
    </row>
    <row r="18" spans="1:7" x14ac:dyDescent="0.3">
      <c r="B18"/>
      <c r="C18"/>
      <c r="D18"/>
      <c r="E18"/>
    </row>
    <row r="19" spans="1:7" x14ac:dyDescent="0.3">
      <c r="B19"/>
      <c r="C19"/>
      <c r="D19"/>
      <c r="E19"/>
    </row>
    <row r="20" spans="1:7" s="13" customFormat="1" x14ac:dyDescent="0.3">
      <c r="A20" s="264" t="str">
        <f t="shared" ref="A20:E31" si="0">A5</f>
        <v>NO</v>
      </c>
      <c r="B20" s="274" t="str">
        <f t="shared" si="0"/>
        <v>TINJAUAN (FAKTOR)</v>
      </c>
      <c r="C20" s="274" t="str">
        <f t="shared" si="0"/>
        <v>ISU</v>
      </c>
      <c r="D20" s="274" t="s">
        <v>30</v>
      </c>
      <c r="E20" s="275" t="s">
        <v>32</v>
      </c>
      <c r="F20" s="276" t="s">
        <v>31</v>
      </c>
      <c r="G20" s="276" t="s">
        <v>33</v>
      </c>
    </row>
    <row r="21" spans="1:7" x14ac:dyDescent="0.3">
      <c r="A21" s="163">
        <f t="shared" si="0"/>
        <v>1</v>
      </c>
      <c r="B21" s="168" t="str">
        <f t="shared" si="0"/>
        <v>Kaizen</v>
      </c>
      <c r="C21" s="168" t="str">
        <f t="shared" si="0"/>
        <v>Budaya Kaizen konsisten diimplementasikan di lingkungan Chitose</v>
      </c>
      <c r="D21" s="168">
        <f t="shared" si="0"/>
        <v>4</v>
      </c>
      <c r="E21" s="10">
        <f t="shared" si="0"/>
        <v>4</v>
      </c>
      <c r="F21" s="262">
        <f>D21/$D$32</f>
        <v>9.5238095238095233E-2</v>
      </c>
      <c r="G21" s="263">
        <f>F21*E21</f>
        <v>0.38095238095238093</v>
      </c>
    </row>
    <row r="22" spans="1:7" x14ac:dyDescent="0.3">
      <c r="A22" s="163">
        <f t="shared" si="0"/>
        <v>2</v>
      </c>
      <c r="B22" s="168" t="str">
        <f t="shared" si="0"/>
        <v>Penjualan</v>
      </c>
      <c r="C22" s="168" t="str">
        <f t="shared" si="0"/>
        <v>Terbukanya pasar baru untuk alat kesehatan manusia di pasar swasta, alkes hewan, penjualan furnitur dengan interior design, serta perluasan pasar ke Middle East yang menerapkan Eco-Friendly.</v>
      </c>
      <c r="D22" s="168">
        <f t="shared" si="0"/>
        <v>4</v>
      </c>
      <c r="E22" s="10">
        <f t="shared" si="0"/>
        <v>4</v>
      </c>
      <c r="F22" s="262">
        <f t="shared" ref="F22:F31" si="1">D22/$D$32</f>
        <v>9.5238095238095233E-2</v>
      </c>
      <c r="G22" s="263">
        <f t="shared" ref="G22:G31" si="2">F22*E22</f>
        <v>0.38095238095238093</v>
      </c>
    </row>
    <row r="23" spans="1:7" x14ac:dyDescent="0.3">
      <c r="A23" s="163">
        <f t="shared" si="0"/>
        <v>3</v>
      </c>
      <c r="B23" s="168" t="str">
        <f t="shared" si="0"/>
        <v>Penjualan</v>
      </c>
      <c r="C23" s="168" t="str">
        <f t="shared" si="0"/>
        <v>Tersedianya material import yang lebih kompetitif</v>
      </c>
      <c r="D23" s="168">
        <f t="shared" si="0"/>
        <v>4</v>
      </c>
      <c r="E23" s="10">
        <f t="shared" si="0"/>
        <v>4</v>
      </c>
      <c r="F23" s="262">
        <f t="shared" si="1"/>
        <v>9.5238095238095233E-2</v>
      </c>
      <c r="G23" s="263">
        <f t="shared" si="2"/>
        <v>0.38095238095238093</v>
      </c>
    </row>
    <row r="24" spans="1:7" x14ac:dyDescent="0.3">
      <c r="A24" s="163">
        <f t="shared" si="0"/>
        <v>4</v>
      </c>
      <c r="B24" s="168" t="str">
        <f t="shared" si="0"/>
        <v>Proses</v>
      </c>
      <c r="C24" s="168" t="str">
        <f t="shared" si="0"/>
        <v>Ketepatan realisasi produksi terhadap APS 100%</v>
      </c>
      <c r="D24" s="168">
        <f t="shared" si="0"/>
        <v>4</v>
      </c>
      <c r="E24" s="10">
        <f t="shared" si="0"/>
        <v>4</v>
      </c>
      <c r="F24" s="262">
        <f t="shared" si="1"/>
        <v>9.5238095238095233E-2</v>
      </c>
      <c r="G24" s="263">
        <f t="shared" si="2"/>
        <v>0.38095238095238093</v>
      </c>
    </row>
    <row r="25" spans="1:7" x14ac:dyDescent="0.3">
      <c r="A25" s="163">
        <f t="shared" si="0"/>
        <v>5</v>
      </c>
      <c r="B25" s="168" t="str">
        <f t="shared" si="0"/>
        <v>Proses</v>
      </c>
      <c r="C25" s="168" t="str">
        <f t="shared" si="0"/>
        <v>Raw material unmoving tinggi</v>
      </c>
      <c r="D25" s="168">
        <f t="shared" si="0"/>
        <v>4</v>
      </c>
      <c r="E25" s="10">
        <f t="shared" si="0"/>
        <v>4</v>
      </c>
      <c r="F25" s="262">
        <f t="shared" si="1"/>
        <v>9.5238095238095233E-2</v>
      </c>
      <c r="G25" s="263">
        <f t="shared" si="2"/>
        <v>0.38095238095238093</v>
      </c>
    </row>
    <row r="26" spans="1:7" x14ac:dyDescent="0.3">
      <c r="A26" s="163">
        <f t="shared" si="0"/>
        <v>6</v>
      </c>
      <c r="B26" s="168" t="str">
        <f t="shared" si="0"/>
        <v>Proses</v>
      </c>
      <c r="C26" s="168" t="str">
        <f t="shared" si="0"/>
        <v xml:space="preserve">Pengembangan produk jadi dari fix menjadi knockdown </v>
      </c>
      <c r="D26" s="168">
        <f t="shared" si="0"/>
        <v>4</v>
      </c>
      <c r="E26" s="10">
        <f t="shared" si="0"/>
        <v>3</v>
      </c>
      <c r="F26" s="262">
        <f t="shared" si="1"/>
        <v>9.5238095238095233E-2</v>
      </c>
      <c r="G26" s="263">
        <f t="shared" si="2"/>
        <v>0.2857142857142857</v>
      </c>
    </row>
    <row r="27" spans="1:7" x14ac:dyDescent="0.3">
      <c r="A27" s="163">
        <f t="shared" si="0"/>
        <v>7</v>
      </c>
      <c r="B27" s="168" t="str">
        <f t="shared" si="0"/>
        <v>Proses</v>
      </c>
      <c r="C27" s="168" t="str">
        <f t="shared" si="0"/>
        <v>Implementasi Direct Holding Integrated System (DHIS)</v>
      </c>
      <c r="D27" s="168">
        <f t="shared" si="0"/>
        <v>4</v>
      </c>
      <c r="E27" s="10">
        <f t="shared" si="0"/>
        <v>3</v>
      </c>
      <c r="F27" s="262">
        <f t="shared" si="1"/>
        <v>9.5238095238095233E-2</v>
      </c>
      <c r="G27" s="263">
        <f t="shared" si="2"/>
        <v>0.2857142857142857</v>
      </c>
    </row>
    <row r="28" spans="1:7" x14ac:dyDescent="0.3">
      <c r="A28" s="163">
        <f t="shared" si="0"/>
        <v>8</v>
      </c>
      <c r="B28" s="168" t="str">
        <f t="shared" si="0"/>
        <v>Regulasi</v>
      </c>
      <c r="C28" s="168" t="str">
        <f t="shared" si="0"/>
        <v>Sistem manajemen terintegrasi dan program digitalisasi telah dijalankan</v>
      </c>
      <c r="D28" s="168">
        <f t="shared" si="0"/>
        <v>4</v>
      </c>
      <c r="E28" s="10">
        <f t="shared" si="0"/>
        <v>3</v>
      </c>
      <c r="F28" s="262">
        <f t="shared" si="1"/>
        <v>9.5238095238095233E-2</v>
      </c>
      <c r="G28" s="263">
        <f t="shared" si="2"/>
        <v>0.2857142857142857</v>
      </c>
    </row>
    <row r="29" spans="1:7" x14ac:dyDescent="0.3">
      <c r="A29" s="163">
        <f t="shared" si="0"/>
        <v>9</v>
      </c>
      <c r="B29" s="168" t="str">
        <f t="shared" si="0"/>
        <v>Regulasi</v>
      </c>
      <c r="C29" s="168" t="str">
        <f t="shared" si="0"/>
        <v>Tidak ada komplain dan sanksi</v>
      </c>
      <c r="D29" s="168">
        <f t="shared" si="0"/>
        <v>3</v>
      </c>
      <c r="E29" s="10">
        <f t="shared" si="0"/>
        <v>4</v>
      </c>
      <c r="F29" s="262">
        <f t="shared" si="1"/>
        <v>7.1428571428571425E-2</v>
      </c>
      <c r="G29" s="263">
        <f t="shared" si="2"/>
        <v>0.2857142857142857</v>
      </c>
    </row>
    <row r="30" spans="1:7" x14ac:dyDescent="0.3">
      <c r="A30" s="163">
        <f t="shared" si="0"/>
        <v>10</v>
      </c>
      <c r="B30" s="168" t="str">
        <f t="shared" si="0"/>
        <v>Teknologi</v>
      </c>
      <c r="C30" s="168" t="str">
        <f t="shared" si="0"/>
        <v>Investasi sarana &amp; prasarana digunakan secara maksimal</v>
      </c>
      <c r="D30" s="168">
        <f t="shared" si="0"/>
        <v>4</v>
      </c>
      <c r="E30" s="10">
        <f t="shared" si="0"/>
        <v>3</v>
      </c>
      <c r="F30" s="262">
        <f t="shared" si="1"/>
        <v>9.5238095238095233E-2</v>
      </c>
      <c r="G30" s="263">
        <f t="shared" si="2"/>
        <v>0.2857142857142857</v>
      </c>
    </row>
    <row r="31" spans="1:7" x14ac:dyDescent="0.3">
      <c r="A31" s="163">
        <f t="shared" si="0"/>
        <v>11</v>
      </c>
      <c r="B31" s="168" t="str">
        <f t="shared" si="0"/>
        <v>Teknologi</v>
      </c>
      <c r="C31" s="168" t="str">
        <f t="shared" si="0"/>
        <v>Strategi pemasaran digital menggunakan Search Engine Optimization (SEO)</v>
      </c>
      <c r="D31" s="168">
        <f t="shared" si="0"/>
        <v>3</v>
      </c>
      <c r="E31" s="10">
        <f t="shared" si="0"/>
        <v>3</v>
      </c>
      <c r="F31" s="262">
        <f t="shared" si="1"/>
        <v>7.1428571428571425E-2</v>
      </c>
      <c r="G31" s="263">
        <f t="shared" si="2"/>
        <v>0.21428571428571427</v>
      </c>
    </row>
    <row r="32" spans="1:7" x14ac:dyDescent="0.3">
      <c r="A32" s="265"/>
      <c r="B32" s="266" t="str">
        <f t="shared" ref="B32:E32" si="3">B17</f>
        <v>Grand Total</v>
      </c>
      <c r="C32" s="266">
        <f t="shared" si="3"/>
        <v>0</v>
      </c>
      <c r="D32" s="266">
        <f t="shared" si="3"/>
        <v>42</v>
      </c>
      <c r="E32" s="266">
        <f t="shared" si="3"/>
        <v>39</v>
      </c>
      <c r="F32" s="278">
        <f>SUM(F21:F31)</f>
        <v>0.99999999999999989</v>
      </c>
      <c r="G32" s="278">
        <f>SUM(G21:G31)</f>
        <v>3.547619047619047</v>
      </c>
    </row>
    <row r="33" spans="1:5" x14ac:dyDescent="0.3">
      <c r="A33"/>
      <c r="B33"/>
      <c r="C33"/>
      <c r="D33"/>
      <c r="E33"/>
    </row>
    <row r="34" spans="1:5" x14ac:dyDescent="0.3">
      <c r="A34"/>
      <c r="B34"/>
      <c r="C34"/>
      <c r="D34"/>
      <c r="E34"/>
    </row>
    <row r="35" spans="1:5" x14ac:dyDescent="0.3">
      <c r="A35"/>
      <c r="B35"/>
      <c r="C35"/>
      <c r="D35"/>
      <c r="E35"/>
    </row>
    <row r="36" spans="1:5" x14ac:dyDescent="0.3">
      <c r="A36"/>
      <c r="B36"/>
      <c r="C36"/>
      <c r="D36"/>
      <c r="E36"/>
    </row>
    <row r="37" spans="1:5" x14ac:dyDescent="0.3">
      <c r="A37"/>
      <c r="B37"/>
      <c r="C37"/>
      <c r="D37"/>
      <c r="E37"/>
    </row>
    <row r="38" spans="1:5" x14ac:dyDescent="0.3">
      <c r="A38"/>
      <c r="B38"/>
      <c r="C38"/>
      <c r="D38"/>
      <c r="E38"/>
    </row>
    <row r="39" spans="1:5" x14ac:dyDescent="0.3">
      <c r="A39"/>
    </row>
    <row r="40" spans="1:5" x14ac:dyDescent="0.3">
      <c r="A40"/>
    </row>
    <row r="41" spans="1:5" x14ac:dyDescent="0.3">
      <c r="A41"/>
    </row>
    <row r="42" spans="1:5" x14ac:dyDescent="0.3">
      <c r="A42"/>
    </row>
    <row r="43" spans="1:5" x14ac:dyDescent="0.3">
      <c r="A43"/>
    </row>
    <row r="44" spans="1:5" x14ac:dyDescent="0.3">
      <c r="A44"/>
    </row>
    <row r="45" spans="1:5" x14ac:dyDescent="0.3">
      <c r="A45"/>
    </row>
    <row r="46" spans="1:5" x14ac:dyDescent="0.3">
      <c r="A46"/>
    </row>
    <row r="47" spans="1:5" x14ac:dyDescent="0.3">
      <c r="A47"/>
    </row>
    <row r="48" spans="1:5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6"/>
  <sheetViews>
    <sheetView showGridLines="0" topLeftCell="A26" zoomScale="90" zoomScaleNormal="90" workbookViewId="0">
      <selection activeCell="E28" sqref="E28"/>
    </sheetView>
  </sheetViews>
  <sheetFormatPr defaultColWidth="9.109375" defaultRowHeight="14.4" x14ac:dyDescent="0.3"/>
  <cols>
    <col min="1" max="1" width="5.6640625" style="13" customWidth="1"/>
    <col min="2" max="2" width="25.33203125" style="12" customWidth="1"/>
    <col min="3" max="3" width="102.109375" style="12" bestFit="1" customWidth="1"/>
    <col min="4" max="4" width="13.88671875" style="12" bestFit="1" customWidth="1"/>
    <col min="5" max="5" width="14.44140625" style="12" bestFit="1" customWidth="1"/>
    <col min="6" max="16384" width="9.109375" style="12"/>
  </cols>
  <sheetData>
    <row r="1" spans="1:5" ht="23.4" x14ac:dyDescent="0.45">
      <c r="A1" s="364" t="s">
        <v>69</v>
      </c>
      <c r="B1" s="364"/>
      <c r="C1" s="364"/>
    </row>
    <row r="2" spans="1:5" s="162" customFormat="1" ht="15.6" x14ac:dyDescent="0.3">
      <c r="A2" s="161"/>
      <c r="B2" s="161"/>
      <c r="C2" s="161"/>
    </row>
    <row r="4" spans="1:5" hidden="1" x14ac:dyDescent="0.3">
      <c r="B4" s="246" t="s">
        <v>68</v>
      </c>
      <c r="C4" s="247" t="s">
        <v>8</v>
      </c>
    </row>
    <row r="5" spans="1:5" hidden="1" x14ac:dyDescent="0.3">
      <c r="B5" s="13"/>
    </row>
    <row r="6" spans="1:5" hidden="1" x14ac:dyDescent="0.3">
      <c r="A6" s="271" t="s">
        <v>11</v>
      </c>
      <c r="B6" s="167" t="s">
        <v>4</v>
      </c>
      <c r="C6" s="167" t="s">
        <v>13</v>
      </c>
      <c r="D6" s="252" t="s">
        <v>259</v>
      </c>
      <c r="E6" s="255" t="s">
        <v>260</v>
      </c>
    </row>
    <row r="7" spans="1:5" hidden="1" x14ac:dyDescent="0.3">
      <c r="A7" s="13">
        <v>1</v>
      </c>
      <c r="B7" s="43" t="s">
        <v>21</v>
      </c>
      <c r="C7" s="267" t="s">
        <v>168</v>
      </c>
      <c r="D7" s="252">
        <v>3</v>
      </c>
      <c r="E7" s="255">
        <v>-3</v>
      </c>
    </row>
    <row r="8" spans="1:5" hidden="1" x14ac:dyDescent="0.3">
      <c r="A8" s="13">
        <v>2</v>
      </c>
      <c r="B8" s="248" t="s">
        <v>21</v>
      </c>
      <c r="C8" s="268" t="s">
        <v>153</v>
      </c>
      <c r="D8" s="252">
        <v>4</v>
      </c>
      <c r="E8" s="255">
        <v>-4</v>
      </c>
    </row>
    <row r="9" spans="1:5" hidden="1" x14ac:dyDescent="0.3">
      <c r="A9" s="13">
        <v>3</v>
      </c>
      <c r="B9" s="248" t="s">
        <v>27</v>
      </c>
      <c r="C9" s="252" t="s">
        <v>221</v>
      </c>
      <c r="D9" s="252">
        <v>4</v>
      </c>
      <c r="E9" s="255">
        <v>-4</v>
      </c>
    </row>
    <row r="10" spans="1:5" hidden="1" x14ac:dyDescent="0.3">
      <c r="A10" s="13">
        <v>4</v>
      </c>
      <c r="B10" t="s">
        <v>16</v>
      </c>
      <c r="C10" s="254" t="s">
        <v>167</v>
      </c>
      <c r="D10" s="252">
        <v>4</v>
      </c>
      <c r="E10" s="255">
        <v>-3</v>
      </c>
    </row>
    <row r="11" spans="1:5" hidden="1" x14ac:dyDescent="0.3">
      <c r="A11" s="13">
        <v>5</v>
      </c>
      <c r="B11" t="s">
        <v>16</v>
      </c>
      <c r="C11" s="252" t="s">
        <v>244</v>
      </c>
      <c r="D11" s="252">
        <v>4</v>
      </c>
      <c r="E11" s="255">
        <v>3</v>
      </c>
    </row>
    <row r="12" spans="1:5" hidden="1" x14ac:dyDescent="0.3">
      <c r="A12" s="13">
        <v>6</v>
      </c>
      <c r="B12" t="s">
        <v>17</v>
      </c>
      <c r="C12" s="267" t="s">
        <v>156</v>
      </c>
      <c r="D12" s="252">
        <v>4</v>
      </c>
      <c r="E12" s="255">
        <v>-3</v>
      </c>
    </row>
    <row r="13" spans="1:5" hidden="1" x14ac:dyDescent="0.3">
      <c r="A13" s="13">
        <v>7</v>
      </c>
      <c r="B13" t="s">
        <v>17</v>
      </c>
      <c r="C13" s="268" t="s">
        <v>162</v>
      </c>
      <c r="D13" s="252">
        <v>3</v>
      </c>
      <c r="E13" s="255">
        <v>-3</v>
      </c>
    </row>
    <row r="14" spans="1:5" hidden="1" x14ac:dyDescent="0.3">
      <c r="A14" s="13">
        <v>8</v>
      </c>
      <c r="B14" t="s">
        <v>17</v>
      </c>
      <c r="C14" s="252" t="s">
        <v>203</v>
      </c>
      <c r="D14" s="252">
        <v>3</v>
      </c>
      <c r="E14" s="255">
        <v>-3</v>
      </c>
    </row>
    <row r="15" spans="1:5" hidden="1" x14ac:dyDescent="0.3">
      <c r="A15" s="13">
        <v>9</v>
      </c>
      <c r="B15" t="s">
        <v>17</v>
      </c>
      <c r="C15" s="252" t="s">
        <v>204</v>
      </c>
      <c r="D15" s="252">
        <v>4</v>
      </c>
      <c r="E15" s="255">
        <v>-4</v>
      </c>
    </row>
    <row r="16" spans="1:5" hidden="1" x14ac:dyDescent="0.3">
      <c r="A16" s="13">
        <v>10</v>
      </c>
      <c r="B16" t="s">
        <v>17</v>
      </c>
      <c r="C16" s="252" t="s">
        <v>210</v>
      </c>
      <c r="D16" s="252">
        <v>3</v>
      </c>
      <c r="E16" s="255">
        <v>-2</v>
      </c>
    </row>
    <row r="17" spans="1:7" hidden="1" x14ac:dyDescent="0.3">
      <c r="A17" s="13">
        <v>11</v>
      </c>
      <c r="B17" t="s">
        <v>17</v>
      </c>
      <c r="C17" s="252" t="s">
        <v>214</v>
      </c>
      <c r="D17" s="252">
        <v>4</v>
      </c>
      <c r="E17" s="255">
        <v>-3</v>
      </c>
    </row>
    <row r="18" spans="1:7" hidden="1" x14ac:dyDescent="0.3">
      <c r="A18" s="13">
        <v>12</v>
      </c>
      <c r="B18" t="s">
        <v>17</v>
      </c>
      <c r="C18" s="252" t="s">
        <v>223</v>
      </c>
      <c r="D18" s="252">
        <v>4</v>
      </c>
      <c r="E18" s="255">
        <v>-3</v>
      </c>
    </row>
    <row r="19" spans="1:7" hidden="1" x14ac:dyDescent="0.3">
      <c r="A19" s="13">
        <v>13</v>
      </c>
      <c r="B19" t="s">
        <v>17</v>
      </c>
      <c r="C19" s="252" t="s">
        <v>225</v>
      </c>
      <c r="D19" s="252">
        <v>4</v>
      </c>
      <c r="E19" s="255">
        <v>-4</v>
      </c>
    </row>
    <row r="20" spans="1:7" hidden="1" x14ac:dyDescent="0.3">
      <c r="A20" s="13">
        <v>14</v>
      </c>
      <c r="B20" t="s">
        <v>15</v>
      </c>
      <c r="C20" s="252" t="s">
        <v>228</v>
      </c>
      <c r="D20" s="252">
        <v>3</v>
      </c>
      <c r="E20" s="255">
        <v>-4</v>
      </c>
    </row>
    <row r="21" spans="1:7" hidden="1" x14ac:dyDescent="0.3">
      <c r="A21" s="13">
        <v>15</v>
      </c>
      <c r="B21" s="43" t="s">
        <v>147</v>
      </c>
      <c r="C21" s="252" t="s">
        <v>251</v>
      </c>
      <c r="D21" s="252">
        <v>2</v>
      </c>
      <c r="E21" s="255">
        <v>-2</v>
      </c>
    </row>
    <row r="22" spans="1:7" hidden="1" x14ac:dyDescent="0.3">
      <c r="A22" s="13">
        <v>16</v>
      </c>
      <c r="B22" s="248" t="s">
        <v>147</v>
      </c>
      <c r="C22" s="252" t="s">
        <v>201</v>
      </c>
      <c r="D22" s="252">
        <v>3</v>
      </c>
      <c r="E22" s="255">
        <v>-3</v>
      </c>
    </row>
    <row r="23" spans="1:7" hidden="1" x14ac:dyDescent="0.3">
      <c r="A23" s="13">
        <v>17</v>
      </c>
      <c r="B23" s="249" t="s">
        <v>147</v>
      </c>
      <c r="C23" s="252" t="s">
        <v>254</v>
      </c>
      <c r="D23" s="252">
        <v>3</v>
      </c>
      <c r="E23" s="255">
        <v>-4</v>
      </c>
    </row>
    <row r="24" spans="1:7" hidden="1" x14ac:dyDescent="0.3">
      <c r="A24" s="13">
        <v>18</v>
      </c>
      <c r="B24" t="s">
        <v>14</v>
      </c>
      <c r="C24" s="252" t="s">
        <v>216</v>
      </c>
      <c r="D24" s="252">
        <v>4</v>
      </c>
      <c r="E24" s="255">
        <v>-4</v>
      </c>
    </row>
    <row r="25" spans="1:7" hidden="1" x14ac:dyDescent="0.3">
      <c r="B25" s="160" t="s">
        <v>66</v>
      </c>
      <c r="C25" s="160"/>
      <c r="D25" s="256">
        <v>63</v>
      </c>
      <c r="E25" s="257">
        <v>-53</v>
      </c>
    </row>
    <row r="27" spans="1:7" x14ac:dyDescent="0.3">
      <c r="A27" s="261" t="s">
        <v>11</v>
      </c>
      <c r="B27" s="270" t="s">
        <v>4</v>
      </c>
      <c r="C27" s="270" t="s">
        <v>13</v>
      </c>
      <c r="D27" s="270" t="s">
        <v>30</v>
      </c>
      <c r="E27" s="270" t="s">
        <v>32</v>
      </c>
      <c r="F27" s="270" t="s">
        <v>31</v>
      </c>
      <c r="G27" s="270" t="s">
        <v>33</v>
      </c>
    </row>
    <row r="28" spans="1:7" x14ac:dyDescent="0.3">
      <c r="A28" s="13">
        <v>1</v>
      </c>
      <c r="B28" s="12" t="str">
        <f t="shared" ref="B28:E43" si="0">B7</f>
        <v>K3</v>
      </c>
      <c r="C28" s="12" t="str">
        <f t="shared" si="0"/>
        <v>Belum disiplin dalam penggunaan APD</v>
      </c>
      <c r="D28" s="12">
        <f t="shared" si="0"/>
        <v>3</v>
      </c>
      <c r="E28" s="12">
        <f t="shared" si="0"/>
        <v>-3</v>
      </c>
      <c r="F28" s="272">
        <f>D28/$D$46</f>
        <v>4.7619047619047616E-2</v>
      </c>
      <c r="G28" s="272">
        <f>F28*E28</f>
        <v>-0.14285714285714285</v>
      </c>
    </row>
    <row r="29" spans="1:7" x14ac:dyDescent="0.3">
      <c r="A29" s="13">
        <v>2</v>
      </c>
      <c r="B29" s="12" t="str">
        <f t="shared" si="0"/>
        <v>K3</v>
      </c>
      <c r="C29" s="12" t="str">
        <f t="shared" si="0"/>
        <v>Terjadi kecelakaan kerja 6 kali di tahun 2024</v>
      </c>
      <c r="D29" s="12">
        <f t="shared" si="0"/>
        <v>4</v>
      </c>
      <c r="E29" s="12">
        <f t="shared" si="0"/>
        <v>-4</v>
      </c>
      <c r="F29" s="272">
        <f t="shared" ref="F29:F45" si="1">D29/$D$46</f>
        <v>6.3492063492063489E-2</v>
      </c>
      <c r="G29" s="272">
        <f t="shared" ref="G29:G45" si="2">F29*E29</f>
        <v>-0.25396825396825395</v>
      </c>
    </row>
    <row r="30" spans="1:7" x14ac:dyDescent="0.3">
      <c r="A30" s="13">
        <v>3</v>
      </c>
      <c r="B30" s="12" t="str">
        <f t="shared" si="0"/>
        <v>Kinerja Keuangan</v>
      </c>
      <c r="C30" s="12" t="str">
        <f t="shared" si="0"/>
        <v xml:space="preserve">DOH AR dan AP belum sesuai </v>
      </c>
      <c r="D30" s="12">
        <f t="shared" si="0"/>
        <v>4</v>
      </c>
      <c r="E30" s="12">
        <f t="shared" si="0"/>
        <v>-4</v>
      </c>
      <c r="F30" s="272">
        <f t="shared" si="1"/>
        <v>6.3492063492063489E-2</v>
      </c>
      <c r="G30" s="272">
        <f t="shared" si="2"/>
        <v>-0.25396825396825395</v>
      </c>
    </row>
    <row r="31" spans="1:7" x14ac:dyDescent="0.3">
      <c r="A31" s="13">
        <v>4</v>
      </c>
      <c r="B31" s="12" t="str">
        <f t="shared" si="0"/>
        <v>Kualitas</v>
      </c>
      <c r="C31" s="12" t="str">
        <f t="shared" si="0"/>
        <v>Masih ada komplain pelanggan terkait produk CINT</v>
      </c>
      <c r="D31" s="12">
        <f t="shared" si="0"/>
        <v>4</v>
      </c>
      <c r="E31" s="12">
        <f t="shared" si="0"/>
        <v>-3</v>
      </c>
      <c r="F31" s="272">
        <f t="shared" si="1"/>
        <v>6.3492063492063489E-2</v>
      </c>
      <c r="G31" s="272">
        <f t="shared" si="2"/>
        <v>-0.19047619047619047</v>
      </c>
    </row>
    <row r="32" spans="1:7" x14ac:dyDescent="0.3">
      <c r="A32" s="13">
        <v>5</v>
      </c>
      <c r="B32" s="12" t="str">
        <f t="shared" si="0"/>
        <v>Kualitas</v>
      </c>
      <c r="C32" s="12" t="str">
        <f t="shared" si="0"/>
        <v>Tingkat kegagalan G2 0,32% diatas target</v>
      </c>
      <c r="D32" s="12">
        <f t="shared" si="0"/>
        <v>4</v>
      </c>
      <c r="E32" s="12">
        <f t="shared" si="0"/>
        <v>3</v>
      </c>
      <c r="F32" s="272">
        <f t="shared" si="1"/>
        <v>6.3492063492063489E-2</v>
      </c>
      <c r="G32" s="272">
        <f t="shared" si="2"/>
        <v>0.19047619047619047</v>
      </c>
    </row>
    <row r="33" spans="1:7" x14ac:dyDescent="0.3">
      <c r="A33" s="13">
        <v>6</v>
      </c>
      <c r="B33" s="12" t="str">
        <f t="shared" si="0"/>
        <v>Proses</v>
      </c>
      <c r="C33" s="12" t="str">
        <f t="shared" si="0"/>
        <v>Dasar Perhitungan Actual Cost di SAP untuk masing masing produk masih menggunakan metode distribusi biaya</v>
      </c>
      <c r="D33" s="12">
        <f t="shared" si="0"/>
        <v>4</v>
      </c>
      <c r="E33" s="12">
        <f t="shared" si="0"/>
        <v>-3</v>
      </c>
      <c r="F33" s="272">
        <f t="shared" si="1"/>
        <v>6.3492063492063489E-2</v>
      </c>
      <c r="G33" s="272">
        <f t="shared" si="2"/>
        <v>-0.19047619047619047</v>
      </c>
    </row>
    <row r="34" spans="1:7" x14ac:dyDescent="0.3">
      <c r="A34" s="13">
        <v>7</v>
      </c>
      <c r="B34" s="12" t="str">
        <f t="shared" si="0"/>
        <v>Proses</v>
      </c>
      <c r="C34" s="12" t="str">
        <f t="shared" si="0"/>
        <v>Masih adanya single supplier</v>
      </c>
      <c r="D34" s="12">
        <f t="shared" si="0"/>
        <v>3</v>
      </c>
      <c r="E34" s="12">
        <f t="shared" si="0"/>
        <v>-3</v>
      </c>
      <c r="F34" s="272">
        <f t="shared" si="1"/>
        <v>4.7619047619047616E-2</v>
      </c>
      <c r="G34" s="272">
        <f t="shared" si="2"/>
        <v>-0.14285714285714285</v>
      </c>
    </row>
    <row r="35" spans="1:7" x14ac:dyDescent="0.3">
      <c r="A35" s="13">
        <v>8</v>
      </c>
      <c r="B35" s="12" t="str">
        <f t="shared" si="0"/>
        <v>Proses</v>
      </c>
      <c r="C35" s="12" t="str">
        <f t="shared" si="0"/>
        <v>Alat Uji Kualitas Alkes masih manual</v>
      </c>
      <c r="D35" s="12">
        <f t="shared" si="0"/>
        <v>3</v>
      </c>
      <c r="E35" s="12">
        <f t="shared" si="0"/>
        <v>-3</v>
      </c>
      <c r="F35" s="272">
        <f t="shared" si="1"/>
        <v>4.7619047619047616E-2</v>
      </c>
      <c r="G35" s="272">
        <f t="shared" si="2"/>
        <v>-0.14285714285714285</v>
      </c>
    </row>
    <row r="36" spans="1:7" x14ac:dyDescent="0.3">
      <c r="A36" s="13">
        <v>9</v>
      </c>
      <c r="B36" s="12" t="str">
        <f t="shared" si="0"/>
        <v>Proses</v>
      </c>
      <c r="C36" s="12" t="str">
        <f t="shared" si="0"/>
        <v>Turn over inventory finish good slow dan unmoving rendah</v>
      </c>
      <c r="D36" s="12">
        <f t="shared" si="0"/>
        <v>4</v>
      </c>
      <c r="E36" s="12">
        <f t="shared" si="0"/>
        <v>-4</v>
      </c>
      <c r="F36" s="272">
        <f t="shared" si="1"/>
        <v>6.3492063492063489E-2</v>
      </c>
      <c r="G36" s="272">
        <f t="shared" si="2"/>
        <v>-0.25396825396825395</v>
      </c>
    </row>
    <row r="37" spans="1:7" x14ac:dyDescent="0.3">
      <c r="A37" s="13">
        <v>10</v>
      </c>
      <c r="B37" s="12" t="str">
        <f t="shared" si="0"/>
        <v>Proses</v>
      </c>
      <c r="C37" s="12" t="str">
        <f t="shared" si="0"/>
        <v>Multiskill karyawan belum dapat diukur</v>
      </c>
      <c r="D37" s="12">
        <f t="shared" si="0"/>
        <v>3</v>
      </c>
      <c r="E37" s="12">
        <f t="shared" si="0"/>
        <v>-2</v>
      </c>
      <c r="F37" s="272">
        <f t="shared" si="1"/>
        <v>4.7619047619047616E-2</v>
      </c>
      <c r="G37" s="272">
        <f t="shared" si="2"/>
        <v>-9.5238095238095233E-2</v>
      </c>
    </row>
    <row r="38" spans="1:7" x14ac:dyDescent="0.3">
      <c r="A38" s="13">
        <v>11</v>
      </c>
      <c r="B38" s="12" t="str">
        <f t="shared" si="0"/>
        <v>Proses</v>
      </c>
      <c r="C38" s="12" t="str">
        <f t="shared" si="0"/>
        <v>Autonomus maintenance belum diimplementasikan</v>
      </c>
      <c r="D38" s="12">
        <f t="shared" si="0"/>
        <v>4</v>
      </c>
      <c r="E38" s="12">
        <f t="shared" si="0"/>
        <v>-3</v>
      </c>
      <c r="F38" s="272">
        <f t="shared" si="1"/>
        <v>6.3492063492063489E-2</v>
      </c>
      <c r="G38" s="272">
        <f t="shared" si="2"/>
        <v>-0.19047619047619047</v>
      </c>
    </row>
    <row r="39" spans="1:7" x14ac:dyDescent="0.3">
      <c r="A39" s="13">
        <v>12</v>
      </c>
      <c r="B39" s="12" t="str">
        <f t="shared" si="0"/>
        <v>Proses</v>
      </c>
      <c r="C39" s="12" t="str">
        <f t="shared" si="0"/>
        <v>Perhitungan kapasitas belum tepat</v>
      </c>
      <c r="D39" s="12">
        <f t="shared" si="0"/>
        <v>4</v>
      </c>
      <c r="E39" s="12">
        <f t="shared" si="0"/>
        <v>-3</v>
      </c>
      <c r="F39" s="272">
        <f t="shared" si="1"/>
        <v>6.3492063492063489E-2</v>
      </c>
      <c r="G39" s="272">
        <f t="shared" si="2"/>
        <v>-0.19047619047619047</v>
      </c>
    </row>
    <row r="40" spans="1:7" x14ac:dyDescent="0.3">
      <c r="A40" s="13">
        <v>13</v>
      </c>
      <c r="B40" s="12" t="str">
        <f t="shared" si="0"/>
        <v>Proses</v>
      </c>
      <c r="C40" s="12" t="str">
        <f t="shared" si="0"/>
        <v>Manajemen gudang Finish Goods belum dikelola dengan baik</v>
      </c>
      <c r="D40" s="12">
        <f t="shared" si="0"/>
        <v>4</v>
      </c>
      <c r="E40" s="12">
        <f t="shared" si="0"/>
        <v>-4</v>
      </c>
      <c r="F40" s="272">
        <f t="shared" si="1"/>
        <v>6.3492063492063489E-2</v>
      </c>
      <c r="G40" s="272">
        <f t="shared" si="2"/>
        <v>-0.25396825396825395</v>
      </c>
    </row>
    <row r="41" spans="1:7" x14ac:dyDescent="0.3">
      <c r="A41" s="13">
        <v>14</v>
      </c>
      <c r="B41" s="12" t="str">
        <f t="shared" si="0"/>
        <v>Regulasi</v>
      </c>
      <c r="C41" s="12" t="str">
        <f t="shared" si="0"/>
        <v>Harga jual naik karena kenaikan PPN 12%</v>
      </c>
      <c r="D41" s="12">
        <f t="shared" si="0"/>
        <v>3</v>
      </c>
      <c r="E41" s="12">
        <f t="shared" si="0"/>
        <v>-4</v>
      </c>
      <c r="F41" s="272">
        <f t="shared" si="1"/>
        <v>4.7619047619047616E-2</v>
      </c>
      <c r="G41" s="272">
        <f t="shared" si="2"/>
        <v>-0.19047619047619047</v>
      </c>
    </row>
    <row r="42" spans="1:7" x14ac:dyDescent="0.3">
      <c r="A42" s="13">
        <v>15</v>
      </c>
      <c r="B42" s="12" t="str">
        <f t="shared" si="0"/>
        <v>Sumber Daya Manusia</v>
      </c>
      <c r="C42" s="12" t="str">
        <f t="shared" si="0"/>
        <v>Sarana olahraga kurang memadai</v>
      </c>
      <c r="D42" s="12">
        <f t="shared" si="0"/>
        <v>2</v>
      </c>
      <c r="E42" s="12">
        <f t="shared" si="0"/>
        <v>-2</v>
      </c>
      <c r="F42" s="272">
        <f t="shared" si="1"/>
        <v>3.1746031746031744E-2</v>
      </c>
      <c r="G42" s="272">
        <f t="shared" si="2"/>
        <v>-6.3492063492063489E-2</v>
      </c>
    </row>
    <row r="43" spans="1:7" x14ac:dyDescent="0.3">
      <c r="A43" s="13">
        <v>16</v>
      </c>
      <c r="B43" s="12" t="str">
        <f t="shared" si="0"/>
        <v>Sumber Daya Manusia</v>
      </c>
      <c r="C43" s="12" t="str">
        <f t="shared" si="0"/>
        <v>Karir mapping belum terkonsep dengan baik</v>
      </c>
      <c r="D43" s="12">
        <f t="shared" si="0"/>
        <v>3</v>
      </c>
      <c r="E43" s="12">
        <f t="shared" si="0"/>
        <v>-3</v>
      </c>
      <c r="F43" s="272">
        <f t="shared" si="1"/>
        <v>4.7619047619047616E-2</v>
      </c>
      <c r="G43" s="272">
        <f t="shared" si="2"/>
        <v>-0.14285714285714285</v>
      </c>
    </row>
    <row r="44" spans="1:7" x14ac:dyDescent="0.3">
      <c r="A44" s="13">
        <f t="shared" ref="A44:E45" si="3">A23</f>
        <v>17</v>
      </c>
      <c r="B44" s="12" t="str">
        <f t="shared" si="3"/>
        <v>Sumber Daya Manusia</v>
      </c>
      <c r="C44" s="12" t="str">
        <f t="shared" si="3"/>
        <v>36% level asisten manager keatas sudah berusia diatas 50 tahun</v>
      </c>
      <c r="D44" s="12">
        <f t="shared" si="3"/>
        <v>3</v>
      </c>
      <c r="E44" s="12">
        <f t="shared" si="3"/>
        <v>-4</v>
      </c>
      <c r="F44" s="272">
        <f t="shared" si="1"/>
        <v>4.7619047619047616E-2</v>
      </c>
      <c r="G44" s="272">
        <f t="shared" si="2"/>
        <v>-0.19047619047619047</v>
      </c>
    </row>
    <row r="45" spans="1:7" x14ac:dyDescent="0.3">
      <c r="A45" s="13">
        <f t="shared" si="3"/>
        <v>18</v>
      </c>
      <c r="B45" s="12" t="str">
        <f t="shared" si="3"/>
        <v>Teknologi</v>
      </c>
      <c r="C45" s="12" t="str">
        <f t="shared" si="3"/>
        <v>Mesin produksi sudah berumur sehingga tidak efisien dan efektif</v>
      </c>
      <c r="D45" s="12">
        <f t="shared" si="3"/>
        <v>4</v>
      </c>
      <c r="E45" s="12">
        <f t="shared" si="3"/>
        <v>-4</v>
      </c>
      <c r="F45" s="272">
        <f t="shared" si="1"/>
        <v>6.3492063492063489E-2</v>
      </c>
      <c r="G45" s="272">
        <f t="shared" si="2"/>
        <v>-0.25396825396825395</v>
      </c>
    </row>
    <row r="46" spans="1:7" x14ac:dyDescent="0.3">
      <c r="A46" s="365" t="str">
        <f t="shared" ref="A46" si="4">B25</f>
        <v>Grand Total</v>
      </c>
      <c r="B46" s="365"/>
      <c r="C46" s="270"/>
      <c r="D46" s="270">
        <f t="shared" ref="D46:E46" si="5">D25</f>
        <v>63</v>
      </c>
      <c r="E46" s="270">
        <f t="shared" si="5"/>
        <v>-53</v>
      </c>
      <c r="F46" s="273">
        <f>SUM(F28:F45)</f>
        <v>1</v>
      </c>
      <c r="G46" s="273">
        <f>SUM(G28:G45)</f>
        <v>-2.9523809523809517</v>
      </c>
    </row>
  </sheetData>
  <mergeCells count="2">
    <mergeCell ref="A1:C1"/>
    <mergeCell ref="A46:B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30D4-77BA-471B-AA39-03EF9239179C}">
  <dimension ref="A1:G38"/>
  <sheetViews>
    <sheetView showGridLines="0" zoomScale="90" zoomScaleNormal="90" workbookViewId="0">
      <selection activeCell="C28" sqref="C28:C37"/>
    </sheetView>
  </sheetViews>
  <sheetFormatPr defaultColWidth="9.109375" defaultRowHeight="14.4" x14ac:dyDescent="0.3"/>
  <cols>
    <col min="1" max="1" width="5.6640625" style="13" customWidth="1"/>
    <col min="2" max="2" width="25.33203125" style="12" customWidth="1"/>
    <col min="3" max="3" width="83" style="12" bestFit="1" customWidth="1"/>
    <col min="4" max="4" width="13.88671875" style="12" bestFit="1" customWidth="1"/>
    <col min="5" max="5" width="14.44140625" style="12" bestFit="1" customWidth="1"/>
    <col min="6" max="16384" width="9.109375" style="12"/>
  </cols>
  <sheetData>
    <row r="1" spans="1:5" ht="23.4" x14ac:dyDescent="0.45">
      <c r="A1" s="364" t="s">
        <v>69</v>
      </c>
      <c r="B1" s="364"/>
      <c r="C1" s="364"/>
    </row>
    <row r="2" spans="1:5" s="162" customFormat="1" ht="15.6" x14ac:dyDescent="0.3">
      <c r="A2" s="161"/>
      <c r="B2" s="161"/>
      <c r="C2" s="161"/>
    </row>
    <row r="4" spans="1:5" hidden="1" x14ac:dyDescent="0.3">
      <c r="B4" s="246" t="s">
        <v>68</v>
      </c>
      <c r="C4" s="247" t="s">
        <v>9</v>
      </c>
    </row>
    <row r="5" spans="1:5" hidden="1" x14ac:dyDescent="0.3">
      <c r="B5" s="13"/>
    </row>
    <row r="6" spans="1:5" hidden="1" x14ac:dyDescent="0.3">
      <c r="A6" s="271" t="s">
        <v>11</v>
      </c>
      <c r="B6" s="167" t="s">
        <v>4</v>
      </c>
      <c r="C6" s="167" t="s">
        <v>13</v>
      </c>
      <c r="D6" s="252" t="s">
        <v>259</v>
      </c>
      <c r="E6" s="255" t="s">
        <v>260</v>
      </c>
    </row>
    <row r="7" spans="1:5" hidden="1" x14ac:dyDescent="0.3">
      <c r="B7" s="43" t="s">
        <v>27</v>
      </c>
      <c r="C7" s="252" t="s">
        <v>227</v>
      </c>
      <c r="D7" s="252">
        <v>4</v>
      </c>
      <c r="E7" s="255">
        <v>4</v>
      </c>
    </row>
    <row r="8" spans="1:5" hidden="1" x14ac:dyDescent="0.3">
      <c r="B8" s="249" t="s">
        <v>27</v>
      </c>
      <c r="C8" s="252" t="s">
        <v>249</v>
      </c>
      <c r="D8" s="252">
        <v>3</v>
      </c>
      <c r="E8" s="255">
        <v>3</v>
      </c>
    </row>
    <row r="9" spans="1:5" hidden="1" x14ac:dyDescent="0.3">
      <c r="B9" t="s">
        <v>19</v>
      </c>
      <c r="C9" s="252" t="s">
        <v>239</v>
      </c>
      <c r="D9" s="252">
        <v>3</v>
      </c>
      <c r="E9" s="255">
        <v>2</v>
      </c>
    </row>
    <row r="10" spans="1:5" hidden="1" x14ac:dyDescent="0.3">
      <c r="B10" t="s">
        <v>19</v>
      </c>
      <c r="C10" s="252" t="s">
        <v>256</v>
      </c>
      <c r="D10" s="252">
        <v>3</v>
      </c>
      <c r="E10" s="255">
        <v>2</v>
      </c>
    </row>
    <row r="11" spans="1:5" hidden="1" x14ac:dyDescent="0.3">
      <c r="B11" s="248" t="s">
        <v>18</v>
      </c>
      <c r="C11" s="252" t="s">
        <v>157</v>
      </c>
      <c r="D11" s="252">
        <v>3</v>
      </c>
      <c r="E11" s="255">
        <v>2</v>
      </c>
    </row>
    <row r="12" spans="1:5" hidden="1" x14ac:dyDescent="0.3">
      <c r="B12" s="248" t="s">
        <v>18</v>
      </c>
      <c r="C12" s="252" t="s">
        <v>200</v>
      </c>
      <c r="D12" s="252">
        <v>4</v>
      </c>
      <c r="E12" s="255">
        <v>4</v>
      </c>
    </row>
    <row r="13" spans="1:5" hidden="1" x14ac:dyDescent="0.3">
      <c r="B13" t="s">
        <v>17</v>
      </c>
      <c r="C13" s="252" t="s">
        <v>160</v>
      </c>
      <c r="D13" s="252">
        <v>3</v>
      </c>
      <c r="E13" s="255">
        <v>3</v>
      </c>
    </row>
    <row r="14" spans="1:5" hidden="1" x14ac:dyDescent="0.3">
      <c r="B14" t="s">
        <v>17</v>
      </c>
      <c r="C14" s="252" t="s">
        <v>236</v>
      </c>
      <c r="D14" s="252">
        <v>3</v>
      </c>
      <c r="E14" s="255">
        <v>3</v>
      </c>
    </row>
    <row r="15" spans="1:5" hidden="1" x14ac:dyDescent="0.3">
      <c r="B15" t="s">
        <v>15</v>
      </c>
      <c r="C15" s="252" t="s">
        <v>146</v>
      </c>
      <c r="D15" s="252">
        <v>4</v>
      </c>
      <c r="E15" s="255">
        <v>4</v>
      </c>
    </row>
    <row r="16" spans="1:5" hidden="1" x14ac:dyDescent="0.3">
      <c r="B16" t="s">
        <v>15</v>
      </c>
      <c r="C16" s="252" t="s">
        <v>177</v>
      </c>
      <c r="D16" s="252">
        <v>3</v>
      </c>
      <c r="E16" s="255">
        <v>3</v>
      </c>
    </row>
    <row r="17" spans="1:7" hidden="1" x14ac:dyDescent="0.3">
      <c r="B17" s="160" t="s">
        <v>66</v>
      </c>
      <c r="C17" s="160"/>
      <c r="D17" s="256">
        <v>33</v>
      </c>
      <c r="E17" s="257">
        <v>30</v>
      </c>
    </row>
    <row r="18" spans="1:7" hidden="1" x14ac:dyDescent="0.3">
      <c r="B18"/>
      <c r="C18"/>
      <c r="D18"/>
      <c r="E18"/>
    </row>
    <row r="19" spans="1:7" hidden="1" x14ac:dyDescent="0.3">
      <c r="B19"/>
      <c r="C19"/>
      <c r="D19"/>
      <c r="E19"/>
    </row>
    <row r="20" spans="1:7" hidden="1" x14ac:dyDescent="0.3">
      <c r="B20"/>
      <c r="C20"/>
      <c r="D20"/>
      <c r="E20"/>
    </row>
    <row r="21" spans="1:7" hidden="1" x14ac:dyDescent="0.3">
      <c r="B21"/>
      <c r="C21"/>
      <c r="D21"/>
      <c r="E21"/>
    </row>
    <row r="22" spans="1:7" hidden="1" x14ac:dyDescent="0.3">
      <c r="B22"/>
      <c r="C22"/>
      <c r="D22"/>
      <c r="E22"/>
    </row>
    <row r="23" spans="1:7" hidden="1" x14ac:dyDescent="0.3">
      <c r="B23"/>
      <c r="C23"/>
      <c r="D23"/>
      <c r="E23"/>
    </row>
    <row r="24" spans="1:7" x14ac:dyDescent="0.3">
      <c r="B24"/>
      <c r="C24"/>
    </row>
    <row r="25" spans="1:7" x14ac:dyDescent="0.3">
      <c r="B25"/>
      <c r="C25"/>
    </row>
    <row r="27" spans="1:7" x14ac:dyDescent="0.3">
      <c r="A27" s="261" t="s">
        <v>11</v>
      </c>
      <c r="B27" s="270" t="s">
        <v>4</v>
      </c>
      <c r="C27" s="270" t="s">
        <v>13</v>
      </c>
      <c r="D27" s="270" t="s">
        <v>30</v>
      </c>
      <c r="E27" s="270" t="s">
        <v>32</v>
      </c>
      <c r="F27" s="270" t="s">
        <v>31</v>
      </c>
      <c r="G27" s="270" t="s">
        <v>33</v>
      </c>
    </row>
    <row r="28" spans="1:7" x14ac:dyDescent="0.3">
      <c r="A28" s="13">
        <v>1</v>
      </c>
      <c r="B28" s="12" t="str">
        <f t="shared" ref="B28:E38" si="0">B7</f>
        <v>Kinerja Keuangan</v>
      </c>
      <c r="C28" s="12" t="str">
        <f t="shared" si="0"/>
        <v>Kenaikan dividen</v>
      </c>
      <c r="D28" s="12">
        <f t="shared" si="0"/>
        <v>4</v>
      </c>
      <c r="E28" s="12">
        <f t="shared" si="0"/>
        <v>4</v>
      </c>
      <c r="F28" s="272">
        <f>D28/$D$38</f>
        <v>0.12121212121212122</v>
      </c>
      <c r="G28" s="272">
        <f>F28*E28</f>
        <v>0.48484848484848486</v>
      </c>
    </row>
    <row r="29" spans="1:7" x14ac:dyDescent="0.3">
      <c r="A29" s="13">
        <v>2</v>
      </c>
      <c r="B29" s="12" t="str">
        <f t="shared" si="0"/>
        <v>Kinerja Keuangan</v>
      </c>
      <c r="C29" s="12" t="str">
        <f t="shared" si="0"/>
        <v>Kenaikan nilai saham tidak signifikan</v>
      </c>
      <c r="D29" s="12">
        <f t="shared" si="0"/>
        <v>3</v>
      </c>
      <c r="E29" s="12">
        <f t="shared" si="0"/>
        <v>3</v>
      </c>
      <c r="F29" s="272">
        <f t="shared" ref="F29:F37" si="1">D29/$D$38</f>
        <v>9.0909090909090912E-2</v>
      </c>
      <c r="G29" s="272">
        <f t="shared" ref="G29:G37" si="2">F29*E29</f>
        <v>0.27272727272727271</v>
      </c>
    </row>
    <row r="30" spans="1:7" x14ac:dyDescent="0.3">
      <c r="A30" s="13">
        <v>3</v>
      </c>
      <c r="B30" s="12" t="str">
        <f t="shared" si="0"/>
        <v>Lingkungan</v>
      </c>
      <c r="C30" s="12" t="str">
        <f t="shared" si="0"/>
        <v>CINT belum menggunakan energi terbarukan</v>
      </c>
      <c r="D30" s="12">
        <f t="shared" si="0"/>
        <v>3</v>
      </c>
      <c r="E30" s="12">
        <f t="shared" si="0"/>
        <v>2</v>
      </c>
      <c r="F30" s="272">
        <f t="shared" si="1"/>
        <v>9.0909090909090912E-2</v>
      </c>
      <c r="G30" s="272">
        <f t="shared" si="2"/>
        <v>0.18181818181818182</v>
      </c>
    </row>
    <row r="31" spans="1:7" x14ac:dyDescent="0.3">
      <c r="A31" s="13">
        <v>4</v>
      </c>
      <c r="B31" s="12" t="str">
        <f t="shared" si="0"/>
        <v>Lingkungan</v>
      </c>
      <c r="C31" s="12" t="str">
        <f t="shared" si="0"/>
        <v>CINT belum mempunyai program CSR pemberdayaan masyarakat</v>
      </c>
      <c r="D31" s="12">
        <f t="shared" si="0"/>
        <v>3</v>
      </c>
      <c r="E31" s="12">
        <f t="shared" si="0"/>
        <v>2</v>
      </c>
      <c r="F31" s="272">
        <f t="shared" si="1"/>
        <v>9.0909090909090912E-2</v>
      </c>
      <c r="G31" s="272">
        <f t="shared" si="2"/>
        <v>0.18181818181818182</v>
      </c>
    </row>
    <row r="32" spans="1:7" x14ac:dyDescent="0.3">
      <c r="A32" s="13">
        <v>5</v>
      </c>
      <c r="B32" s="12" t="str">
        <f t="shared" si="0"/>
        <v>Penjualan</v>
      </c>
      <c r="C32" s="12" t="str">
        <f t="shared" si="0"/>
        <v>Penjualan Produk Chitose melalui e-commerce Tokopedia &amp; Platform jual beli pemerintah</v>
      </c>
      <c r="D32" s="12">
        <f t="shared" si="0"/>
        <v>3</v>
      </c>
      <c r="E32" s="12">
        <f t="shared" si="0"/>
        <v>2</v>
      </c>
      <c r="F32" s="272">
        <f t="shared" si="1"/>
        <v>9.0909090909090912E-2</v>
      </c>
      <c r="G32" s="272">
        <f t="shared" si="2"/>
        <v>0.18181818181818182</v>
      </c>
    </row>
    <row r="33" spans="1:7" x14ac:dyDescent="0.3">
      <c r="A33" s="13">
        <v>6</v>
      </c>
      <c r="B33" s="12" t="str">
        <f t="shared" si="0"/>
        <v>Penjualan</v>
      </c>
      <c r="C33" s="12" t="str">
        <f t="shared" si="0"/>
        <v xml:space="preserve">Produk Alkes CINT masih terbatas </v>
      </c>
      <c r="D33" s="12">
        <f t="shared" si="0"/>
        <v>4</v>
      </c>
      <c r="E33" s="12">
        <f t="shared" si="0"/>
        <v>4</v>
      </c>
      <c r="F33" s="272">
        <f t="shared" si="1"/>
        <v>0.12121212121212122</v>
      </c>
      <c r="G33" s="272">
        <f t="shared" si="2"/>
        <v>0.48484848484848486</v>
      </c>
    </row>
    <row r="34" spans="1:7" x14ac:dyDescent="0.3">
      <c r="A34" s="13">
        <v>7</v>
      </c>
      <c r="B34" s="12" t="str">
        <f t="shared" si="0"/>
        <v>Proses</v>
      </c>
      <c r="C34" s="12" t="str">
        <f t="shared" si="0"/>
        <v>Keterbukaan supplier dalam meningkatkan kemampuan dan kualitas sesuai standar CINT</v>
      </c>
      <c r="D34" s="12">
        <f t="shared" si="0"/>
        <v>3</v>
      </c>
      <c r="E34" s="12">
        <f t="shared" si="0"/>
        <v>3</v>
      </c>
      <c r="F34" s="272">
        <f t="shared" si="1"/>
        <v>9.0909090909090912E-2</v>
      </c>
      <c r="G34" s="272">
        <f t="shared" si="2"/>
        <v>0.27272727272727271</v>
      </c>
    </row>
    <row r="35" spans="1:7" x14ac:dyDescent="0.3">
      <c r="A35" s="13">
        <v>8</v>
      </c>
      <c r="B35" s="12" t="str">
        <f t="shared" si="0"/>
        <v>Proses</v>
      </c>
      <c r="C35" s="12" t="str">
        <f t="shared" si="0"/>
        <v>Persentase repeat order? Ke PCH</v>
      </c>
      <c r="D35" s="12">
        <f t="shared" si="0"/>
        <v>3</v>
      </c>
      <c r="E35" s="12">
        <f t="shared" si="0"/>
        <v>3</v>
      </c>
      <c r="F35" s="272">
        <f t="shared" si="1"/>
        <v>9.0909090909090912E-2</v>
      </c>
      <c r="G35" s="272">
        <f t="shared" si="2"/>
        <v>0.27272727272727271</v>
      </c>
    </row>
    <row r="36" spans="1:7" x14ac:dyDescent="0.3">
      <c r="A36" s="13">
        <v>9</v>
      </c>
      <c r="B36" s="12" t="str">
        <f t="shared" si="0"/>
        <v>Regulasi</v>
      </c>
      <c r="C36" s="12" t="str">
        <f t="shared" si="0"/>
        <v>Produk CINT sudah tersertifikasi TKDN dan SNI</v>
      </c>
      <c r="D36" s="12">
        <f t="shared" si="0"/>
        <v>4</v>
      </c>
      <c r="E36" s="12">
        <f t="shared" si="0"/>
        <v>4</v>
      </c>
      <c r="F36" s="272">
        <f t="shared" si="1"/>
        <v>0.12121212121212122</v>
      </c>
      <c r="G36" s="272">
        <f t="shared" si="2"/>
        <v>0.48484848484848486</v>
      </c>
    </row>
    <row r="37" spans="1:7" x14ac:dyDescent="0.3">
      <c r="A37" s="13">
        <v>10</v>
      </c>
      <c r="B37" s="12" t="str">
        <f t="shared" si="0"/>
        <v>Regulasi</v>
      </c>
      <c r="C37" s="12" t="str">
        <f t="shared" si="0"/>
        <v>Konsisten pelaksanaan program CSR untuk masyarakat sekitar</v>
      </c>
      <c r="D37" s="12">
        <f t="shared" si="0"/>
        <v>3</v>
      </c>
      <c r="E37" s="12">
        <f t="shared" si="0"/>
        <v>3</v>
      </c>
      <c r="F37" s="272">
        <f t="shared" si="1"/>
        <v>9.0909090909090912E-2</v>
      </c>
      <c r="G37" s="272">
        <f t="shared" si="2"/>
        <v>0.27272727272727271</v>
      </c>
    </row>
    <row r="38" spans="1:7" x14ac:dyDescent="0.3">
      <c r="A38" s="261"/>
      <c r="B38" s="270" t="str">
        <f t="shared" si="0"/>
        <v>Grand Total</v>
      </c>
      <c r="C38" s="270"/>
      <c r="D38" s="270">
        <f t="shared" si="0"/>
        <v>33</v>
      </c>
      <c r="E38" s="270">
        <f t="shared" si="0"/>
        <v>30</v>
      </c>
      <c r="F38" s="273">
        <f>SUM(F28:F37)</f>
        <v>1</v>
      </c>
      <c r="G38" s="273">
        <f>SUM(G28:G37)</f>
        <v>3.0909090909090908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EF5F-4DCB-497E-B302-0AFEEEACBF95}">
  <dimension ref="A1:G31"/>
  <sheetViews>
    <sheetView showGridLines="0" zoomScale="90" zoomScaleNormal="90" workbookViewId="0">
      <selection activeCell="C37" sqref="C37"/>
    </sheetView>
  </sheetViews>
  <sheetFormatPr defaultColWidth="9.109375" defaultRowHeight="14.4" x14ac:dyDescent="0.3"/>
  <cols>
    <col min="1" max="1" width="5.6640625" style="13" customWidth="1"/>
    <col min="2" max="2" width="25.33203125" style="12" customWidth="1"/>
    <col min="3" max="3" width="61.6640625" style="12" bestFit="1" customWidth="1"/>
    <col min="4" max="4" width="13.88671875" style="12" bestFit="1" customWidth="1"/>
    <col min="5" max="5" width="14.44140625" style="12" bestFit="1" customWidth="1"/>
    <col min="6" max="16384" width="9.109375" style="12"/>
  </cols>
  <sheetData>
    <row r="1" spans="1:5" ht="23.4" x14ac:dyDescent="0.45">
      <c r="A1" s="364" t="s">
        <v>69</v>
      </c>
      <c r="B1" s="364"/>
      <c r="C1" s="364"/>
    </row>
    <row r="2" spans="1:5" s="162" customFormat="1" ht="15.6" x14ac:dyDescent="0.3">
      <c r="A2" s="161"/>
      <c r="B2" s="161"/>
      <c r="C2" s="161"/>
    </row>
    <row r="4" spans="1:5" hidden="1" x14ac:dyDescent="0.3">
      <c r="B4" s="246" t="s">
        <v>68</v>
      </c>
      <c r="C4" s="247" t="s">
        <v>10</v>
      </c>
    </row>
    <row r="5" spans="1:5" hidden="1" x14ac:dyDescent="0.3">
      <c r="B5" s="13"/>
    </row>
    <row r="6" spans="1:5" hidden="1" x14ac:dyDescent="0.3">
      <c r="A6" s="271" t="s">
        <v>11</v>
      </c>
      <c r="B6" s="167" t="s">
        <v>4</v>
      </c>
      <c r="C6" s="167" t="s">
        <v>13</v>
      </c>
      <c r="D6" s="252" t="s">
        <v>259</v>
      </c>
      <c r="E6" s="255" t="s">
        <v>260</v>
      </c>
    </row>
    <row r="7" spans="1:5" hidden="1" x14ac:dyDescent="0.3">
      <c r="B7" s="248" t="s">
        <v>20</v>
      </c>
      <c r="C7" s="252" t="s">
        <v>163</v>
      </c>
      <c r="D7" s="252">
        <v>4</v>
      </c>
      <c r="E7" s="255">
        <v>-3</v>
      </c>
    </row>
    <row r="8" spans="1:5" hidden="1" x14ac:dyDescent="0.3">
      <c r="B8" s="248" t="s">
        <v>20</v>
      </c>
      <c r="C8" s="252" t="s">
        <v>207</v>
      </c>
      <c r="D8" s="252">
        <v>3</v>
      </c>
      <c r="E8" s="255">
        <v>-3</v>
      </c>
    </row>
    <row r="9" spans="1:5" hidden="1" x14ac:dyDescent="0.3">
      <c r="B9" t="s">
        <v>15</v>
      </c>
      <c r="C9" s="252" t="s">
        <v>232</v>
      </c>
      <c r="D9" s="252">
        <v>4</v>
      </c>
      <c r="E9" s="255">
        <v>-4</v>
      </c>
    </row>
    <row r="10" spans="1:5" hidden="1" x14ac:dyDescent="0.3">
      <c r="B10" s="160" t="s">
        <v>66</v>
      </c>
      <c r="C10" s="160"/>
      <c r="D10" s="256">
        <v>11</v>
      </c>
      <c r="E10" s="257">
        <v>-10</v>
      </c>
    </row>
    <row r="11" spans="1:5" hidden="1" x14ac:dyDescent="0.3">
      <c r="B11"/>
      <c r="C11"/>
      <c r="D11"/>
      <c r="E11"/>
    </row>
    <row r="12" spans="1:5" hidden="1" x14ac:dyDescent="0.3">
      <c r="B12"/>
      <c r="C12"/>
      <c r="D12"/>
      <c r="E12"/>
    </row>
    <row r="13" spans="1:5" hidden="1" x14ac:dyDescent="0.3">
      <c r="B13"/>
      <c r="C13"/>
      <c r="D13"/>
      <c r="E13"/>
    </row>
    <row r="14" spans="1:5" hidden="1" x14ac:dyDescent="0.3">
      <c r="B14"/>
      <c r="C14"/>
      <c r="D14"/>
      <c r="E14"/>
    </row>
    <row r="15" spans="1:5" hidden="1" x14ac:dyDescent="0.3">
      <c r="B15"/>
      <c r="C15"/>
      <c r="D15"/>
      <c r="E15"/>
    </row>
    <row r="16" spans="1:5" hidden="1" x14ac:dyDescent="0.3">
      <c r="B16"/>
      <c r="C16"/>
      <c r="D16"/>
      <c r="E16"/>
    </row>
    <row r="17" spans="1:7" hidden="1" x14ac:dyDescent="0.3">
      <c r="B17"/>
      <c r="C17"/>
      <c r="D17"/>
      <c r="E17"/>
    </row>
    <row r="18" spans="1:7" hidden="1" x14ac:dyDescent="0.3">
      <c r="B18"/>
      <c r="C18"/>
      <c r="D18"/>
      <c r="E18"/>
    </row>
    <row r="19" spans="1:7" hidden="1" x14ac:dyDescent="0.3">
      <c r="B19"/>
      <c r="C19"/>
      <c r="D19"/>
      <c r="E19"/>
    </row>
    <row r="20" spans="1:7" hidden="1" x14ac:dyDescent="0.3">
      <c r="B20"/>
      <c r="C20"/>
      <c r="D20"/>
      <c r="E20"/>
    </row>
    <row r="21" spans="1:7" hidden="1" x14ac:dyDescent="0.3">
      <c r="B21"/>
      <c r="C21"/>
      <c r="D21"/>
      <c r="E21"/>
    </row>
    <row r="22" spans="1:7" hidden="1" x14ac:dyDescent="0.3">
      <c r="B22"/>
      <c r="C22"/>
      <c r="D22"/>
      <c r="E22"/>
    </row>
    <row r="23" spans="1:7" hidden="1" x14ac:dyDescent="0.3">
      <c r="B23"/>
      <c r="C23"/>
      <c r="D23"/>
      <c r="E23"/>
    </row>
    <row r="24" spans="1:7" hidden="1" x14ac:dyDescent="0.3">
      <c r="B24"/>
      <c r="C24"/>
    </row>
    <row r="25" spans="1:7" x14ac:dyDescent="0.3">
      <c r="B25"/>
      <c r="C25"/>
    </row>
    <row r="27" spans="1:7" x14ac:dyDescent="0.3">
      <c r="A27" s="261" t="s">
        <v>11</v>
      </c>
      <c r="B27" s="270" t="s">
        <v>4</v>
      </c>
      <c r="C27" s="270" t="s">
        <v>13</v>
      </c>
      <c r="D27" s="270" t="s">
        <v>30</v>
      </c>
      <c r="E27" s="270" t="s">
        <v>32</v>
      </c>
      <c r="F27" s="270" t="s">
        <v>31</v>
      </c>
      <c r="G27" s="270" t="s">
        <v>33</v>
      </c>
    </row>
    <row r="28" spans="1:7" x14ac:dyDescent="0.3">
      <c r="A28" s="13">
        <v>1</v>
      </c>
      <c r="B28" s="12" t="str">
        <f t="shared" ref="B28:E31" si="0">B7</f>
        <v>Harga Produk</v>
      </c>
      <c r="C28" s="12" t="str">
        <f t="shared" si="0"/>
        <v>Harga Produk Chitose lebih mahal dibandingkan dengan brand lain</v>
      </c>
      <c r="D28" s="12">
        <f t="shared" si="0"/>
        <v>4</v>
      </c>
      <c r="E28" s="12">
        <f t="shared" si="0"/>
        <v>-3</v>
      </c>
      <c r="F28" s="272">
        <f>D28/$D$31</f>
        <v>0.36363636363636365</v>
      </c>
      <c r="G28" s="272">
        <f>F28*E28</f>
        <v>-1.0909090909090908</v>
      </c>
    </row>
    <row r="29" spans="1:7" x14ac:dyDescent="0.3">
      <c r="A29" s="13">
        <v>2</v>
      </c>
      <c r="B29" s="12" t="str">
        <f t="shared" si="0"/>
        <v>Harga Produk</v>
      </c>
      <c r="C29" s="12" t="str">
        <f t="shared" si="0"/>
        <v>Pemenuhan order tidak sesuai dengan permintaan customer</v>
      </c>
      <c r="D29" s="12">
        <f t="shared" si="0"/>
        <v>3</v>
      </c>
      <c r="E29" s="12">
        <f t="shared" si="0"/>
        <v>-3</v>
      </c>
      <c r="F29" s="272">
        <f t="shared" ref="F29:F30" si="1">D29/$D$31</f>
        <v>0.27272727272727271</v>
      </c>
      <c r="G29" s="272">
        <f t="shared" ref="G29:G30" si="2">F29*E29</f>
        <v>-0.81818181818181812</v>
      </c>
    </row>
    <row r="30" spans="1:7" x14ac:dyDescent="0.3">
      <c r="A30" s="13">
        <v>3</v>
      </c>
      <c r="B30" s="12" t="str">
        <f t="shared" si="0"/>
        <v>Regulasi</v>
      </c>
      <c r="C30" s="12" t="str">
        <f t="shared" si="0"/>
        <v>Peraturan perundangan perubahan dan baru</v>
      </c>
      <c r="D30" s="12">
        <f t="shared" si="0"/>
        <v>4</v>
      </c>
      <c r="E30" s="12">
        <f t="shared" si="0"/>
        <v>-4</v>
      </c>
      <c r="F30" s="272">
        <f t="shared" si="1"/>
        <v>0.36363636363636365</v>
      </c>
      <c r="G30" s="272">
        <f t="shared" si="2"/>
        <v>-1.4545454545454546</v>
      </c>
    </row>
    <row r="31" spans="1:7" x14ac:dyDescent="0.3">
      <c r="A31" s="260"/>
      <c r="B31" s="269" t="str">
        <f t="shared" si="0"/>
        <v>Grand Total</v>
      </c>
      <c r="C31" s="269"/>
      <c r="D31" s="269">
        <f t="shared" si="0"/>
        <v>11</v>
      </c>
      <c r="E31" s="269">
        <f t="shared" si="0"/>
        <v>-10</v>
      </c>
      <c r="F31" s="277">
        <f>SUM(F28:F30)</f>
        <v>1</v>
      </c>
      <c r="G31" s="277">
        <f>SUM(G28:G30)</f>
        <v>-3.3636363636363633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20"/>
  <sheetViews>
    <sheetView showGridLines="0" zoomScale="55" zoomScaleNormal="55" workbookViewId="0">
      <selection activeCell="C9" sqref="C9"/>
    </sheetView>
  </sheetViews>
  <sheetFormatPr defaultRowHeight="14.4" x14ac:dyDescent="0.3"/>
  <cols>
    <col min="1" max="1" width="4.44140625" customWidth="1"/>
    <col min="2" max="2" width="15.88671875" bestFit="1" customWidth="1"/>
    <col min="3" max="4" width="18.44140625" customWidth="1"/>
    <col min="5" max="5" width="16" customWidth="1"/>
    <col min="6" max="6" width="9.33203125" customWidth="1"/>
  </cols>
  <sheetData>
    <row r="2" spans="2:19" x14ac:dyDescent="0.3">
      <c r="B2" s="8" t="s">
        <v>26</v>
      </c>
      <c r="C2" s="8" t="s">
        <v>71</v>
      </c>
      <c r="D2" s="8" t="s">
        <v>72</v>
      </c>
      <c r="E2" s="8" t="s">
        <v>73</v>
      </c>
      <c r="F2" s="4"/>
    </row>
    <row r="3" spans="2:19" x14ac:dyDescent="0.3">
      <c r="B3" s="373" t="s">
        <v>74</v>
      </c>
      <c r="C3" s="19" t="s">
        <v>29</v>
      </c>
      <c r="D3" s="19" t="s">
        <v>69</v>
      </c>
      <c r="E3" s="374">
        <f>(C4+D4)</f>
        <v>0.59523809523809534</v>
      </c>
      <c r="F3" s="377"/>
    </row>
    <row r="4" spans="2:19" x14ac:dyDescent="0.3">
      <c r="B4" s="373"/>
      <c r="C4" s="26">
        <f>Strenght!G32</f>
        <v>3.547619047619047</v>
      </c>
      <c r="D4" s="26">
        <f>Weakness!G46</f>
        <v>-2.9523809523809517</v>
      </c>
      <c r="E4" s="375"/>
      <c r="F4" s="378"/>
    </row>
    <row r="5" spans="2:19" x14ac:dyDescent="0.3">
      <c r="B5" s="373" t="s">
        <v>75</v>
      </c>
      <c r="C5" s="19" t="s">
        <v>76</v>
      </c>
      <c r="D5" s="19" t="s">
        <v>70</v>
      </c>
      <c r="E5" s="374">
        <f>(C6+D6)</f>
        <v>-0.27272727272727249</v>
      </c>
      <c r="F5" s="377"/>
    </row>
    <row r="6" spans="2:19" x14ac:dyDescent="0.3">
      <c r="B6" s="373"/>
      <c r="C6" s="26">
        <f>Opportunity!G38</f>
        <v>3.0909090909090908</v>
      </c>
      <c r="D6" s="26">
        <f>Threat!G31</f>
        <v>-3.3636363636363633</v>
      </c>
      <c r="E6" s="375"/>
      <c r="F6" s="378"/>
    </row>
    <row r="7" spans="2:19" ht="35.25" customHeight="1" thickBot="1" x14ac:dyDescent="0.35">
      <c r="B7" s="27"/>
      <c r="C7" s="28"/>
      <c r="D7" s="29"/>
      <c r="K7" s="376" t="s">
        <v>77</v>
      </c>
      <c r="L7" s="376"/>
      <c r="M7" s="376"/>
      <c r="N7" s="376"/>
    </row>
    <row r="8" spans="2:19" ht="43.5" customHeight="1" thickTop="1" x14ac:dyDescent="0.3">
      <c r="B8" s="3" t="s">
        <v>78</v>
      </c>
      <c r="C8" s="3" t="s">
        <v>79</v>
      </c>
      <c r="D8" s="50" t="s">
        <v>80</v>
      </c>
      <c r="G8" s="30" t="s">
        <v>81</v>
      </c>
      <c r="H8" s="31" t="s">
        <v>82</v>
      </c>
      <c r="I8" s="32"/>
      <c r="J8" s="33"/>
      <c r="K8" s="33"/>
      <c r="L8" s="371" t="s">
        <v>9</v>
      </c>
      <c r="M8" s="371"/>
      <c r="N8" s="33"/>
      <c r="O8" s="34"/>
      <c r="P8" s="34"/>
      <c r="Q8" s="35" t="s">
        <v>83</v>
      </c>
      <c r="R8" s="36" t="s">
        <v>84</v>
      </c>
    </row>
    <row r="9" spans="2:19" ht="43.5" customHeight="1" x14ac:dyDescent="0.3">
      <c r="B9" s="37" t="s">
        <v>85</v>
      </c>
      <c r="C9" s="38">
        <f>C4*C6</f>
        <v>10.965367965367964</v>
      </c>
      <c r="D9" s="37">
        <v>2</v>
      </c>
      <c r="G9" s="39"/>
      <c r="M9" s="40"/>
      <c r="R9" s="41"/>
    </row>
    <row r="10" spans="2:19" ht="43.5" customHeight="1" x14ac:dyDescent="0.3">
      <c r="B10" s="37" t="s">
        <v>86</v>
      </c>
      <c r="C10" s="38">
        <f>C6*D4</f>
        <v>-9.1255411255411225</v>
      </c>
      <c r="D10" s="37">
        <v>4</v>
      </c>
      <c r="G10" s="39"/>
      <c r="M10" s="40"/>
      <c r="R10" s="41"/>
    </row>
    <row r="11" spans="2:19" ht="43.5" customHeight="1" x14ac:dyDescent="0.3">
      <c r="B11" s="37" t="s">
        <v>87</v>
      </c>
      <c r="C11" s="38">
        <f>D4*D6</f>
        <v>9.9307359307359278</v>
      </c>
      <c r="D11" s="37">
        <v>3</v>
      </c>
      <c r="G11" s="39"/>
      <c r="M11" s="40"/>
      <c r="R11" s="41"/>
    </row>
    <row r="12" spans="2:19" ht="43.5" customHeight="1" x14ac:dyDescent="0.3">
      <c r="B12" s="37" t="s">
        <v>88</v>
      </c>
      <c r="C12" s="38">
        <f>C4*D6</f>
        <v>-11.93290043290043</v>
      </c>
      <c r="D12" s="37">
        <v>1</v>
      </c>
      <c r="F12" s="372" t="s">
        <v>89</v>
      </c>
      <c r="G12" s="39"/>
      <c r="M12" s="40"/>
      <c r="R12" s="41"/>
      <c r="S12" s="366" t="s">
        <v>90</v>
      </c>
    </row>
    <row r="13" spans="2:19" ht="43.5" customHeight="1" x14ac:dyDescent="0.3">
      <c r="F13" s="372"/>
      <c r="G13" s="367" t="s">
        <v>8</v>
      </c>
      <c r="H13" s="42"/>
      <c r="I13" s="42"/>
      <c r="J13" s="42"/>
      <c r="K13" s="42"/>
      <c r="L13" s="42"/>
      <c r="M13" s="43"/>
      <c r="N13" s="42"/>
      <c r="O13" s="42"/>
      <c r="P13" s="42"/>
      <c r="Q13" s="42"/>
      <c r="R13" s="368" t="s">
        <v>7</v>
      </c>
      <c r="S13" s="366"/>
    </row>
    <row r="14" spans="2:19" ht="43.5" customHeight="1" x14ac:dyDescent="0.3">
      <c r="F14" s="372"/>
      <c r="G14" s="367"/>
      <c r="M14" s="40"/>
      <c r="R14" s="368"/>
      <c r="S14" s="366"/>
    </row>
    <row r="15" spans="2:19" ht="43.5" customHeight="1" x14ac:dyDescent="0.3">
      <c r="F15" s="372"/>
      <c r="G15" s="39"/>
      <c r="M15" s="40"/>
      <c r="R15" s="41"/>
      <c r="S15" s="366"/>
    </row>
    <row r="16" spans="2:19" ht="43.5" customHeight="1" x14ac:dyDescent="0.3">
      <c r="G16" s="39"/>
      <c r="M16" s="40"/>
      <c r="R16" s="41"/>
    </row>
    <row r="17" spans="7:18" ht="43.5" customHeight="1" x14ac:dyDescent="0.3">
      <c r="G17" s="39"/>
      <c r="M17" s="40"/>
      <c r="R17" s="41"/>
    </row>
    <row r="18" spans="7:18" ht="43.5" customHeight="1" x14ac:dyDescent="0.3">
      <c r="G18" s="39"/>
      <c r="M18" s="40"/>
      <c r="R18" s="41"/>
    </row>
    <row r="19" spans="7:18" ht="43.5" customHeight="1" thickBot="1" x14ac:dyDescent="0.35">
      <c r="G19" s="44" t="s">
        <v>91</v>
      </c>
      <c r="H19" s="45" t="s">
        <v>92</v>
      </c>
      <c r="I19" s="46"/>
      <c r="J19" s="46"/>
      <c r="K19" s="46"/>
      <c r="L19" s="369" t="s">
        <v>10</v>
      </c>
      <c r="M19" s="369"/>
      <c r="N19" s="47"/>
      <c r="O19" s="47"/>
      <c r="P19" s="47"/>
      <c r="Q19" s="48" t="s">
        <v>93</v>
      </c>
      <c r="R19" s="49" t="s">
        <v>94</v>
      </c>
    </row>
    <row r="20" spans="7:18" ht="38.25" customHeight="1" thickTop="1" x14ac:dyDescent="0.3">
      <c r="K20" s="370" t="s">
        <v>95</v>
      </c>
      <c r="L20" s="370"/>
      <c r="M20" s="370"/>
      <c r="N20" s="370"/>
    </row>
  </sheetData>
  <mergeCells count="14">
    <mergeCell ref="L8:M8"/>
    <mergeCell ref="F12:F15"/>
    <mergeCell ref="B3:B4"/>
    <mergeCell ref="E3:E4"/>
    <mergeCell ref="B5:B6"/>
    <mergeCell ref="E5:E6"/>
    <mergeCell ref="K7:N7"/>
    <mergeCell ref="F3:F4"/>
    <mergeCell ref="F5:F6"/>
    <mergeCell ref="S12:S15"/>
    <mergeCell ref="G13:G14"/>
    <mergeCell ref="R13:R14"/>
    <mergeCell ref="L19:M19"/>
    <mergeCell ref="K20:N20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0"/>
  <sheetViews>
    <sheetView showGridLines="0" topLeftCell="B9" zoomScale="85" zoomScaleNormal="85" workbookViewId="0">
      <selection activeCell="H35" sqref="H35"/>
    </sheetView>
  </sheetViews>
  <sheetFormatPr defaultColWidth="9.109375" defaultRowHeight="14.4" x14ac:dyDescent="0.3"/>
  <cols>
    <col min="1" max="1" width="68.5546875" style="51" customWidth="1"/>
    <col min="2" max="2" width="8.44140625" style="52" customWidth="1"/>
    <col min="3" max="3" width="6.44140625" style="52" customWidth="1"/>
    <col min="4" max="4" width="4.5546875" style="52" bestFit="1" customWidth="1"/>
    <col min="5" max="5" width="70.5546875" style="51" customWidth="1"/>
    <col min="6" max="6" width="6.44140625" style="295" customWidth="1"/>
    <col min="7" max="7" width="6.44140625" style="52" customWidth="1"/>
    <col min="8" max="8" width="81.44140625" style="51" bestFit="1" customWidth="1"/>
    <col min="9" max="10" width="6.44140625" style="52" customWidth="1"/>
    <col min="11" max="16384" width="9.109375" style="52"/>
  </cols>
  <sheetData>
    <row r="1" spans="1:10" x14ac:dyDescent="0.3">
      <c r="J1" s="53" t="s">
        <v>96</v>
      </c>
    </row>
    <row r="2" spans="1:10" ht="15" thickBot="1" x14ac:dyDescent="0.35">
      <c r="A2" s="54"/>
      <c r="B2" s="55"/>
      <c r="C2" s="55"/>
      <c r="D2" s="55"/>
      <c r="E2" s="68"/>
      <c r="F2" s="282" t="s">
        <v>97</v>
      </c>
      <c r="G2" s="57" t="s">
        <v>98</v>
      </c>
      <c r="H2" s="56"/>
      <c r="I2" s="58" t="s">
        <v>99</v>
      </c>
      <c r="J2" s="59" t="s">
        <v>100</v>
      </c>
    </row>
    <row r="3" spans="1:10" ht="15" thickTop="1" x14ac:dyDescent="0.3">
      <c r="A3" s="385" t="s">
        <v>148</v>
      </c>
      <c r="B3" s="386"/>
      <c r="C3" s="386"/>
      <c r="D3" s="387"/>
      <c r="E3" s="129" t="s">
        <v>150</v>
      </c>
      <c r="F3" s="296">
        <v>1</v>
      </c>
      <c r="G3" s="130">
        <v>7</v>
      </c>
      <c r="H3" s="138" t="s">
        <v>168</v>
      </c>
      <c r="I3" s="102">
        <v>10</v>
      </c>
      <c r="J3" s="103">
        <v>7</v>
      </c>
    </row>
    <row r="4" spans="1:10" ht="43.2" x14ac:dyDescent="0.3">
      <c r="A4" s="388"/>
      <c r="B4" s="389"/>
      <c r="C4" s="389"/>
      <c r="D4" s="390"/>
      <c r="E4" s="131" t="s">
        <v>174</v>
      </c>
      <c r="F4" s="285" t="s">
        <v>266</v>
      </c>
      <c r="G4" s="297" t="s">
        <v>296</v>
      </c>
      <c r="H4" s="113" t="s">
        <v>153</v>
      </c>
      <c r="I4" s="90">
        <v>10</v>
      </c>
      <c r="J4" s="93">
        <v>7</v>
      </c>
    </row>
    <row r="5" spans="1:10" x14ac:dyDescent="0.3">
      <c r="A5" s="388"/>
      <c r="B5" s="389"/>
      <c r="C5" s="389"/>
      <c r="D5" s="390"/>
      <c r="E5" s="133" t="s">
        <v>233</v>
      </c>
      <c r="F5" s="63">
        <v>3</v>
      </c>
      <c r="G5" s="134">
        <v>3</v>
      </c>
      <c r="H5" s="113" t="s">
        <v>221</v>
      </c>
      <c r="I5" s="283">
        <v>2</v>
      </c>
      <c r="J5" s="284">
        <v>10</v>
      </c>
    </row>
    <row r="6" spans="1:10" x14ac:dyDescent="0.3">
      <c r="A6" s="388"/>
      <c r="B6" s="389"/>
      <c r="C6" s="389"/>
      <c r="D6" s="390"/>
      <c r="E6" s="133" t="s">
        <v>178</v>
      </c>
      <c r="F6" s="85">
        <v>4</v>
      </c>
      <c r="G6" s="132">
        <v>1</v>
      </c>
      <c r="H6" s="113" t="s">
        <v>167</v>
      </c>
      <c r="I6" s="90">
        <v>3.5</v>
      </c>
      <c r="J6" s="93">
        <v>1</v>
      </c>
    </row>
    <row r="7" spans="1:10" ht="28.8" x14ac:dyDescent="0.3">
      <c r="A7" s="388"/>
      <c r="B7" s="389"/>
      <c r="C7" s="389"/>
      <c r="D7" s="390"/>
      <c r="E7" s="133" t="s">
        <v>240</v>
      </c>
      <c r="F7" s="60">
        <v>1</v>
      </c>
      <c r="G7" s="134">
        <v>5</v>
      </c>
      <c r="H7" s="294" t="s">
        <v>156</v>
      </c>
      <c r="I7" s="90">
        <v>4</v>
      </c>
      <c r="J7" s="284">
        <v>12</v>
      </c>
    </row>
    <row r="8" spans="1:10" x14ac:dyDescent="0.3">
      <c r="A8" s="388"/>
      <c r="B8" s="389"/>
      <c r="C8" s="389"/>
      <c r="D8" s="390"/>
      <c r="E8" s="135" t="s">
        <v>242</v>
      </c>
      <c r="F8" s="82">
        <v>1</v>
      </c>
      <c r="G8" s="134">
        <v>5</v>
      </c>
      <c r="H8" s="113" t="s">
        <v>162</v>
      </c>
      <c r="I8" s="90">
        <v>6</v>
      </c>
      <c r="J8" s="93">
        <v>2</v>
      </c>
    </row>
    <row r="9" spans="1:10" x14ac:dyDescent="0.3">
      <c r="A9" s="388"/>
      <c r="B9" s="389"/>
      <c r="C9" s="389"/>
      <c r="D9" s="390"/>
      <c r="E9" s="133" t="s">
        <v>220</v>
      </c>
      <c r="F9" s="89">
        <v>9</v>
      </c>
      <c r="G9" s="134">
        <v>6</v>
      </c>
      <c r="H9" s="139" t="s">
        <v>203</v>
      </c>
      <c r="I9" s="90">
        <v>7</v>
      </c>
      <c r="J9" s="94">
        <v>5</v>
      </c>
    </row>
    <row r="10" spans="1:10" x14ac:dyDescent="0.3">
      <c r="A10" s="388"/>
      <c r="B10" s="389"/>
      <c r="C10" s="389"/>
      <c r="D10" s="390"/>
      <c r="E10" s="133" t="s">
        <v>212</v>
      </c>
      <c r="F10" s="122">
        <v>8.11</v>
      </c>
      <c r="G10" s="297" t="s">
        <v>300</v>
      </c>
      <c r="H10" s="113" t="s">
        <v>204</v>
      </c>
      <c r="I10" s="87">
        <v>9</v>
      </c>
      <c r="J10" s="70">
        <v>6.13</v>
      </c>
    </row>
    <row r="11" spans="1:10" x14ac:dyDescent="0.3">
      <c r="A11" s="388"/>
      <c r="B11" s="389"/>
      <c r="C11" s="389"/>
      <c r="D11" s="390"/>
      <c r="E11" s="136" t="s">
        <v>246</v>
      </c>
      <c r="F11" s="285">
        <v>5</v>
      </c>
      <c r="G11" s="134">
        <v>2</v>
      </c>
      <c r="H11" s="113" t="s">
        <v>210</v>
      </c>
      <c r="I11" s="90">
        <v>1</v>
      </c>
      <c r="J11" s="284">
        <v>3</v>
      </c>
    </row>
    <row r="12" spans="1:10" x14ac:dyDescent="0.3">
      <c r="A12" s="388"/>
      <c r="B12" s="389"/>
      <c r="C12" s="389"/>
      <c r="D12" s="390"/>
      <c r="E12" s="133" t="s">
        <v>171</v>
      </c>
      <c r="F12" s="122">
        <v>4.5999999999999996</v>
      </c>
      <c r="G12" s="134">
        <v>8</v>
      </c>
      <c r="H12" s="113" t="s">
        <v>214</v>
      </c>
      <c r="I12" s="98">
        <v>8</v>
      </c>
      <c r="J12" s="284">
        <v>4</v>
      </c>
    </row>
    <row r="13" spans="1:10" x14ac:dyDescent="0.3">
      <c r="A13" s="388"/>
      <c r="B13" s="389"/>
      <c r="C13" s="389"/>
      <c r="D13" s="390"/>
      <c r="E13" s="137" t="s">
        <v>172</v>
      </c>
      <c r="F13" s="63">
        <v>7</v>
      </c>
      <c r="G13" s="134">
        <v>7</v>
      </c>
      <c r="H13" s="113" t="s">
        <v>223</v>
      </c>
      <c r="I13" s="87">
        <v>5</v>
      </c>
      <c r="J13" s="93">
        <v>11</v>
      </c>
    </row>
    <row r="14" spans="1:10" x14ac:dyDescent="0.3">
      <c r="A14" s="388"/>
      <c r="B14" s="389"/>
      <c r="C14" s="389"/>
      <c r="D14" s="390"/>
      <c r="E14" s="137"/>
      <c r="F14" s="63"/>
      <c r="G14" s="134"/>
      <c r="H14" s="113" t="s">
        <v>225</v>
      </c>
      <c r="I14" s="90">
        <v>9</v>
      </c>
      <c r="J14" s="93">
        <v>13</v>
      </c>
    </row>
    <row r="15" spans="1:10" x14ac:dyDescent="0.3">
      <c r="A15" s="388"/>
      <c r="B15" s="389"/>
      <c r="C15" s="389"/>
      <c r="D15" s="390"/>
      <c r="E15" s="137"/>
      <c r="F15" s="122"/>
      <c r="G15" s="134"/>
      <c r="H15" s="113" t="s">
        <v>228</v>
      </c>
      <c r="I15" s="98">
        <v>2</v>
      </c>
      <c r="J15" s="62">
        <v>11</v>
      </c>
    </row>
    <row r="16" spans="1:10" x14ac:dyDescent="0.3">
      <c r="A16" s="388"/>
      <c r="B16" s="389"/>
      <c r="C16" s="389"/>
      <c r="D16" s="390"/>
      <c r="E16" s="136"/>
      <c r="F16" s="63"/>
      <c r="G16" s="134"/>
      <c r="H16" s="294" t="s">
        <v>251</v>
      </c>
      <c r="I16" s="87">
        <v>7</v>
      </c>
      <c r="J16" s="62">
        <v>5</v>
      </c>
    </row>
    <row r="17" spans="1:10" x14ac:dyDescent="0.3">
      <c r="A17" s="388"/>
      <c r="B17" s="389"/>
      <c r="C17" s="389"/>
      <c r="D17" s="390"/>
      <c r="E17" s="137"/>
      <c r="F17" s="63"/>
      <c r="G17" s="134"/>
      <c r="H17" s="113" t="s">
        <v>201</v>
      </c>
      <c r="I17" s="87">
        <v>1</v>
      </c>
      <c r="J17" s="93">
        <v>3</v>
      </c>
    </row>
    <row r="18" spans="1:10" x14ac:dyDescent="0.3">
      <c r="A18" s="388"/>
      <c r="B18" s="389"/>
      <c r="C18" s="389"/>
      <c r="D18" s="390"/>
      <c r="E18" s="137"/>
      <c r="F18" s="63"/>
      <c r="G18" s="134"/>
      <c r="H18" s="113" t="s">
        <v>254</v>
      </c>
      <c r="I18" s="87">
        <v>1</v>
      </c>
      <c r="J18" s="93">
        <v>3</v>
      </c>
    </row>
    <row r="19" spans="1:10" x14ac:dyDescent="0.3">
      <c r="A19" s="388"/>
      <c r="B19" s="389"/>
      <c r="C19" s="389"/>
      <c r="D19" s="390"/>
      <c r="E19" s="137"/>
      <c r="F19" s="63"/>
      <c r="G19" s="134"/>
      <c r="H19" s="113" t="s">
        <v>244</v>
      </c>
      <c r="I19" s="87">
        <v>5</v>
      </c>
      <c r="J19" s="93">
        <v>4.5</v>
      </c>
    </row>
    <row r="20" spans="1:10" ht="15" thickBot="1" x14ac:dyDescent="0.35">
      <c r="A20" s="388"/>
      <c r="B20" s="389"/>
      <c r="C20" s="389"/>
      <c r="D20" s="390"/>
      <c r="E20" s="137"/>
      <c r="F20" s="63"/>
      <c r="G20" s="134"/>
      <c r="H20" s="113" t="s">
        <v>216</v>
      </c>
      <c r="I20" s="283" t="s">
        <v>293</v>
      </c>
      <c r="J20" s="93">
        <v>5</v>
      </c>
    </row>
    <row r="21" spans="1:10" ht="15.6" thickTop="1" thickBot="1" x14ac:dyDescent="0.35">
      <c r="A21" s="141"/>
      <c r="B21" s="142" t="s">
        <v>97</v>
      </c>
      <c r="C21" s="143" t="s">
        <v>99</v>
      </c>
      <c r="D21" s="55"/>
      <c r="E21" s="379" t="s">
        <v>29</v>
      </c>
      <c r="F21" s="380"/>
      <c r="G21" s="381"/>
      <c r="H21" s="379" t="s">
        <v>69</v>
      </c>
      <c r="I21" s="380"/>
      <c r="J21" s="381"/>
    </row>
    <row r="22" spans="1:10" ht="15" thickTop="1" x14ac:dyDescent="0.3">
      <c r="A22" s="144" t="s">
        <v>227</v>
      </c>
      <c r="B22" s="293" t="s">
        <v>285</v>
      </c>
      <c r="C22" s="145">
        <v>2.5</v>
      </c>
      <c r="D22" s="391" t="s">
        <v>76</v>
      </c>
      <c r="E22" s="169" t="s">
        <v>261</v>
      </c>
      <c r="F22" s="392" t="s">
        <v>101</v>
      </c>
      <c r="G22" s="393"/>
      <c r="H22" s="292" t="s">
        <v>276</v>
      </c>
      <c r="I22" s="399" t="s">
        <v>102</v>
      </c>
      <c r="J22" s="400"/>
    </row>
    <row r="23" spans="1:10" x14ac:dyDescent="0.3">
      <c r="A23" s="113" t="s">
        <v>249</v>
      </c>
      <c r="B23" s="88">
        <v>10</v>
      </c>
      <c r="C23" s="90">
        <v>11</v>
      </c>
      <c r="D23" s="383"/>
      <c r="E23" s="169" t="s">
        <v>262</v>
      </c>
      <c r="F23" s="394" t="s">
        <v>103</v>
      </c>
      <c r="G23" s="395"/>
      <c r="H23" s="172" t="s">
        <v>288</v>
      </c>
      <c r="I23" s="403" t="s">
        <v>104</v>
      </c>
      <c r="J23" s="404"/>
    </row>
    <row r="24" spans="1:10" x14ac:dyDescent="0.3">
      <c r="A24" s="113" t="s">
        <v>239</v>
      </c>
      <c r="B24" s="155">
        <v>9</v>
      </c>
      <c r="C24" s="61">
        <v>12</v>
      </c>
      <c r="D24" s="383"/>
      <c r="E24" s="169" t="s">
        <v>263</v>
      </c>
      <c r="F24" s="394" t="s">
        <v>105</v>
      </c>
      <c r="G24" s="395"/>
      <c r="H24" s="172" t="s">
        <v>290</v>
      </c>
      <c r="I24" s="403" t="s">
        <v>106</v>
      </c>
      <c r="J24" s="404"/>
    </row>
    <row r="25" spans="1:10" x14ac:dyDescent="0.3">
      <c r="A25" s="113" t="s">
        <v>256</v>
      </c>
      <c r="B25" s="96">
        <v>9</v>
      </c>
      <c r="C25" s="90">
        <v>12</v>
      </c>
      <c r="D25" s="383"/>
      <c r="E25" s="169" t="s">
        <v>281</v>
      </c>
      <c r="F25" s="394" t="s">
        <v>107</v>
      </c>
      <c r="G25" s="395"/>
      <c r="H25" s="172" t="s">
        <v>291</v>
      </c>
      <c r="I25" s="403" t="s">
        <v>108</v>
      </c>
      <c r="J25" s="404"/>
    </row>
    <row r="26" spans="1:10" ht="28.8" x14ac:dyDescent="0.3">
      <c r="A26" s="113" t="s">
        <v>157</v>
      </c>
      <c r="B26" s="155">
        <v>7</v>
      </c>
      <c r="C26" s="69">
        <v>11</v>
      </c>
      <c r="D26" s="383"/>
      <c r="E26" s="171" t="s">
        <v>140</v>
      </c>
      <c r="F26" s="394" t="s">
        <v>109</v>
      </c>
      <c r="G26" s="395"/>
      <c r="H26" s="172" t="s">
        <v>281</v>
      </c>
      <c r="I26" s="403" t="s">
        <v>110</v>
      </c>
      <c r="J26" s="404"/>
    </row>
    <row r="27" spans="1:10" x14ac:dyDescent="0.3">
      <c r="A27" s="148" t="s">
        <v>200</v>
      </c>
      <c r="B27" s="96">
        <v>12</v>
      </c>
      <c r="C27" s="90">
        <v>13</v>
      </c>
      <c r="D27" s="383"/>
      <c r="E27" s="169" t="s">
        <v>282</v>
      </c>
      <c r="F27" s="394" t="s">
        <v>111</v>
      </c>
      <c r="G27" s="395"/>
      <c r="H27" s="172" t="s">
        <v>308</v>
      </c>
      <c r="I27" s="403" t="s">
        <v>112</v>
      </c>
      <c r="J27" s="404"/>
    </row>
    <row r="28" spans="1:10" ht="28.8" x14ac:dyDescent="0.3">
      <c r="A28" s="114" t="s">
        <v>160</v>
      </c>
      <c r="B28" s="123">
        <v>1.4</v>
      </c>
      <c r="C28" s="90">
        <v>6</v>
      </c>
      <c r="D28" s="383"/>
      <c r="E28" s="169" t="s">
        <v>265</v>
      </c>
      <c r="F28" s="394" t="s">
        <v>113</v>
      </c>
      <c r="G28" s="395"/>
      <c r="H28" s="172" t="s">
        <v>271</v>
      </c>
      <c r="I28" s="403" t="s">
        <v>126</v>
      </c>
      <c r="J28" s="404"/>
    </row>
    <row r="29" spans="1:10" x14ac:dyDescent="0.3">
      <c r="A29" s="113" t="s">
        <v>236</v>
      </c>
      <c r="B29" s="96">
        <v>1</v>
      </c>
      <c r="C29" s="98">
        <v>5</v>
      </c>
      <c r="D29" s="383"/>
      <c r="E29" s="169" t="s">
        <v>268</v>
      </c>
      <c r="F29" s="394" t="s">
        <v>127</v>
      </c>
      <c r="G29" s="395"/>
      <c r="H29" s="172" t="s">
        <v>270</v>
      </c>
      <c r="I29" s="403" t="s">
        <v>128</v>
      </c>
      <c r="J29" s="404"/>
    </row>
    <row r="30" spans="1:10" x14ac:dyDescent="0.3">
      <c r="A30" s="113" t="s">
        <v>146</v>
      </c>
      <c r="B30" s="289">
        <v>1.2</v>
      </c>
      <c r="C30" s="84">
        <v>6</v>
      </c>
      <c r="D30" s="383"/>
      <c r="E30" s="170" t="s">
        <v>284</v>
      </c>
      <c r="F30" s="394" t="s">
        <v>136</v>
      </c>
      <c r="G30" s="395"/>
      <c r="H30" s="172" t="s">
        <v>289</v>
      </c>
      <c r="I30" s="403" t="s">
        <v>175</v>
      </c>
      <c r="J30" s="404"/>
    </row>
    <row r="31" spans="1:10" x14ac:dyDescent="0.3">
      <c r="A31" s="113" t="s">
        <v>177</v>
      </c>
      <c r="B31" s="83">
        <v>9</v>
      </c>
      <c r="C31" s="84">
        <v>12</v>
      </c>
      <c r="D31" s="383"/>
      <c r="E31" s="170" t="s">
        <v>267</v>
      </c>
      <c r="F31" s="394" t="s">
        <v>149</v>
      </c>
      <c r="G31" s="395"/>
      <c r="H31" s="172" t="s">
        <v>287</v>
      </c>
      <c r="I31" s="403" t="s">
        <v>176</v>
      </c>
      <c r="J31" s="404"/>
    </row>
    <row r="32" spans="1:10" x14ac:dyDescent="0.3">
      <c r="A32" s="113"/>
      <c r="B32" s="83"/>
      <c r="C32" s="84"/>
      <c r="D32" s="383"/>
      <c r="E32" s="171" t="s">
        <v>283</v>
      </c>
      <c r="F32" s="394" t="s">
        <v>179</v>
      </c>
      <c r="G32" s="395"/>
      <c r="H32" s="172" t="s">
        <v>267</v>
      </c>
      <c r="I32" s="403" t="s">
        <v>292</v>
      </c>
      <c r="J32" s="404"/>
    </row>
    <row r="33" spans="1:10" x14ac:dyDescent="0.3">
      <c r="A33" s="113"/>
      <c r="B33" s="83"/>
      <c r="C33" s="84"/>
      <c r="D33" s="383"/>
      <c r="E33" s="171" t="s">
        <v>286</v>
      </c>
      <c r="F33" s="396" t="s">
        <v>180</v>
      </c>
      <c r="G33" s="395"/>
      <c r="H33" s="99" t="s">
        <v>284</v>
      </c>
      <c r="I33" s="403" t="s">
        <v>306</v>
      </c>
      <c r="J33" s="404"/>
    </row>
    <row r="34" spans="1:10" ht="15" thickBot="1" x14ac:dyDescent="0.35">
      <c r="A34" s="140"/>
      <c r="B34" s="146"/>
      <c r="C34" s="147"/>
      <c r="D34" s="384"/>
      <c r="E34" s="150"/>
      <c r="F34" s="397"/>
      <c r="G34" s="398"/>
      <c r="H34" s="116" t="s">
        <v>286</v>
      </c>
      <c r="I34" s="401" t="s">
        <v>307</v>
      </c>
      <c r="J34" s="402"/>
    </row>
    <row r="35" spans="1:10" ht="15" thickTop="1" x14ac:dyDescent="0.3">
      <c r="A35" s="281" t="s">
        <v>163</v>
      </c>
      <c r="B35" s="279" t="s">
        <v>269</v>
      </c>
      <c r="C35" s="117">
        <v>2.5</v>
      </c>
      <c r="D35" s="382" t="s">
        <v>70</v>
      </c>
      <c r="E35" s="280" t="s">
        <v>272</v>
      </c>
      <c r="F35" s="405" t="s">
        <v>114</v>
      </c>
      <c r="G35" s="406"/>
      <c r="H35" s="326" t="s">
        <v>264</v>
      </c>
      <c r="I35" s="412" t="s">
        <v>115</v>
      </c>
      <c r="J35" s="413"/>
    </row>
    <row r="36" spans="1:10" x14ac:dyDescent="0.3">
      <c r="A36" s="113" t="s">
        <v>207</v>
      </c>
      <c r="B36" s="286">
        <v>1.8</v>
      </c>
      <c r="C36" s="288" t="s">
        <v>301</v>
      </c>
      <c r="D36" s="383"/>
      <c r="E36" s="290" t="s">
        <v>140</v>
      </c>
      <c r="F36" s="409" t="s">
        <v>116</v>
      </c>
      <c r="G36" s="410"/>
      <c r="H36" s="165" t="s">
        <v>275</v>
      </c>
      <c r="I36" s="416" t="s">
        <v>117</v>
      </c>
      <c r="J36" s="417"/>
    </row>
    <row r="37" spans="1:10" x14ac:dyDescent="0.3">
      <c r="A37" s="113" t="s">
        <v>232</v>
      </c>
      <c r="B37" s="91">
        <v>2</v>
      </c>
      <c r="C37" s="92">
        <v>9</v>
      </c>
      <c r="D37" s="383"/>
      <c r="E37" s="290" t="s">
        <v>281</v>
      </c>
      <c r="F37" s="409" t="s">
        <v>118</v>
      </c>
      <c r="G37" s="410"/>
      <c r="H37" s="287" t="s">
        <v>278</v>
      </c>
      <c r="I37" s="416" t="s">
        <v>119</v>
      </c>
      <c r="J37" s="417"/>
    </row>
    <row r="38" spans="1:10" x14ac:dyDescent="0.3">
      <c r="A38" s="113"/>
      <c r="B38" s="91"/>
      <c r="C38" s="97"/>
      <c r="D38" s="383"/>
      <c r="E38" s="290" t="s">
        <v>294</v>
      </c>
      <c r="F38" s="409" t="s">
        <v>120</v>
      </c>
      <c r="G38" s="410"/>
      <c r="H38" s="287" t="s">
        <v>277</v>
      </c>
      <c r="I38" s="416" t="s">
        <v>121</v>
      </c>
      <c r="J38" s="417"/>
    </row>
    <row r="39" spans="1:10" x14ac:dyDescent="0.3">
      <c r="A39" s="113"/>
      <c r="B39" s="91"/>
      <c r="C39" s="92"/>
      <c r="D39" s="383"/>
      <c r="E39" s="291" t="s">
        <v>297</v>
      </c>
      <c r="F39" s="409" t="s">
        <v>122</v>
      </c>
      <c r="G39" s="410"/>
      <c r="H39" s="287" t="s">
        <v>271</v>
      </c>
      <c r="I39" s="416" t="s">
        <v>123</v>
      </c>
      <c r="J39" s="417"/>
    </row>
    <row r="40" spans="1:10" x14ac:dyDescent="0.3">
      <c r="A40" s="113"/>
      <c r="B40" s="86"/>
      <c r="C40" s="92"/>
      <c r="D40" s="383"/>
      <c r="E40" s="154" t="s">
        <v>268</v>
      </c>
      <c r="F40" s="409" t="s">
        <v>124</v>
      </c>
      <c r="G40" s="410"/>
      <c r="H40" s="287" t="s">
        <v>279</v>
      </c>
      <c r="I40" s="416" t="s">
        <v>125</v>
      </c>
      <c r="J40" s="417"/>
    </row>
    <row r="41" spans="1:10" x14ac:dyDescent="0.3">
      <c r="A41" s="113"/>
      <c r="B41" s="86"/>
      <c r="C41" s="92"/>
      <c r="D41" s="383"/>
      <c r="E41" s="290" t="s">
        <v>273</v>
      </c>
      <c r="F41" s="409" t="s">
        <v>129</v>
      </c>
      <c r="G41" s="410"/>
      <c r="H41" s="287" t="s">
        <v>280</v>
      </c>
      <c r="I41" s="416" t="s">
        <v>131</v>
      </c>
      <c r="J41" s="417"/>
    </row>
    <row r="42" spans="1:10" x14ac:dyDescent="0.3">
      <c r="A42" s="113"/>
      <c r="B42" s="64"/>
      <c r="C42" s="92"/>
      <c r="D42" s="383"/>
      <c r="E42" s="290" t="s">
        <v>274</v>
      </c>
      <c r="F42" s="409" t="s">
        <v>130</v>
      </c>
      <c r="G42" s="410"/>
      <c r="H42" s="287" t="s">
        <v>272</v>
      </c>
      <c r="I42" s="416" t="s">
        <v>137</v>
      </c>
      <c r="J42" s="417"/>
    </row>
    <row r="43" spans="1:10" x14ac:dyDescent="0.3">
      <c r="A43" s="113"/>
      <c r="B43" s="127"/>
      <c r="C43" s="92"/>
      <c r="D43" s="383"/>
      <c r="E43" s="290" t="s">
        <v>298</v>
      </c>
      <c r="F43" s="411" t="s">
        <v>295</v>
      </c>
      <c r="G43" s="410"/>
      <c r="H43" s="287" t="s">
        <v>140</v>
      </c>
      <c r="I43" s="416" t="s">
        <v>142</v>
      </c>
      <c r="J43" s="417"/>
    </row>
    <row r="44" spans="1:10" x14ac:dyDescent="0.3">
      <c r="A44" s="113"/>
      <c r="B44" s="65"/>
      <c r="C44" s="128"/>
      <c r="D44" s="383"/>
      <c r="E44" s="149" t="s">
        <v>283</v>
      </c>
      <c r="F44" s="411" t="s">
        <v>299</v>
      </c>
      <c r="G44" s="410"/>
      <c r="H44" s="287" t="s">
        <v>302</v>
      </c>
      <c r="I44" s="416" t="s">
        <v>164</v>
      </c>
      <c r="J44" s="417"/>
    </row>
    <row r="45" spans="1:10" x14ac:dyDescent="0.3">
      <c r="A45" s="113"/>
      <c r="B45" s="65"/>
      <c r="C45" s="128"/>
      <c r="D45" s="383"/>
      <c r="E45" s="149"/>
      <c r="F45" s="411"/>
      <c r="G45" s="410"/>
      <c r="H45" s="287" t="s">
        <v>281</v>
      </c>
      <c r="I45" s="416" t="s">
        <v>303</v>
      </c>
      <c r="J45" s="417"/>
    </row>
    <row r="46" spans="1:10" x14ac:dyDescent="0.3">
      <c r="A46" s="115"/>
      <c r="B46" s="65"/>
      <c r="C46" s="128"/>
      <c r="D46" s="383"/>
      <c r="E46" s="124"/>
      <c r="F46" s="409"/>
      <c r="G46" s="410"/>
      <c r="H46" s="125" t="s">
        <v>291</v>
      </c>
      <c r="I46" s="416" t="s">
        <v>304</v>
      </c>
      <c r="J46" s="417"/>
    </row>
    <row r="47" spans="1:10" ht="15" thickBot="1" x14ac:dyDescent="0.35">
      <c r="A47" s="126"/>
      <c r="B47" s="119"/>
      <c r="C47" s="104"/>
      <c r="D47" s="384"/>
      <c r="E47" s="120"/>
      <c r="F47" s="407"/>
      <c r="G47" s="408"/>
      <c r="H47" s="121" t="s">
        <v>289</v>
      </c>
      <c r="I47" s="414" t="s">
        <v>305</v>
      </c>
      <c r="J47" s="415"/>
    </row>
    <row r="48" spans="1:10" ht="15" thickTop="1" x14ac:dyDescent="0.3">
      <c r="A48" s="52"/>
      <c r="B48" s="100" t="s">
        <v>98</v>
      </c>
      <c r="C48" s="101" t="s">
        <v>100</v>
      </c>
    </row>
    <row r="49" spans="1:11" x14ac:dyDescent="0.3">
      <c r="A49" s="52"/>
      <c r="H49" s="118"/>
      <c r="J49" s="66"/>
      <c r="K49" s="67"/>
    </row>
    <row r="50" spans="1:11" x14ac:dyDescent="0.3">
      <c r="J50" s="67"/>
      <c r="K50" s="67"/>
    </row>
    <row r="51" spans="1:11" ht="28.8" x14ac:dyDescent="0.3">
      <c r="A51" s="299" t="s">
        <v>309</v>
      </c>
      <c r="J51" s="67"/>
      <c r="K51" s="67"/>
    </row>
    <row r="52" spans="1:11" x14ac:dyDescent="0.3">
      <c r="J52" s="67"/>
      <c r="K52" s="67"/>
    </row>
    <row r="53" spans="1:11" x14ac:dyDescent="0.3">
      <c r="J53" s="67"/>
      <c r="K53" s="67"/>
    </row>
    <row r="54" spans="1:11" x14ac:dyDescent="0.3">
      <c r="J54" s="66"/>
    </row>
    <row r="60" spans="1:11" x14ac:dyDescent="0.3">
      <c r="E60" s="164"/>
    </row>
  </sheetData>
  <mergeCells count="57">
    <mergeCell ref="I35:J35"/>
    <mergeCell ref="I47:J47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F35:G35"/>
    <mergeCell ref="F47:G47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33:G33"/>
    <mergeCell ref="F34:G34"/>
    <mergeCell ref="I22:J22"/>
    <mergeCell ref="I34:J34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E21:G21"/>
    <mergeCell ref="H21:J21"/>
    <mergeCell ref="D35:D47"/>
    <mergeCell ref="A3:D20"/>
    <mergeCell ref="D22:D34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</mergeCells>
  <phoneticPr fontId="45" type="noConversion"/>
  <printOptions horizontalCentered="1" verticalCentered="1"/>
  <pageMargins left="0.23622047244094491" right="0.23622047244094491" top="0.35433070866141736" bottom="0.35433070866141736" header="0" footer="0"/>
  <pageSetup paperSize="9" scale="6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1"/>
  <sheetViews>
    <sheetView showGridLines="0" zoomScale="90" zoomScaleNormal="90" workbookViewId="0">
      <selection activeCell="H9" sqref="H9"/>
    </sheetView>
  </sheetViews>
  <sheetFormatPr defaultRowHeight="14.4" x14ac:dyDescent="0.3"/>
  <cols>
    <col min="1" max="1" width="9.33203125" customWidth="1"/>
    <col min="2" max="2" width="18.5546875" customWidth="1"/>
    <col min="3" max="3" width="78.109375" bestFit="1" customWidth="1"/>
  </cols>
  <sheetData>
    <row r="1" spans="1:10" x14ac:dyDescent="0.3">
      <c r="A1" s="15" t="s">
        <v>34</v>
      </c>
    </row>
    <row r="2" spans="1:10" x14ac:dyDescent="0.3">
      <c r="A2" s="16" t="s">
        <v>35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3">
      <c r="A3" s="18" t="s">
        <v>36</v>
      </c>
      <c r="B3" s="18" t="s">
        <v>37</v>
      </c>
      <c r="C3" s="18" t="s">
        <v>38</v>
      </c>
      <c r="D3" s="17"/>
      <c r="E3" s="17"/>
      <c r="F3" s="17"/>
      <c r="G3" s="17"/>
      <c r="H3" s="17"/>
    </row>
    <row r="4" spans="1:10" x14ac:dyDescent="0.3">
      <c r="A4" s="19">
        <v>1</v>
      </c>
      <c r="B4" s="20" t="s">
        <v>39</v>
      </c>
      <c r="C4" s="20" t="s">
        <v>40</v>
      </c>
    </row>
    <row r="5" spans="1:10" x14ac:dyDescent="0.3">
      <c r="A5" s="19">
        <v>2</v>
      </c>
      <c r="B5" s="20" t="s">
        <v>41</v>
      </c>
      <c r="C5" s="20" t="s">
        <v>42</v>
      </c>
    </row>
    <row r="6" spans="1:10" x14ac:dyDescent="0.3">
      <c r="A6" s="19">
        <v>3</v>
      </c>
      <c r="B6" s="20" t="s">
        <v>43</v>
      </c>
      <c r="C6" s="20" t="s">
        <v>44</v>
      </c>
    </row>
    <row r="7" spans="1:10" x14ac:dyDescent="0.3">
      <c r="A7" s="19">
        <v>4</v>
      </c>
      <c r="B7" s="20" t="s">
        <v>45</v>
      </c>
      <c r="C7" s="20" t="s">
        <v>46</v>
      </c>
    </row>
    <row r="8" spans="1:10" x14ac:dyDescent="0.3">
      <c r="A8" s="9"/>
    </row>
    <row r="9" spans="1:10" x14ac:dyDescent="0.3">
      <c r="A9" s="21" t="s">
        <v>47</v>
      </c>
    </row>
    <row r="10" spans="1:10" x14ac:dyDescent="0.3">
      <c r="A10" s="418" t="s">
        <v>48</v>
      </c>
      <c r="B10" s="418"/>
      <c r="C10" s="418"/>
      <c r="D10" s="418"/>
      <c r="E10" s="418"/>
      <c r="F10" s="418"/>
      <c r="G10" s="418"/>
      <c r="H10" s="418"/>
      <c r="I10" s="418"/>
      <c r="J10" s="418"/>
    </row>
    <row r="11" spans="1:10" x14ac:dyDescent="0.3">
      <c r="A11" s="9"/>
    </row>
    <row r="12" spans="1:10" x14ac:dyDescent="0.3">
      <c r="A12" s="21" t="s">
        <v>49</v>
      </c>
    </row>
    <row r="13" spans="1:10" x14ac:dyDescent="0.3">
      <c r="A13" t="s">
        <v>50</v>
      </c>
    </row>
    <row r="14" spans="1:10" x14ac:dyDescent="0.3">
      <c r="A14" s="18" t="s">
        <v>36</v>
      </c>
      <c r="B14" s="18" t="s">
        <v>37</v>
      </c>
      <c r="C14" s="18" t="s">
        <v>38</v>
      </c>
    </row>
    <row r="15" spans="1:10" x14ac:dyDescent="0.3">
      <c r="A15" s="20" t="s">
        <v>51</v>
      </c>
      <c r="B15" s="20" t="s">
        <v>52</v>
      </c>
      <c r="C15" s="20" t="s">
        <v>53</v>
      </c>
    </row>
    <row r="16" spans="1:10" x14ac:dyDescent="0.3">
      <c r="A16" s="20" t="s">
        <v>54</v>
      </c>
      <c r="B16" s="20" t="s">
        <v>55</v>
      </c>
      <c r="C16" s="20" t="s">
        <v>56</v>
      </c>
    </row>
    <row r="17" spans="1:3" x14ac:dyDescent="0.3">
      <c r="A17" s="20" t="s">
        <v>57</v>
      </c>
      <c r="B17" s="20" t="s">
        <v>58</v>
      </c>
      <c r="C17" s="20" t="s">
        <v>59</v>
      </c>
    </row>
    <row r="18" spans="1:3" x14ac:dyDescent="0.3">
      <c r="A18" s="20" t="s">
        <v>60</v>
      </c>
      <c r="B18" s="20" t="s">
        <v>61</v>
      </c>
      <c r="C18" s="20" t="s">
        <v>62</v>
      </c>
    </row>
    <row r="19" spans="1:3" x14ac:dyDescent="0.3">
      <c r="A19" s="23"/>
      <c r="B19" s="24"/>
      <c r="C19" s="24" t="s">
        <v>63</v>
      </c>
    </row>
    <row r="20" spans="1:3" x14ac:dyDescent="0.3">
      <c r="A20" s="21" t="s">
        <v>64</v>
      </c>
    </row>
    <row r="21" spans="1:3" x14ac:dyDescent="0.3">
      <c r="A21" s="22" t="s">
        <v>65</v>
      </c>
    </row>
  </sheetData>
  <mergeCells count="1">
    <mergeCell ref="A10:J10"/>
  </mergeCells>
  <pageMargins left="0.7" right="0.7" top="0.75" bottom="0.75" header="0.3" footer="0.3"/>
  <pageSetup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EE5D-D5AE-44B2-958F-741085FA1E11}">
  <dimension ref="A1:L42"/>
  <sheetViews>
    <sheetView topLeftCell="A11" zoomScale="85" zoomScaleNormal="85" workbookViewId="0">
      <selection activeCell="A11" sqref="A3:D11"/>
    </sheetView>
  </sheetViews>
  <sheetFormatPr defaultColWidth="9.109375" defaultRowHeight="14.4" x14ac:dyDescent="0.3"/>
  <cols>
    <col min="1" max="1" width="53.6640625" style="301" customWidth="1"/>
    <col min="2" max="2" width="24" style="305" customWidth="1"/>
    <col min="3" max="3" width="20.5546875" style="305" customWidth="1"/>
    <col min="4" max="4" width="49.88671875" style="300" bestFit="1" customWidth="1"/>
    <col min="5" max="5" width="13.44140625" style="298" bestFit="1" customWidth="1"/>
    <col min="6" max="6" width="29.44140625" style="11" bestFit="1" customWidth="1"/>
    <col min="7" max="7" width="10.88671875" style="315" bestFit="1" customWidth="1"/>
    <col min="8" max="8" width="66.33203125" style="11" bestFit="1" customWidth="1"/>
    <col min="9" max="9" width="19.33203125" style="11" customWidth="1"/>
    <col min="10" max="10" width="22.44140625" style="11" customWidth="1"/>
    <col min="11" max="11" width="16.6640625" style="298" bestFit="1" customWidth="1"/>
    <col min="12" max="16384" width="9.109375" style="11"/>
  </cols>
  <sheetData>
    <row r="1" spans="1:12" x14ac:dyDescent="0.3">
      <c r="A1" s="302"/>
      <c r="B1" s="307"/>
      <c r="C1" s="307"/>
      <c r="D1" s="303">
        <f>COUNTA(D6:D42)</f>
        <v>37</v>
      </c>
      <c r="E1" s="37"/>
      <c r="F1" s="304"/>
      <c r="G1" s="313">
        <f>SUBTOTAL(9,G6:G42)</f>
        <v>1.0000000000000004</v>
      </c>
      <c r="H1" s="304"/>
      <c r="I1" s="304"/>
      <c r="J1" s="304"/>
      <c r="K1" s="37"/>
    </row>
    <row r="2" spans="1:12" s="320" customFormat="1" ht="34.5" customHeight="1" x14ac:dyDescent="0.3">
      <c r="A2" s="321" t="s">
        <v>431</v>
      </c>
      <c r="B2" s="321" t="s">
        <v>423</v>
      </c>
      <c r="C2" s="321" t="s">
        <v>424</v>
      </c>
      <c r="D2" s="321" t="s">
        <v>310</v>
      </c>
      <c r="E2" s="322" t="s">
        <v>425</v>
      </c>
      <c r="F2" s="322" t="s">
        <v>426</v>
      </c>
      <c r="G2" s="323" t="s">
        <v>30</v>
      </c>
      <c r="H2" s="322" t="s">
        <v>427</v>
      </c>
      <c r="I2" s="322" t="s">
        <v>428</v>
      </c>
      <c r="J2" s="322" t="s">
        <v>429</v>
      </c>
      <c r="K2" s="322" t="s">
        <v>430</v>
      </c>
    </row>
    <row r="3" spans="1:12" ht="57.6" x14ac:dyDescent="0.3">
      <c r="A3" s="422" t="s">
        <v>252</v>
      </c>
      <c r="B3" s="419" t="s">
        <v>193</v>
      </c>
      <c r="C3" s="419" t="s">
        <v>314</v>
      </c>
      <c r="D3" s="303" t="s">
        <v>437</v>
      </c>
      <c r="E3" s="316">
        <v>470285.41679049557</v>
      </c>
      <c r="F3" s="304" t="s">
        <v>198</v>
      </c>
      <c r="G3" s="314">
        <v>7.0000000000000007E-2</v>
      </c>
      <c r="H3" s="303" t="s">
        <v>329</v>
      </c>
      <c r="I3" s="303" t="s">
        <v>415</v>
      </c>
      <c r="J3" s="303" t="s">
        <v>382</v>
      </c>
      <c r="K3" s="37" t="s">
        <v>24</v>
      </c>
    </row>
    <row r="4" spans="1:12" ht="57.6" x14ac:dyDescent="0.3">
      <c r="A4" s="423"/>
      <c r="B4" s="420"/>
      <c r="C4" s="421"/>
      <c r="D4" s="303" t="s">
        <v>328</v>
      </c>
      <c r="E4" s="316">
        <v>373892</v>
      </c>
      <c r="F4" s="304" t="s">
        <v>198</v>
      </c>
      <c r="G4" s="314">
        <v>7.0000000000000007E-2</v>
      </c>
      <c r="H4" s="303" t="s">
        <v>329</v>
      </c>
      <c r="I4" s="303" t="s">
        <v>415</v>
      </c>
      <c r="J4" s="303" t="s">
        <v>382</v>
      </c>
      <c r="K4" s="37" t="s">
        <v>24</v>
      </c>
    </row>
    <row r="5" spans="1:12" ht="115.2" x14ac:dyDescent="0.3">
      <c r="A5" s="423" t="s">
        <v>442</v>
      </c>
      <c r="B5" s="420"/>
      <c r="C5" s="419" t="s">
        <v>333</v>
      </c>
      <c r="D5" s="303" t="s">
        <v>438</v>
      </c>
      <c r="E5" s="316">
        <v>165593.07510151423</v>
      </c>
      <c r="F5" s="304" t="s">
        <v>198</v>
      </c>
      <c r="G5" s="314">
        <v>7.0000000000000007E-2</v>
      </c>
      <c r="H5" s="419" t="s">
        <v>367</v>
      </c>
      <c r="I5" s="304" t="s">
        <v>374</v>
      </c>
      <c r="J5" s="303" t="s">
        <v>384</v>
      </c>
      <c r="K5" s="37" t="s">
        <v>24</v>
      </c>
    </row>
    <row r="6" spans="1:12" ht="115.2" x14ac:dyDescent="0.3">
      <c r="A6" s="423"/>
      <c r="B6" s="420"/>
      <c r="C6" s="420"/>
      <c r="D6" s="303" t="s">
        <v>439</v>
      </c>
      <c r="E6" s="316">
        <v>67779</v>
      </c>
      <c r="F6" s="304" t="s">
        <v>198</v>
      </c>
      <c r="G6" s="314">
        <v>7.0000000000000007E-2</v>
      </c>
      <c r="H6" s="420"/>
      <c r="I6" s="304" t="s">
        <v>374</v>
      </c>
      <c r="J6" s="303" t="s">
        <v>384</v>
      </c>
      <c r="K6" s="37" t="s">
        <v>24</v>
      </c>
    </row>
    <row r="7" spans="1:12" ht="24" customHeight="1" x14ac:dyDescent="0.3">
      <c r="A7" s="423"/>
      <c r="B7" s="420"/>
      <c r="C7" s="424" t="s">
        <v>422</v>
      </c>
      <c r="D7" s="303" t="s">
        <v>440</v>
      </c>
      <c r="E7" s="316">
        <v>34471.17257542639</v>
      </c>
      <c r="F7" s="304" t="s">
        <v>198</v>
      </c>
      <c r="G7" s="314">
        <v>7.0000000000000007E-2</v>
      </c>
      <c r="H7" s="420"/>
      <c r="I7" s="304" t="s">
        <v>374</v>
      </c>
      <c r="J7" s="304" t="s">
        <v>182</v>
      </c>
      <c r="K7" s="37" t="s">
        <v>24</v>
      </c>
    </row>
    <row r="8" spans="1:12" ht="24" customHeight="1" x14ac:dyDescent="0.3">
      <c r="A8" s="423"/>
      <c r="B8" s="420"/>
      <c r="C8" s="424"/>
      <c r="D8" s="303" t="s">
        <v>441</v>
      </c>
      <c r="E8" s="316">
        <v>19461</v>
      </c>
      <c r="F8" s="304" t="s">
        <v>198</v>
      </c>
      <c r="G8" s="314">
        <v>7.0000000000000007E-2</v>
      </c>
      <c r="H8" s="420"/>
      <c r="I8" s="304" t="s">
        <v>374</v>
      </c>
      <c r="J8" s="304" t="s">
        <v>182</v>
      </c>
      <c r="K8" s="37" t="s">
        <v>24</v>
      </c>
    </row>
    <row r="9" spans="1:12" ht="60" customHeight="1" x14ac:dyDescent="0.3">
      <c r="A9" s="423"/>
      <c r="B9" s="420"/>
      <c r="C9" s="424"/>
      <c r="D9" s="303" t="s">
        <v>195</v>
      </c>
      <c r="E9" s="331">
        <v>7.4999999999999997E-2</v>
      </c>
      <c r="F9" s="304" t="s">
        <v>318</v>
      </c>
      <c r="G9" s="314">
        <v>0.05</v>
      </c>
      <c r="H9" s="420"/>
      <c r="I9" s="303" t="s">
        <v>415</v>
      </c>
      <c r="J9" s="303" t="s">
        <v>385</v>
      </c>
      <c r="K9" s="37" t="s">
        <v>24</v>
      </c>
    </row>
    <row r="10" spans="1:12" ht="60" customHeight="1" x14ac:dyDescent="0.3">
      <c r="A10" s="425"/>
      <c r="B10" s="420"/>
      <c r="C10" s="424"/>
      <c r="D10" s="303" t="s">
        <v>196</v>
      </c>
      <c r="E10" s="317">
        <v>0.95</v>
      </c>
      <c r="F10" s="304" t="s">
        <v>369</v>
      </c>
      <c r="G10" s="314">
        <v>0.05</v>
      </c>
      <c r="H10" s="421"/>
      <c r="I10" s="304" t="s">
        <v>374</v>
      </c>
      <c r="J10" s="304" t="s">
        <v>182</v>
      </c>
      <c r="K10" s="37" t="s">
        <v>24</v>
      </c>
    </row>
    <row r="11" spans="1:12" ht="86.4" x14ac:dyDescent="0.3">
      <c r="A11" s="302" t="s">
        <v>302</v>
      </c>
      <c r="B11" s="421"/>
      <c r="C11" s="424"/>
      <c r="D11" s="303" t="s">
        <v>197</v>
      </c>
      <c r="E11" s="330">
        <v>359904.15712384298</v>
      </c>
      <c r="F11" s="304" t="s">
        <v>318</v>
      </c>
      <c r="G11" s="314">
        <v>0.05</v>
      </c>
      <c r="H11" s="303" t="s">
        <v>319</v>
      </c>
      <c r="I11" s="303" t="s">
        <v>415</v>
      </c>
      <c r="J11" s="303" t="s">
        <v>386</v>
      </c>
      <c r="K11" s="37" t="s">
        <v>24</v>
      </c>
    </row>
    <row r="12" spans="1:12" ht="57.6" x14ac:dyDescent="0.3">
      <c r="A12" s="302" t="s">
        <v>252</v>
      </c>
      <c r="B12" s="424" t="s">
        <v>133</v>
      </c>
      <c r="C12" s="307" t="s">
        <v>443</v>
      </c>
      <c r="D12" s="303" t="s">
        <v>444</v>
      </c>
      <c r="E12" s="325"/>
      <c r="F12" s="309" t="s">
        <v>133</v>
      </c>
      <c r="G12" s="314">
        <v>0.03</v>
      </c>
      <c r="H12" s="303" t="s">
        <v>331</v>
      </c>
      <c r="I12" s="303" t="s">
        <v>415</v>
      </c>
      <c r="J12" s="303" t="s">
        <v>382</v>
      </c>
      <c r="K12" s="37" t="s">
        <v>408</v>
      </c>
      <c r="L12" s="11" t="s">
        <v>445</v>
      </c>
    </row>
    <row r="13" spans="1:12" ht="57.6" x14ac:dyDescent="0.3">
      <c r="A13" s="427" t="s">
        <v>267</v>
      </c>
      <c r="B13" s="424"/>
      <c r="C13" s="419" t="s">
        <v>357</v>
      </c>
      <c r="D13" s="303" t="s">
        <v>446</v>
      </c>
      <c r="E13" s="317">
        <v>1</v>
      </c>
      <c r="F13" s="304" t="s">
        <v>447</v>
      </c>
      <c r="G13" s="314">
        <v>0.02</v>
      </c>
      <c r="H13" s="426" t="s">
        <v>358</v>
      </c>
      <c r="I13" s="303" t="s">
        <v>415</v>
      </c>
      <c r="J13" s="303" t="s">
        <v>383</v>
      </c>
      <c r="K13" s="37" t="s">
        <v>408</v>
      </c>
    </row>
    <row r="14" spans="1:12" ht="57.6" x14ac:dyDescent="0.3">
      <c r="A14" s="427"/>
      <c r="B14" s="424"/>
      <c r="C14" s="421"/>
      <c r="D14" s="303" t="s">
        <v>356</v>
      </c>
      <c r="E14" s="310" t="s">
        <v>394</v>
      </c>
      <c r="F14" s="309" t="s">
        <v>404</v>
      </c>
      <c r="G14" s="314">
        <v>0.02</v>
      </c>
      <c r="H14" s="426"/>
      <c r="I14" s="303" t="s">
        <v>415</v>
      </c>
      <c r="J14" s="303" t="s">
        <v>383</v>
      </c>
      <c r="K14" s="37" t="s">
        <v>408</v>
      </c>
    </row>
    <row r="15" spans="1:12" s="333" customFormat="1" ht="30" customHeight="1" x14ac:dyDescent="0.3">
      <c r="A15" s="327" t="s">
        <v>274</v>
      </c>
      <c r="B15" s="424" t="s">
        <v>183</v>
      </c>
      <c r="C15" s="419" t="s">
        <v>317</v>
      </c>
      <c r="D15" s="308" t="s">
        <v>359</v>
      </c>
      <c r="E15" s="310">
        <v>5</v>
      </c>
      <c r="F15" s="309" t="s">
        <v>395</v>
      </c>
      <c r="G15" s="332">
        <v>0.03</v>
      </c>
      <c r="H15" s="308" t="s">
        <v>366</v>
      </c>
      <c r="I15" s="309" t="s">
        <v>380</v>
      </c>
      <c r="J15" s="309" t="s">
        <v>391</v>
      </c>
      <c r="K15" s="310" t="s">
        <v>22</v>
      </c>
    </row>
    <row r="16" spans="1:12" ht="72" x14ac:dyDescent="0.3">
      <c r="A16" s="329" t="s">
        <v>297</v>
      </c>
      <c r="B16" s="424"/>
      <c r="C16" s="421"/>
      <c r="D16" s="303" t="s">
        <v>347</v>
      </c>
      <c r="E16" s="310">
        <v>8</v>
      </c>
      <c r="F16" s="309" t="s">
        <v>187</v>
      </c>
      <c r="G16" s="313">
        <v>0.04</v>
      </c>
      <c r="H16" s="306" t="s">
        <v>322</v>
      </c>
      <c r="I16" s="303" t="s">
        <v>416</v>
      </c>
      <c r="J16" s="303" t="s">
        <v>407</v>
      </c>
      <c r="K16" s="37" t="s">
        <v>413</v>
      </c>
    </row>
    <row r="17" spans="1:11" ht="72" x14ac:dyDescent="0.3">
      <c r="A17" s="422" t="s">
        <v>272</v>
      </c>
      <c r="B17" s="424"/>
      <c r="C17" s="419" t="s">
        <v>315</v>
      </c>
      <c r="D17" s="303" t="s">
        <v>361</v>
      </c>
      <c r="E17" s="310">
        <v>2800</v>
      </c>
      <c r="F17" s="309" t="s">
        <v>397</v>
      </c>
      <c r="G17" s="314">
        <v>0.03</v>
      </c>
      <c r="H17" s="303" t="s">
        <v>377</v>
      </c>
      <c r="I17" s="303" t="s">
        <v>388</v>
      </c>
      <c r="J17" s="303" t="s">
        <v>390</v>
      </c>
      <c r="K17" s="37" t="s">
        <v>12</v>
      </c>
    </row>
    <row r="18" spans="1:11" ht="57.6" x14ac:dyDescent="0.3">
      <c r="A18" s="423"/>
      <c r="B18" s="424"/>
      <c r="C18" s="420"/>
      <c r="D18" s="303" t="s">
        <v>364</v>
      </c>
      <c r="E18" s="310"/>
      <c r="F18" s="309"/>
      <c r="G18" s="314">
        <v>0.03</v>
      </c>
      <c r="H18" s="303" t="s">
        <v>432</v>
      </c>
      <c r="I18" s="304" t="s">
        <v>380</v>
      </c>
      <c r="J18" s="303" t="s">
        <v>389</v>
      </c>
      <c r="K18" s="37" t="s">
        <v>12</v>
      </c>
    </row>
    <row r="19" spans="1:11" ht="57.6" x14ac:dyDescent="0.3">
      <c r="A19" s="423"/>
      <c r="B19" s="424"/>
      <c r="C19" s="420"/>
      <c r="D19" s="303" t="s">
        <v>362</v>
      </c>
      <c r="E19" s="317">
        <v>0.85</v>
      </c>
      <c r="F19" s="304"/>
      <c r="G19" s="314">
        <v>0.03</v>
      </c>
      <c r="H19" s="303" t="s">
        <v>433</v>
      </c>
      <c r="I19" s="304" t="s">
        <v>380</v>
      </c>
      <c r="J19" s="303" t="s">
        <v>392</v>
      </c>
      <c r="K19" s="307" t="s">
        <v>409</v>
      </c>
    </row>
    <row r="20" spans="1:11" ht="43.2" x14ac:dyDescent="0.3">
      <c r="A20" s="329" t="s">
        <v>270</v>
      </c>
      <c r="B20" s="424"/>
      <c r="C20" s="421"/>
      <c r="D20" s="303" t="s">
        <v>339</v>
      </c>
      <c r="E20" s="310"/>
      <c r="F20" s="309"/>
      <c r="G20" s="313">
        <v>0.03</v>
      </c>
      <c r="H20" s="303" t="s">
        <v>434</v>
      </c>
      <c r="I20" s="304" t="s">
        <v>380</v>
      </c>
      <c r="J20" s="303" t="s">
        <v>406</v>
      </c>
      <c r="K20" s="37" t="s">
        <v>12</v>
      </c>
    </row>
    <row r="21" spans="1:11" ht="57.6" x14ac:dyDescent="0.3">
      <c r="A21" s="328"/>
      <c r="B21" s="424"/>
      <c r="C21" s="419" t="s">
        <v>363</v>
      </c>
      <c r="D21" s="303" t="s">
        <v>360</v>
      </c>
      <c r="E21" s="318">
        <v>2E-3</v>
      </c>
      <c r="F21" s="304" t="s">
        <v>396</v>
      </c>
      <c r="G21" s="314">
        <v>0.03</v>
      </c>
      <c r="H21" s="303" t="s">
        <v>378</v>
      </c>
      <c r="I21" s="304" t="s">
        <v>380</v>
      </c>
      <c r="J21" s="303" t="s">
        <v>387</v>
      </c>
      <c r="K21" s="37" t="s">
        <v>23</v>
      </c>
    </row>
    <row r="22" spans="1:11" ht="72" x14ac:dyDescent="0.3">
      <c r="A22" s="422" t="s">
        <v>264</v>
      </c>
      <c r="B22" s="424"/>
      <c r="C22" s="420"/>
      <c r="D22" s="303" t="s">
        <v>365</v>
      </c>
      <c r="E22" s="37">
        <v>0</v>
      </c>
      <c r="F22" s="304" t="s">
        <v>370</v>
      </c>
      <c r="G22" s="314">
        <v>0.01</v>
      </c>
      <c r="H22" s="426" t="s">
        <v>420</v>
      </c>
      <c r="I22" s="303" t="s">
        <v>416</v>
      </c>
      <c r="J22" s="303" t="s">
        <v>393</v>
      </c>
      <c r="K22" s="37" t="s">
        <v>23</v>
      </c>
    </row>
    <row r="23" spans="1:11" ht="72" x14ac:dyDescent="0.3">
      <c r="A23" s="425"/>
      <c r="B23" s="424"/>
      <c r="C23" s="421"/>
      <c r="D23" s="303" t="s">
        <v>402</v>
      </c>
      <c r="E23" s="37">
        <v>0</v>
      </c>
      <c r="F23" s="304" t="s">
        <v>403</v>
      </c>
      <c r="G23" s="314">
        <v>0.01</v>
      </c>
      <c r="H23" s="426"/>
      <c r="I23" s="303" t="s">
        <v>416</v>
      </c>
      <c r="J23" s="303" t="s">
        <v>393</v>
      </c>
      <c r="K23" s="37" t="s">
        <v>410</v>
      </c>
    </row>
    <row r="24" spans="1:11" ht="30" customHeight="1" x14ac:dyDescent="0.3">
      <c r="A24" s="427" t="s">
        <v>268</v>
      </c>
      <c r="B24" s="424"/>
      <c r="C24" s="424" t="s">
        <v>312</v>
      </c>
      <c r="D24" s="303" t="s">
        <v>334</v>
      </c>
      <c r="E24" s="37">
        <v>10</v>
      </c>
      <c r="F24" s="304" t="s">
        <v>371</v>
      </c>
      <c r="G24" s="314">
        <v>0.02</v>
      </c>
      <c r="H24" s="426" t="s">
        <v>320</v>
      </c>
      <c r="I24" s="304" t="s">
        <v>374</v>
      </c>
      <c r="J24" s="304" t="s">
        <v>182</v>
      </c>
      <c r="K24" s="37" t="s">
        <v>411</v>
      </c>
    </row>
    <row r="25" spans="1:11" x14ac:dyDescent="0.3">
      <c r="A25" s="427"/>
      <c r="B25" s="424"/>
      <c r="C25" s="424"/>
      <c r="D25" s="311" t="s">
        <v>335</v>
      </c>
      <c r="E25" s="37">
        <v>0</v>
      </c>
      <c r="F25" s="304" t="s">
        <v>372</v>
      </c>
      <c r="G25" s="314">
        <v>0.01</v>
      </c>
      <c r="H25" s="426"/>
      <c r="I25" s="304" t="s">
        <v>374</v>
      </c>
      <c r="J25" s="304" t="s">
        <v>182</v>
      </c>
      <c r="K25" s="37" t="s">
        <v>411</v>
      </c>
    </row>
    <row r="26" spans="1:11" ht="30" customHeight="1" x14ac:dyDescent="0.3">
      <c r="A26" s="302" t="s">
        <v>267</v>
      </c>
      <c r="B26" s="424"/>
      <c r="C26" s="419" t="s">
        <v>316</v>
      </c>
      <c r="D26" s="303" t="s">
        <v>336</v>
      </c>
      <c r="E26" s="37">
        <v>3</v>
      </c>
      <c r="F26" s="304" t="s">
        <v>375</v>
      </c>
      <c r="G26" s="314">
        <v>0.01</v>
      </c>
      <c r="H26" s="426" t="s">
        <v>321</v>
      </c>
      <c r="I26" s="304" t="s">
        <v>374</v>
      </c>
      <c r="J26" s="304" t="s">
        <v>182</v>
      </c>
      <c r="K26" s="37" t="s">
        <v>412</v>
      </c>
    </row>
    <row r="27" spans="1:11" x14ac:dyDescent="0.3">
      <c r="A27" s="302"/>
      <c r="B27" s="424"/>
      <c r="C27" s="420"/>
      <c r="D27" s="303" t="s">
        <v>342</v>
      </c>
      <c r="E27" s="310"/>
      <c r="F27" s="309"/>
      <c r="G27" s="314">
        <v>0.01</v>
      </c>
      <c r="H27" s="426"/>
      <c r="I27" s="304" t="s">
        <v>374</v>
      </c>
      <c r="J27" s="304" t="s">
        <v>182</v>
      </c>
      <c r="K27" s="37" t="s">
        <v>412</v>
      </c>
    </row>
    <row r="28" spans="1:11" x14ac:dyDescent="0.3">
      <c r="A28" s="302"/>
      <c r="B28" s="424"/>
      <c r="C28" s="420"/>
      <c r="D28" s="303" t="s">
        <v>343</v>
      </c>
      <c r="E28" s="310"/>
      <c r="F28" s="309"/>
      <c r="G28" s="314">
        <v>0.01</v>
      </c>
      <c r="H28" s="426"/>
      <c r="I28" s="304" t="s">
        <v>374</v>
      </c>
      <c r="J28" s="304" t="s">
        <v>182</v>
      </c>
      <c r="K28" s="37" t="s">
        <v>412</v>
      </c>
    </row>
    <row r="29" spans="1:11" x14ac:dyDescent="0.3">
      <c r="A29" s="302"/>
      <c r="B29" s="424"/>
      <c r="C29" s="420"/>
      <c r="D29" s="303" t="s">
        <v>344</v>
      </c>
      <c r="E29" s="310"/>
      <c r="F29" s="309"/>
      <c r="G29" s="313">
        <v>0.01</v>
      </c>
      <c r="H29" s="426"/>
      <c r="I29" s="304" t="s">
        <v>374</v>
      </c>
      <c r="J29" s="304" t="s">
        <v>182</v>
      </c>
      <c r="K29" s="37" t="s">
        <v>412</v>
      </c>
    </row>
    <row r="30" spans="1:11" x14ac:dyDescent="0.3">
      <c r="A30" s="302"/>
      <c r="B30" s="424"/>
      <c r="C30" s="420"/>
      <c r="D30" s="303" t="s">
        <v>345</v>
      </c>
      <c r="E30" s="310"/>
      <c r="F30" s="309"/>
      <c r="G30" s="313">
        <v>0.01</v>
      </c>
      <c r="H30" s="426"/>
      <c r="I30" s="304" t="s">
        <v>374</v>
      </c>
      <c r="J30" s="304" t="s">
        <v>182</v>
      </c>
      <c r="K30" s="37" t="s">
        <v>412</v>
      </c>
    </row>
    <row r="31" spans="1:11" ht="15" customHeight="1" x14ac:dyDescent="0.3">
      <c r="A31" s="302"/>
      <c r="B31" s="424"/>
      <c r="C31" s="420"/>
      <c r="D31" s="303" t="s">
        <v>346</v>
      </c>
      <c r="E31" s="310"/>
      <c r="F31" s="309"/>
      <c r="G31" s="313">
        <v>0.01</v>
      </c>
      <c r="H31" s="426"/>
      <c r="I31" s="304" t="s">
        <v>374</v>
      </c>
      <c r="J31" s="304" t="s">
        <v>182</v>
      </c>
      <c r="K31" s="37" t="s">
        <v>412</v>
      </c>
    </row>
    <row r="32" spans="1:11" ht="28.8" x14ac:dyDescent="0.3">
      <c r="A32" s="302"/>
      <c r="B32" s="424"/>
      <c r="C32" s="420"/>
      <c r="D32" s="303" t="s">
        <v>188</v>
      </c>
      <c r="E32" s="310"/>
      <c r="F32" s="309"/>
      <c r="G32" s="313">
        <v>0.01</v>
      </c>
      <c r="H32" s="303" t="s">
        <v>376</v>
      </c>
      <c r="I32" s="304" t="s">
        <v>381</v>
      </c>
      <c r="J32" s="304" t="s">
        <v>25</v>
      </c>
      <c r="K32" s="37" t="s">
        <v>25</v>
      </c>
    </row>
    <row r="33" spans="1:11" ht="28.8" x14ac:dyDescent="0.3">
      <c r="A33" s="302" t="s">
        <v>287</v>
      </c>
      <c r="B33" s="424"/>
      <c r="C33" s="420"/>
      <c r="D33" s="303" t="s">
        <v>340</v>
      </c>
      <c r="E33" s="37">
        <v>0</v>
      </c>
      <c r="F33" s="304" t="s">
        <v>341</v>
      </c>
      <c r="G33" s="313">
        <v>0.02</v>
      </c>
      <c r="H33" s="303" t="s">
        <v>324</v>
      </c>
      <c r="I33" s="304" t="s">
        <v>374</v>
      </c>
      <c r="J33" s="304" t="s">
        <v>182</v>
      </c>
      <c r="K33" s="37" t="s">
        <v>25</v>
      </c>
    </row>
    <row r="34" spans="1:11" ht="43.2" x14ac:dyDescent="0.3">
      <c r="A34" s="302" t="s">
        <v>280</v>
      </c>
      <c r="B34" s="424"/>
      <c r="C34" s="421"/>
      <c r="D34" s="303" t="s">
        <v>400</v>
      </c>
      <c r="E34" s="37">
        <v>0</v>
      </c>
      <c r="F34" s="304" t="s">
        <v>353</v>
      </c>
      <c r="G34" s="313">
        <v>0.02</v>
      </c>
      <c r="H34" s="303" t="s">
        <v>399</v>
      </c>
      <c r="I34" s="304" t="s">
        <v>374</v>
      </c>
      <c r="J34" s="304" t="s">
        <v>182</v>
      </c>
      <c r="K34" s="310"/>
    </row>
    <row r="35" spans="1:11" ht="45" customHeight="1" x14ac:dyDescent="0.3">
      <c r="A35" s="427" t="s">
        <v>289</v>
      </c>
      <c r="B35" s="424"/>
      <c r="C35" s="419" t="s">
        <v>348</v>
      </c>
      <c r="D35" s="303" t="s">
        <v>337</v>
      </c>
      <c r="E35" s="310">
        <v>60</v>
      </c>
      <c r="F35" s="309" t="s">
        <v>417</v>
      </c>
      <c r="G35" s="313">
        <v>0.04</v>
      </c>
      <c r="H35" s="426" t="s">
        <v>435</v>
      </c>
      <c r="I35" s="303" t="s">
        <v>421</v>
      </c>
      <c r="J35" s="426" t="s">
        <v>405</v>
      </c>
      <c r="K35" s="37" t="s">
        <v>24</v>
      </c>
    </row>
    <row r="36" spans="1:11" ht="43.2" x14ac:dyDescent="0.3">
      <c r="A36" s="427"/>
      <c r="B36" s="424"/>
      <c r="C36" s="421"/>
      <c r="D36" s="303" t="s">
        <v>338</v>
      </c>
      <c r="E36" s="310">
        <v>0</v>
      </c>
      <c r="F36" s="309" t="s">
        <v>403</v>
      </c>
      <c r="G36" s="313">
        <v>0.04</v>
      </c>
      <c r="H36" s="426"/>
      <c r="I36" s="303" t="s">
        <v>416</v>
      </c>
      <c r="J36" s="426"/>
      <c r="K36" s="37" t="s">
        <v>24</v>
      </c>
    </row>
    <row r="37" spans="1:11" ht="28.8" x14ac:dyDescent="0.3">
      <c r="A37" s="302" t="s">
        <v>278</v>
      </c>
      <c r="B37" s="419" t="s">
        <v>184</v>
      </c>
      <c r="C37" s="419" t="s">
        <v>311</v>
      </c>
      <c r="D37" s="303" t="s">
        <v>354</v>
      </c>
      <c r="E37" s="310"/>
      <c r="F37" s="309"/>
      <c r="G37" s="313">
        <v>0.02</v>
      </c>
      <c r="H37" s="303" t="s">
        <v>436</v>
      </c>
      <c r="I37" s="304" t="s">
        <v>374</v>
      </c>
      <c r="J37" s="304" t="s">
        <v>182</v>
      </c>
      <c r="K37" s="37" t="s">
        <v>25</v>
      </c>
    </row>
    <row r="38" spans="1:11" ht="30" customHeight="1" x14ac:dyDescent="0.3">
      <c r="A38" s="427" t="s">
        <v>261</v>
      </c>
      <c r="B38" s="420"/>
      <c r="C38" s="420"/>
      <c r="D38" s="303" t="s">
        <v>185</v>
      </c>
      <c r="E38" s="37">
        <v>1</v>
      </c>
      <c r="F38" s="304" t="s">
        <v>352</v>
      </c>
      <c r="G38" s="313">
        <v>0.03</v>
      </c>
      <c r="H38" s="428" t="s">
        <v>325</v>
      </c>
      <c r="I38" s="304" t="s">
        <v>374</v>
      </c>
      <c r="J38" s="304" t="s">
        <v>182</v>
      </c>
      <c r="K38" s="37" t="s">
        <v>25</v>
      </c>
    </row>
    <row r="39" spans="1:11" ht="30" customHeight="1" x14ac:dyDescent="0.3">
      <c r="A39" s="427"/>
      <c r="B39" s="420"/>
      <c r="C39" s="421"/>
      <c r="D39" s="303" t="s">
        <v>349</v>
      </c>
      <c r="E39" s="317">
        <v>0.75</v>
      </c>
      <c r="F39" s="304" t="s">
        <v>373</v>
      </c>
      <c r="G39" s="313">
        <v>0.02</v>
      </c>
      <c r="H39" s="428"/>
      <c r="I39" s="304" t="s">
        <v>374</v>
      </c>
      <c r="J39" s="304" t="s">
        <v>182</v>
      </c>
      <c r="K39" s="37" t="s">
        <v>25</v>
      </c>
    </row>
    <row r="40" spans="1:11" ht="28.8" x14ac:dyDescent="0.3">
      <c r="A40" s="427" t="s">
        <v>140</v>
      </c>
      <c r="B40" s="420"/>
      <c r="C40" s="419" t="s">
        <v>312</v>
      </c>
      <c r="D40" s="303" t="s">
        <v>191</v>
      </c>
      <c r="E40" s="37">
        <v>0</v>
      </c>
      <c r="F40" s="304" t="s">
        <v>190</v>
      </c>
      <c r="G40" s="313">
        <v>0.01</v>
      </c>
      <c r="H40" s="303" t="s">
        <v>326</v>
      </c>
      <c r="I40" s="304" t="s">
        <v>374</v>
      </c>
      <c r="J40" s="304" t="s">
        <v>182</v>
      </c>
      <c r="K40" s="37" t="s">
        <v>25</v>
      </c>
    </row>
    <row r="41" spans="1:11" ht="30" customHeight="1" x14ac:dyDescent="0.3">
      <c r="A41" s="427"/>
      <c r="B41" s="420"/>
      <c r="C41" s="421"/>
      <c r="D41" s="303" t="s">
        <v>189</v>
      </c>
      <c r="E41" s="37">
        <v>0</v>
      </c>
      <c r="F41" s="304" t="s">
        <v>350</v>
      </c>
      <c r="G41" s="313">
        <v>0.01</v>
      </c>
      <c r="H41" s="303" t="s">
        <v>398</v>
      </c>
      <c r="I41" s="304" t="s">
        <v>374</v>
      </c>
      <c r="J41" s="304" t="s">
        <v>182</v>
      </c>
      <c r="K41" s="37" t="s">
        <v>25</v>
      </c>
    </row>
    <row r="42" spans="1:11" ht="28.8" x14ac:dyDescent="0.3">
      <c r="A42" s="302" t="s">
        <v>283</v>
      </c>
      <c r="B42" s="421"/>
      <c r="C42" s="307" t="s">
        <v>313</v>
      </c>
      <c r="D42" s="303" t="s">
        <v>192</v>
      </c>
      <c r="E42" s="37">
        <v>1</v>
      </c>
      <c r="F42" s="304" t="s">
        <v>352</v>
      </c>
      <c r="G42" s="313">
        <v>0.02</v>
      </c>
      <c r="H42" s="303" t="s">
        <v>351</v>
      </c>
      <c r="I42" s="304" t="s">
        <v>374</v>
      </c>
      <c r="J42" s="304" t="s">
        <v>182</v>
      </c>
      <c r="K42" s="37" t="s">
        <v>414</v>
      </c>
    </row>
  </sheetData>
  <autoFilter ref="A2:K42" xr:uid="{02FCEE5D-D5AE-44B2-958F-741085FA1E11}"/>
  <mergeCells count="33">
    <mergeCell ref="A17:A19"/>
    <mergeCell ref="J35:J36"/>
    <mergeCell ref="A38:A39"/>
    <mergeCell ref="A40:A41"/>
    <mergeCell ref="H38:H39"/>
    <mergeCell ref="C40:C41"/>
    <mergeCell ref="C37:C39"/>
    <mergeCell ref="B37:B42"/>
    <mergeCell ref="B15:B36"/>
    <mergeCell ref="H22:H23"/>
    <mergeCell ref="H35:H36"/>
    <mergeCell ref="H24:H25"/>
    <mergeCell ref="A35:A36"/>
    <mergeCell ref="A24:A25"/>
    <mergeCell ref="C24:C25"/>
    <mergeCell ref="C15:C16"/>
    <mergeCell ref="C35:C36"/>
    <mergeCell ref="C21:C23"/>
    <mergeCell ref="C26:C34"/>
    <mergeCell ref="C17:C20"/>
    <mergeCell ref="A3:A4"/>
    <mergeCell ref="H5:H10"/>
    <mergeCell ref="C3:C4"/>
    <mergeCell ref="C5:C6"/>
    <mergeCell ref="C7:C11"/>
    <mergeCell ref="B3:B11"/>
    <mergeCell ref="A5:A10"/>
    <mergeCell ref="A13:A14"/>
    <mergeCell ref="H13:H14"/>
    <mergeCell ref="H26:H31"/>
    <mergeCell ref="B12:B14"/>
    <mergeCell ref="C13:C14"/>
    <mergeCell ref="A22:A23"/>
  </mergeCells>
  <conditionalFormatting sqref="A17">
    <cfRule type="duplicateValues" dxfId="9" priority="1"/>
  </conditionalFormatting>
  <conditionalFormatting sqref="A40 A13 A26 A42:A45 A33:A35 A11 A24 A15 A37:A38 A2:A3 A5 A94:A1048576">
    <cfRule type="duplicateValues" dxfId="8" priority="89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Isu Int-Ekst</vt:lpstr>
      <vt:lpstr>Strenght</vt:lpstr>
      <vt:lpstr>Weakness</vt:lpstr>
      <vt:lpstr>Opportunity</vt:lpstr>
      <vt:lpstr>Threat</vt:lpstr>
      <vt:lpstr>Positioning</vt:lpstr>
      <vt:lpstr>Matrix Strategi SWOT</vt:lpstr>
      <vt:lpstr>Kategori &amp; Definisi</vt:lpstr>
      <vt:lpstr>BSC Corporate</vt:lpstr>
      <vt:lpstr>Dir. Sales MKT</vt:lpstr>
      <vt:lpstr>Dir. BusDev</vt:lpstr>
      <vt:lpstr>Dir. Produksi</vt:lpstr>
      <vt:lpstr>Dir. Adm &amp; Keuangan</vt:lpstr>
      <vt:lpstr>'Isu Int-Ekst'!Print_Area</vt:lpstr>
      <vt:lpstr>'Matrix Strategi SWOT'!Print_Area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IT02</cp:lastModifiedBy>
  <cp:lastPrinted>2023-11-23T03:00:02Z</cp:lastPrinted>
  <dcterms:created xsi:type="dcterms:W3CDTF">2023-11-10T02:18:16Z</dcterms:created>
  <dcterms:modified xsi:type="dcterms:W3CDTF">2025-11-12T00:47:22Z</dcterms:modified>
</cp:coreProperties>
</file>