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_backup\DATA GATRIA\MSD\8. BSC\BSC 2024\"/>
    </mc:Choice>
  </mc:AlternateContent>
  <bookViews>
    <workbookView xWindow="-105" yWindow="-105" windowWidth="23250" windowHeight="12570" tabRatio="826" firstSheet="5" activeTab="5"/>
  </bookViews>
  <sheets>
    <sheet name="BSC CORP CINT" sheetId="26" state="hidden" r:id="rId1"/>
    <sheet name="BSC DIR PROD" sheetId="2" state="hidden" r:id="rId2"/>
    <sheet name="BSC ENG 2024" sheetId="1" state="hidden" r:id="rId3"/>
    <sheet name="BSC ENG 2024 review" sheetId="27" state="hidden" r:id="rId4"/>
    <sheet name="Review" sheetId="28" state="hidden" r:id="rId5"/>
    <sheet name="JAN 2024" sheetId="29" r:id="rId6"/>
    <sheet name="CAPEX" sheetId="30" r:id="rId7"/>
    <sheet name="BIAYA" sheetId="31" r:id="rId8"/>
    <sheet name="KOMPLAIN" sheetId="32" r:id="rId9"/>
    <sheet name="PROTO" sheetId="33" r:id="rId10"/>
    <sheet name="G2" sheetId="34" r:id="rId11"/>
    <sheet name="ROBOTISASI" sheetId="35" r:id="rId12"/>
    <sheet name="RELAYOUT" sheetId="36" r:id="rId13"/>
    <sheet name="AM" sheetId="37" r:id="rId14"/>
    <sheet name="DT-NDT" sheetId="38" r:id="rId15"/>
    <sheet name="OEE" sheetId="39" r:id="rId16"/>
    <sheet name="ABSEN" sheetId="40" r:id="rId17"/>
    <sheet name="INTENSITAS" sheetId="41" r:id="rId18"/>
    <sheet name="SOLID WASTE" sheetId="42" r:id="rId19"/>
    <sheet name="KK" sheetId="43" r:id="rId20"/>
    <sheet name="APD" sheetId="44" r:id="rId21"/>
    <sheet name="KAIZEN" sheetId="45" r:id="rId22"/>
    <sheet name="5S-K3" sheetId="46" r:id="rId23"/>
    <sheet name="KOMPETENSI" sheetId="47" r:id="rId24"/>
    <sheet name="KMS" sheetId="48" r:id="rId25"/>
    <sheet name="GCG" sheetId="49" r:id="rId26"/>
    <sheet name="AUDIT" sheetId="50" r:id="rId27"/>
    <sheet name="SANKSI" sheetId="51" r:id="rId28"/>
    <sheet name="ENGIS" sheetId="53" r:id="rId29"/>
  </sheets>
  <externalReferences>
    <externalReference r:id="rId30"/>
    <externalReference r:id="rId31"/>
    <externalReference r:id="rId32"/>
  </externalReferences>
  <definedNames>
    <definedName name="_____xlnm.Print_Area_1" localSheetId="20">#REF!</definedName>
    <definedName name="_____xlnm.Print_Area_1" localSheetId="5">#REF!</definedName>
    <definedName name="_____xlnm.Print_Area_1" localSheetId="18">#REF!</definedName>
    <definedName name="_____xlnm.Print_Area_1">#REF!</definedName>
    <definedName name="_____xlnm.Print_Area_10" localSheetId="20">#REF!</definedName>
    <definedName name="_____xlnm.Print_Area_10" localSheetId="5">#REF!</definedName>
    <definedName name="_____xlnm.Print_Area_10" localSheetId="18">#REF!</definedName>
    <definedName name="_____xlnm.Print_Area_10">#REF!</definedName>
    <definedName name="_____xlnm.Print_Area_11" localSheetId="20">#REF!</definedName>
    <definedName name="_____xlnm.Print_Area_11" localSheetId="5">#REF!</definedName>
    <definedName name="_____xlnm.Print_Area_11" localSheetId="18">#REF!</definedName>
    <definedName name="_____xlnm.Print_Area_11">#REF!</definedName>
    <definedName name="_____xlnm.Print_Area_13" localSheetId="20">#REF!</definedName>
    <definedName name="_____xlnm.Print_Area_13" localSheetId="5">#REF!</definedName>
    <definedName name="_____xlnm.Print_Area_13" localSheetId="18">#REF!</definedName>
    <definedName name="_____xlnm.Print_Area_13">#REF!</definedName>
    <definedName name="_____xlnm.Print_Area_15" localSheetId="20">#REF!</definedName>
    <definedName name="_____xlnm.Print_Area_15" localSheetId="5">#REF!</definedName>
    <definedName name="_____xlnm.Print_Area_15" localSheetId="18">#REF!</definedName>
    <definedName name="_____xlnm.Print_Area_15">#REF!</definedName>
    <definedName name="_____xlnm.Print_Area_16" localSheetId="20">#REF!</definedName>
    <definedName name="_____xlnm.Print_Area_16" localSheetId="5">#REF!</definedName>
    <definedName name="_____xlnm.Print_Area_16" localSheetId="18">#REF!</definedName>
    <definedName name="_____xlnm.Print_Area_16">#REF!</definedName>
    <definedName name="_____xlnm.Print_Area_17" localSheetId="20">#REF!</definedName>
    <definedName name="_____xlnm.Print_Area_17" localSheetId="5">#REF!</definedName>
    <definedName name="_____xlnm.Print_Area_17" localSheetId="18">#REF!</definedName>
    <definedName name="_____xlnm.Print_Area_17">#REF!</definedName>
    <definedName name="_____xlnm.Print_Area_18" localSheetId="20">#REF!</definedName>
    <definedName name="_____xlnm.Print_Area_18" localSheetId="5">#REF!</definedName>
    <definedName name="_____xlnm.Print_Area_18" localSheetId="18">#REF!</definedName>
    <definedName name="_____xlnm.Print_Area_18">#REF!</definedName>
    <definedName name="_____xlnm.Print_Area_19" localSheetId="20">#REF!</definedName>
    <definedName name="_____xlnm.Print_Area_19" localSheetId="5">#REF!</definedName>
    <definedName name="_____xlnm.Print_Area_19" localSheetId="18">#REF!</definedName>
    <definedName name="_____xlnm.Print_Area_19">#REF!</definedName>
    <definedName name="_____xlnm.Print_Area_2" localSheetId="20">#REF!</definedName>
    <definedName name="_____xlnm.Print_Area_2" localSheetId="5">#REF!</definedName>
    <definedName name="_____xlnm.Print_Area_2" localSheetId="18">#REF!</definedName>
    <definedName name="_____xlnm.Print_Area_2">#REF!</definedName>
    <definedName name="_____xlnm.Print_Area_20" localSheetId="20">#REF!</definedName>
    <definedName name="_____xlnm.Print_Area_20" localSheetId="5">#REF!</definedName>
    <definedName name="_____xlnm.Print_Area_20" localSheetId="18">#REF!</definedName>
    <definedName name="_____xlnm.Print_Area_20">#REF!</definedName>
    <definedName name="_____xlnm.Print_Area_21" localSheetId="20">#REF!</definedName>
    <definedName name="_____xlnm.Print_Area_21" localSheetId="5">#REF!</definedName>
    <definedName name="_____xlnm.Print_Area_21" localSheetId="18">#REF!</definedName>
    <definedName name="_____xlnm.Print_Area_21">#REF!</definedName>
    <definedName name="_____xlnm.Print_Area_22" localSheetId="20">#REF!</definedName>
    <definedName name="_____xlnm.Print_Area_22" localSheetId="5">#REF!</definedName>
    <definedName name="_____xlnm.Print_Area_22" localSheetId="18">#REF!</definedName>
    <definedName name="_____xlnm.Print_Area_22">#REF!</definedName>
    <definedName name="_____xlnm.Print_Area_23" localSheetId="20">#REF!</definedName>
    <definedName name="_____xlnm.Print_Area_23" localSheetId="5">#REF!</definedName>
    <definedName name="_____xlnm.Print_Area_23" localSheetId="18">#REF!</definedName>
    <definedName name="_____xlnm.Print_Area_23">#REF!</definedName>
    <definedName name="_____xlnm.Print_Area_24" localSheetId="20">#REF!</definedName>
    <definedName name="_____xlnm.Print_Area_24" localSheetId="5">#REF!</definedName>
    <definedName name="_____xlnm.Print_Area_24" localSheetId="18">#REF!</definedName>
    <definedName name="_____xlnm.Print_Area_24">#REF!</definedName>
    <definedName name="_____xlnm.Print_Area_4" localSheetId="20">#REF!</definedName>
    <definedName name="_____xlnm.Print_Area_4" localSheetId="5">#REF!</definedName>
    <definedName name="_____xlnm.Print_Area_4" localSheetId="18">#REF!</definedName>
    <definedName name="_____xlnm.Print_Area_4">#REF!</definedName>
    <definedName name="_____xlnm.Print_Area_5" localSheetId="20">#REF!</definedName>
    <definedName name="_____xlnm.Print_Area_5" localSheetId="5">#REF!</definedName>
    <definedName name="_____xlnm.Print_Area_5" localSheetId="18">#REF!</definedName>
    <definedName name="_____xlnm.Print_Area_5">#REF!</definedName>
    <definedName name="_____xlnm.Print_Area_7" localSheetId="20">#REF!</definedName>
    <definedName name="_____xlnm.Print_Area_7" localSheetId="5">#REF!</definedName>
    <definedName name="_____xlnm.Print_Area_7" localSheetId="18">#REF!</definedName>
    <definedName name="_____xlnm.Print_Area_7">#REF!</definedName>
    <definedName name="_____xlnm.Print_Area_8" localSheetId="20">#REF!</definedName>
    <definedName name="_____xlnm.Print_Area_8" localSheetId="5">#REF!</definedName>
    <definedName name="_____xlnm.Print_Area_8" localSheetId="18">#REF!</definedName>
    <definedName name="_____xlnm.Print_Area_8">#REF!</definedName>
    <definedName name="_____xlnm.Print_Area_9" localSheetId="20">#REF!</definedName>
    <definedName name="_____xlnm.Print_Area_9" localSheetId="5">#REF!</definedName>
    <definedName name="_____xlnm.Print_Area_9" localSheetId="18">#REF!</definedName>
    <definedName name="_____xlnm.Print_Area_9">#REF!</definedName>
    <definedName name="____xlnm.Print_Area_1" localSheetId="20">#REF!</definedName>
    <definedName name="____xlnm.Print_Area_1" localSheetId="5">#REF!</definedName>
    <definedName name="____xlnm.Print_Area_1" localSheetId="18">#REF!</definedName>
    <definedName name="____xlnm.Print_Area_1">#REF!</definedName>
    <definedName name="____xlnm.Print_Area_10" localSheetId="20">#REF!</definedName>
    <definedName name="____xlnm.Print_Area_10" localSheetId="5">#REF!</definedName>
    <definedName name="____xlnm.Print_Area_10" localSheetId="18">#REF!</definedName>
    <definedName name="____xlnm.Print_Area_10">#REF!</definedName>
    <definedName name="____xlnm.Print_Area_11" localSheetId="20">#REF!</definedName>
    <definedName name="____xlnm.Print_Area_11" localSheetId="5">#REF!</definedName>
    <definedName name="____xlnm.Print_Area_11" localSheetId="18">#REF!</definedName>
    <definedName name="____xlnm.Print_Area_11">#REF!</definedName>
    <definedName name="____xlnm.Print_Area_13" localSheetId="20">#REF!</definedName>
    <definedName name="____xlnm.Print_Area_13" localSheetId="5">#REF!</definedName>
    <definedName name="____xlnm.Print_Area_13" localSheetId="18">#REF!</definedName>
    <definedName name="____xlnm.Print_Area_13">#REF!</definedName>
    <definedName name="____xlnm.Print_Area_15" localSheetId="20">#REF!</definedName>
    <definedName name="____xlnm.Print_Area_15" localSheetId="5">#REF!</definedName>
    <definedName name="____xlnm.Print_Area_15" localSheetId="18">#REF!</definedName>
    <definedName name="____xlnm.Print_Area_15">#REF!</definedName>
    <definedName name="____xlnm.Print_Area_16" localSheetId="20">#REF!</definedName>
    <definedName name="____xlnm.Print_Area_16" localSheetId="5">#REF!</definedName>
    <definedName name="____xlnm.Print_Area_16" localSheetId="18">#REF!</definedName>
    <definedName name="____xlnm.Print_Area_16">#REF!</definedName>
    <definedName name="____xlnm.Print_Area_17" localSheetId="20">#REF!</definedName>
    <definedName name="____xlnm.Print_Area_17" localSheetId="5">#REF!</definedName>
    <definedName name="____xlnm.Print_Area_17" localSheetId="18">#REF!</definedName>
    <definedName name="____xlnm.Print_Area_17">#REF!</definedName>
    <definedName name="____xlnm.Print_Area_18" localSheetId="20">#REF!</definedName>
    <definedName name="____xlnm.Print_Area_18" localSheetId="5">#REF!</definedName>
    <definedName name="____xlnm.Print_Area_18" localSheetId="18">#REF!</definedName>
    <definedName name="____xlnm.Print_Area_18">#REF!</definedName>
    <definedName name="____xlnm.Print_Area_19" localSheetId="20">#REF!</definedName>
    <definedName name="____xlnm.Print_Area_19" localSheetId="5">#REF!</definedName>
    <definedName name="____xlnm.Print_Area_19" localSheetId="18">#REF!</definedName>
    <definedName name="____xlnm.Print_Area_19">#REF!</definedName>
    <definedName name="____xlnm.Print_Area_2" localSheetId="20">#REF!</definedName>
    <definedName name="____xlnm.Print_Area_2" localSheetId="5">#REF!</definedName>
    <definedName name="____xlnm.Print_Area_2" localSheetId="18">#REF!</definedName>
    <definedName name="____xlnm.Print_Area_2">#REF!</definedName>
    <definedName name="____xlnm.Print_Area_20" localSheetId="20">#REF!</definedName>
    <definedName name="____xlnm.Print_Area_20" localSheetId="5">#REF!</definedName>
    <definedName name="____xlnm.Print_Area_20" localSheetId="18">#REF!</definedName>
    <definedName name="____xlnm.Print_Area_20">#REF!</definedName>
    <definedName name="____xlnm.Print_Area_21" localSheetId="20">#REF!</definedName>
    <definedName name="____xlnm.Print_Area_21" localSheetId="5">#REF!</definedName>
    <definedName name="____xlnm.Print_Area_21" localSheetId="18">#REF!</definedName>
    <definedName name="____xlnm.Print_Area_21">#REF!</definedName>
    <definedName name="____xlnm.Print_Area_22" localSheetId="20">#REF!</definedName>
    <definedName name="____xlnm.Print_Area_22" localSheetId="5">#REF!</definedName>
    <definedName name="____xlnm.Print_Area_22" localSheetId="18">#REF!</definedName>
    <definedName name="____xlnm.Print_Area_22">#REF!</definedName>
    <definedName name="____xlnm.Print_Area_23" localSheetId="20">#REF!</definedName>
    <definedName name="____xlnm.Print_Area_23" localSheetId="5">#REF!</definedName>
    <definedName name="____xlnm.Print_Area_23" localSheetId="18">#REF!</definedName>
    <definedName name="____xlnm.Print_Area_23">#REF!</definedName>
    <definedName name="____xlnm.Print_Area_24" localSheetId="20">#REF!</definedName>
    <definedName name="____xlnm.Print_Area_24" localSheetId="5">#REF!</definedName>
    <definedName name="____xlnm.Print_Area_24" localSheetId="18">#REF!</definedName>
    <definedName name="____xlnm.Print_Area_24">#REF!</definedName>
    <definedName name="____xlnm.Print_Area_4" localSheetId="20">#REF!</definedName>
    <definedName name="____xlnm.Print_Area_4" localSheetId="5">#REF!</definedName>
    <definedName name="____xlnm.Print_Area_4" localSheetId="18">#REF!</definedName>
    <definedName name="____xlnm.Print_Area_4">#REF!</definedName>
    <definedName name="____xlnm.Print_Area_5" localSheetId="20">#REF!</definedName>
    <definedName name="____xlnm.Print_Area_5" localSheetId="5">#REF!</definedName>
    <definedName name="____xlnm.Print_Area_5" localSheetId="18">#REF!</definedName>
    <definedName name="____xlnm.Print_Area_5">#REF!</definedName>
    <definedName name="____xlnm.Print_Area_7" localSheetId="20">#REF!</definedName>
    <definedName name="____xlnm.Print_Area_7" localSheetId="5">#REF!</definedName>
    <definedName name="____xlnm.Print_Area_7" localSheetId="18">#REF!</definedName>
    <definedName name="____xlnm.Print_Area_7">#REF!</definedName>
    <definedName name="____xlnm.Print_Area_8" localSheetId="20">#REF!</definedName>
    <definedName name="____xlnm.Print_Area_8" localSheetId="5">#REF!</definedName>
    <definedName name="____xlnm.Print_Area_8" localSheetId="18">#REF!</definedName>
    <definedName name="____xlnm.Print_Area_8">#REF!</definedName>
    <definedName name="____xlnm.Print_Area_9" localSheetId="20">#REF!</definedName>
    <definedName name="____xlnm.Print_Area_9" localSheetId="5">#REF!</definedName>
    <definedName name="____xlnm.Print_Area_9" localSheetId="18">#REF!</definedName>
    <definedName name="____xlnm.Print_Area_9">#REF!</definedName>
    <definedName name="___xlnm.Print_Area_1" localSheetId="20">#REF!</definedName>
    <definedName name="___xlnm.Print_Area_1" localSheetId="5">#REF!</definedName>
    <definedName name="___xlnm.Print_Area_1" localSheetId="18">#REF!</definedName>
    <definedName name="___xlnm.Print_Area_1">#REF!</definedName>
    <definedName name="___xlnm.Print_Area_10" localSheetId="20">#REF!</definedName>
    <definedName name="___xlnm.Print_Area_10" localSheetId="5">#REF!</definedName>
    <definedName name="___xlnm.Print_Area_10" localSheetId="18">#REF!</definedName>
    <definedName name="___xlnm.Print_Area_10">#REF!</definedName>
    <definedName name="___xlnm.Print_Area_11" localSheetId="20">#REF!</definedName>
    <definedName name="___xlnm.Print_Area_11" localSheetId="5">#REF!</definedName>
    <definedName name="___xlnm.Print_Area_11" localSheetId="18">#REF!</definedName>
    <definedName name="___xlnm.Print_Area_11">#REF!</definedName>
    <definedName name="___xlnm.Print_Area_13" localSheetId="20">#REF!</definedName>
    <definedName name="___xlnm.Print_Area_13" localSheetId="5">#REF!</definedName>
    <definedName name="___xlnm.Print_Area_13" localSheetId="18">#REF!</definedName>
    <definedName name="___xlnm.Print_Area_13">#REF!</definedName>
    <definedName name="___xlnm.Print_Area_15" localSheetId="20">#REF!</definedName>
    <definedName name="___xlnm.Print_Area_15" localSheetId="5">#REF!</definedName>
    <definedName name="___xlnm.Print_Area_15" localSheetId="18">#REF!</definedName>
    <definedName name="___xlnm.Print_Area_15">#REF!</definedName>
    <definedName name="___xlnm.Print_Area_16" localSheetId="20">#REF!</definedName>
    <definedName name="___xlnm.Print_Area_16" localSheetId="5">#REF!</definedName>
    <definedName name="___xlnm.Print_Area_16" localSheetId="18">#REF!</definedName>
    <definedName name="___xlnm.Print_Area_16">#REF!</definedName>
    <definedName name="___xlnm.Print_Area_17" localSheetId="20">#REF!</definedName>
    <definedName name="___xlnm.Print_Area_17" localSheetId="5">#REF!</definedName>
    <definedName name="___xlnm.Print_Area_17" localSheetId="18">#REF!</definedName>
    <definedName name="___xlnm.Print_Area_17">#REF!</definedName>
    <definedName name="___xlnm.Print_Area_18" localSheetId="20">#REF!</definedName>
    <definedName name="___xlnm.Print_Area_18" localSheetId="5">#REF!</definedName>
    <definedName name="___xlnm.Print_Area_18" localSheetId="18">#REF!</definedName>
    <definedName name="___xlnm.Print_Area_18">#REF!</definedName>
    <definedName name="___xlnm.Print_Area_19" localSheetId="20">#REF!</definedName>
    <definedName name="___xlnm.Print_Area_19" localSheetId="5">#REF!</definedName>
    <definedName name="___xlnm.Print_Area_19" localSheetId="18">#REF!</definedName>
    <definedName name="___xlnm.Print_Area_19">#REF!</definedName>
    <definedName name="___xlnm.Print_Area_2" localSheetId="20">#REF!</definedName>
    <definedName name="___xlnm.Print_Area_2" localSheetId="5">#REF!</definedName>
    <definedName name="___xlnm.Print_Area_2" localSheetId="18">#REF!</definedName>
    <definedName name="___xlnm.Print_Area_2">#REF!</definedName>
    <definedName name="___xlnm.Print_Area_20" localSheetId="20">#REF!</definedName>
    <definedName name="___xlnm.Print_Area_20" localSheetId="5">#REF!</definedName>
    <definedName name="___xlnm.Print_Area_20" localSheetId="18">#REF!</definedName>
    <definedName name="___xlnm.Print_Area_20">#REF!</definedName>
    <definedName name="___xlnm.Print_Area_21" localSheetId="20">#REF!</definedName>
    <definedName name="___xlnm.Print_Area_21" localSheetId="5">#REF!</definedName>
    <definedName name="___xlnm.Print_Area_21" localSheetId="18">#REF!</definedName>
    <definedName name="___xlnm.Print_Area_21">#REF!</definedName>
    <definedName name="___xlnm.Print_Area_22" localSheetId="20">#REF!</definedName>
    <definedName name="___xlnm.Print_Area_22" localSheetId="5">#REF!</definedName>
    <definedName name="___xlnm.Print_Area_22" localSheetId="18">#REF!</definedName>
    <definedName name="___xlnm.Print_Area_22">#REF!</definedName>
    <definedName name="___xlnm.Print_Area_23" localSheetId="20">#REF!</definedName>
    <definedName name="___xlnm.Print_Area_23" localSheetId="5">#REF!</definedName>
    <definedName name="___xlnm.Print_Area_23" localSheetId="18">#REF!</definedName>
    <definedName name="___xlnm.Print_Area_23">#REF!</definedName>
    <definedName name="___xlnm.Print_Area_24" localSheetId="20">#REF!</definedName>
    <definedName name="___xlnm.Print_Area_24" localSheetId="5">#REF!</definedName>
    <definedName name="___xlnm.Print_Area_24" localSheetId="18">#REF!</definedName>
    <definedName name="___xlnm.Print_Area_24">#REF!</definedName>
    <definedName name="___xlnm.Print_Area_4" localSheetId="20">#REF!</definedName>
    <definedName name="___xlnm.Print_Area_4" localSheetId="5">#REF!</definedName>
    <definedName name="___xlnm.Print_Area_4" localSheetId="18">#REF!</definedName>
    <definedName name="___xlnm.Print_Area_4">#REF!</definedName>
    <definedName name="___xlnm.Print_Area_5" localSheetId="20">#REF!</definedName>
    <definedName name="___xlnm.Print_Area_5" localSheetId="5">#REF!</definedName>
    <definedName name="___xlnm.Print_Area_5" localSheetId="18">#REF!</definedName>
    <definedName name="___xlnm.Print_Area_5">#REF!</definedName>
    <definedName name="___xlnm.Print_Area_7" localSheetId="20">#REF!</definedName>
    <definedName name="___xlnm.Print_Area_7" localSheetId="5">#REF!</definedName>
    <definedName name="___xlnm.Print_Area_7" localSheetId="18">#REF!</definedName>
    <definedName name="___xlnm.Print_Area_7">#REF!</definedName>
    <definedName name="___xlnm.Print_Area_8" localSheetId="20">#REF!</definedName>
    <definedName name="___xlnm.Print_Area_8" localSheetId="5">#REF!</definedName>
    <definedName name="___xlnm.Print_Area_8" localSheetId="18">#REF!</definedName>
    <definedName name="___xlnm.Print_Area_8">#REF!</definedName>
    <definedName name="___xlnm.Print_Area_9" localSheetId="20">#REF!</definedName>
    <definedName name="___xlnm.Print_Area_9" localSheetId="5">#REF!</definedName>
    <definedName name="___xlnm.Print_Area_9" localSheetId="18">#REF!</definedName>
    <definedName name="___xlnm.Print_Area_9">#REF!</definedName>
    <definedName name="__xlnm.Print_Area_1" localSheetId="20">#REF!</definedName>
    <definedName name="__xlnm.Print_Area_1" localSheetId="5">#REF!</definedName>
    <definedName name="__xlnm.Print_Area_1" localSheetId="18">#REF!</definedName>
    <definedName name="__xlnm.Print_Area_1">#REF!</definedName>
    <definedName name="__xlnm.Print_Area_10" localSheetId="20">#REF!</definedName>
    <definedName name="__xlnm.Print_Area_10" localSheetId="5">#REF!</definedName>
    <definedName name="__xlnm.Print_Area_10" localSheetId="18">#REF!</definedName>
    <definedName name="__xlnm.Print_Area_10">#REF!</definedName>
    <definedName name="__xlnm.Print_Area_11" localSheetId="20">#REF!</definedName>
    <definedName name="__xlnm.Print_Area_11" localSheetId="5">#REF!</definedName>
    <definedName name="__xlnm.Print_Area_11" localSheetId="18">#REF!</definedName>
    <definedName name="__xlnm.Print_Area_11">#REF!</definedName>
    <definedName name="__xlnm.Print_Area_13" localSheetId="20">#REF!</definedName>
    <definedName name="__xlnm.Print_Area_13" localSheetId="5">#REF!</definedName>
    <definedName name="__xlnm.Print_Area_13" localSheetId="18">#REF!</definedName>
    <definedName name="__xlnm.Print_Area_13">#REF!</definedName>
    <definedName name="__xlnm.Print_Area_15" localSheetId="20">#REF!</definedName>
    <definedName name="__xlnm.Print_Area_15" localSheetId="5">#REF!</definedName>
    <definedName name="__xlnm.Print_Area_15" localSheetId="18">#REF!</definedName>
    <definedName name="__xlnm.Print_Area_15">#REF!</definedName>
    <definedName name="__xlnm.Print_Area_16" localSheetId="20">#REF!</definedName>
    <definedName name="__xlnm.Print_Area_16" localSheetId="5">#REF!</definedName>
    <definedName name="__xlnm.Print_Area_16" localSheetId="18">#REF!</definedName>
    <definedName name="__xlnm.Print_Area_16">#REF!</definedName>
    <definedName name="__xlnm.Print_Area_17" localSheetId="20">#REF!</definedName>
    <definedName name="__xlnm.Print_Area_17" localSheetId="5">#REF!</definedName>
    <definedName name="__xlnm.Print_Area_17" localSheetId="18">#REF!</definedName>
    <definedName name="__xlnm.Print_Area_17">#REF!</definedName>
    <definedName name="__xlnm.Print_Area_18" localSheetId="20">#REF!</definedName>
    <definedName name="__xlnm.Print_Area_18" localSheetId="5">#REF!</definedName>
    <definedName name="__xlnm.Print_Area_18" localSheetId="18">#REF!</definedName>
    <definedName name="__xlnm.Print_Area_18">#REF!</definedName>
    <definedName name="__xlnm.Print_Area_19" localSheetId="20">#REF!</definedName>
    <definedName name="__xlnm.Print_Area_19" localSheetId="5">#REF!</definedName>
    <definedName name="__xlnm.Print_Area_19" localSheetId="18">#REF!</definedName>
    <definedName name="__xlnm.Print_Area_19">#REF!</definedName>
    <definedName name="__xlnm.Print_Area_2" localSheetId="20">#REF!</definedName>
    <definedName name="__xlnm.Print_Area_2" localSheetId="5">#REF!</definedName>
    <definedName name="__xlnm.Print_Area_2" localSheetId="18">#REF!</definedName>
    <definedName name="__xlnm.Print_Area_2">#REF!</definedName>
    <definedName name="__xlnm.Print_Area_20" localSheetId="20">#REF!</definedName>
    <definedName name="__xlnm.Print_Area_20" localSheetId="5">#REF!</definedName>
    <definedName name="__xlnm.Print_Area_20" localSheetId="18">#REF!</definedName>
    <definedName name="__xlnm.Print_Area_20">#REF!</definedName>
    <definedName name="__xlnm.Print_Area_21" localSheetId="20">#REF!</definedName>
    <definedName name="__xlnm.Print_Area_21" localSheetId="5">#REF!</definedName>
    <definedName name="__xlnm.Print_Area_21" localSheetId="18">#REF!</definedName>
    <definedName name="__xlnm.Print_Area_21">#REF!</definedName>
    <definedName name="__xlnm.Print_Area_22" localSheetId="20">#REF!</definedName>
    <definedName name="__xlnm.Print_Area_22" localSheetId="5">#REF!</definedName>
    <definedName name="__xlnm.Print_Area_22" localSheetId="18">#REF!</definedName>
    <definedName name="__xlnm.Print_Area_22">#REF!</definedName>
    <definedName name="__xlnm.Print_Area_23" localSheetId="20">#REF!</definedName>
    <definedName name="__xlnm.Print_Area_23" localSheetId="5">#REF!</definedName>
    <definedName name="__xlnm.Print_Area_23" localSheetId="18">#REF!</definedName>
    <definedName name="__xlnm.Print_Area_23">#REF!</definedName>
    <definedName name="__xlnm.Print_Area_24" localSheetId="20">#REF!</definedName>
    <definedName name="__xlnm.Print_Area_24" localSheetId="5">#REF!</definedName>
    <definedName name="__xlnm.Print_Area_24" localSheetId="18">#REF!</definedName>
    <definedName name="__xlnm.Print_Area_24">#REF!</definedName>
    <definedName name="__xlnm.Print_Area_4" localSheetId="20">#REF!</definedName>
    <definedName name="__xlnm.Print_Area_4" localSheetId="5">#REF!</definedName>
    <definedName name="__xlnm.Print_Area_4" localSheetId="18">#REF!</definedName>
    <definedName name="__xlnm.Print_Area_4">#REF!</definedName>
    <definedName name="__xlnm.Print_Area_5" localSheetId="20">#REF!</definedName>
    <definedName name="__xlnm.Print_Area_5" localSheetId="5">#REF!</definedName>
    <definedName name="__xlnm.Print_Area_5" localSheetId="18">#REF!</definedName>
    <definedName name="__xlnm.Print_Area_5">#REF!</definedName>
    <definedName name="__xlnm.Print_Area_7" localSheetId="20">#REF!</definedName>
    <definedName name="__xlnm.Print_Area_7" localSheetId="5">#REF!</definedName>
    <definedName name="__xlnm.Print_Area_7" localSheetId="18">#REF!</definedName>
    <definedName name="__xlnm.Print_Area_7">#REF!</definedName>
    <definedName name="__xlnm.Print_Area_8" localSheetId="20">#REF!</definedName>
    <definedName name="__xlnm.Print_Area_8" localSheetId="5">#REF!</definedName>
    <definedName name="__xlnm.Print_Area_8" localSheetId="18">#REF!</definedName>
    <definedName name="__xlnm.Print_Area_8">#REF!</definedName>
    <definedName name="__xlnm.Print_Area_9" localSheetId="20">#REF!</definedName>
    <definedName name="__xlnm.Print_Area_9" localSheetId="5">#REF!</definedName>
    <definedName name="__xlnm.Print_Area_9" localSheetId="18">#REF!</definedName>
    <definedName name="__xlnm.Print_Area_9">#REF!</definedName>
    <definedName name="_xlnm._FilterDatabase" localSheetId="6" hidden="1">CAPEX!$B$3:$H$35</definedName>
    <definedName name="_xlnm._FilterDatabase" localSheetId="21" hidden="1">KAIZEN!$C$4:$Q$4</definedName>
    <definedName name="ART" localSheetId="20">'[1]MASTER PROSES'!#REF!</definedName>
    <definedName name="ART" localSheetId="5">'[1]MASTER PROSES'!#REF!</definedName>
    <definedName name="ART" localSheetId="18">'[1]MASTER PROSES'!#REF!</definedName>
    <definedName name="ART">'[1]MASTER PROSES'!#REF!</definedName>
    <definedName name="ARTIKEL">[2]Master!$C$13:$C$476</definedName>
    <definedName name="_xlnm.Database" localSheetId="20">#REF!</definedName>
    <definedName name="_xlnm.Database" localSheetId="5">#REF!</definedName>
    <definedName name="_xlnm.Database" localSheetId="18">#REF!</definedName>
    <definedName name="_xlnm.Database">#REF!</definedName>
    <definedName name="database2" localSheetId="20">#REF!</definedName>
    <definedName name="database2" localSheetId="5">#REF!</definedName>
    <definedName name="database2" localSheetId="18">#REF!</definedName>
    <definedName name="database2">#REF!</definedName>
    <definedName name="database3" localSheetId="20">#REF!</definedName>
    <definedName name="database3" localSheetId="5">#REF!</definedName>
    <definedName name="database3" localSheetId="18">#REF!</definedName>
    <definedName name="database3">#REF!</definedName>
    <definedName name="database4" localSheetId="20">#REF!</definedName>
    <definedName name="database4" localSheetId="5">#REF!</definedName>
    <definedName name="database4" localSheetId="18">#REF!</definedName>
    <definedName name="database4">#REF!</definedName>
    <definedName name="database5" localSheetId="20">#REF!</definedName>
    <definedName name="database5" localSheetId="5">#REF!</definedName>
    <definedName name="database5" localSheetId="18">#REF!</definedName>
    <definedName name="database5">#REF!</definedName>
    <definedName name="DIVISI" localSheetId="20">#REF!</definedName>
    <definedName name="DIVISI" localSheetId="5">#REF!</definedName>
    <definedName name="DIVISI" localSheetId="18">#REF!</definedName>
    <definedName name="DIVISI">#REF!</definedName>
    <definedName name="Excel_BuiltIn_Database" localSheetId="20">#REF!</definedName>
    <definedName name="Excel_BuiltIn_Database" localSheetId="5">#REF!</definedName>
    <definedName name="Excel_BuiltIn_Database" localSheetId="18">#REF!</definedName>
    <definedName name="Excel_BuiltIn_Database">#REF!</definedName>
    <definedName name="Excel_BuiltIn_Database_22" localSheetId="20">#REF!</definedName>
    <definedName name="Excel_BuiltIn_Database_22" localSheetId="5">#REF!</definedName>
    <definedName name="Excel_BuiltIn_Database_22" localSheetId="18">#REF!</definedName>
    <definedName name="Excel_BuiltIn_Database_22">#REF!</definedName>
    <definedName name="Excel_BuiltIn_Database_23" localSheetId="20">#REF!</definedName>
    <definedName name="Excel_BuiltIn_Database_23" localSheetId="5">#REF!</definedName>
    <definedName name="Excel_BuiltIn_Database_23" localSheetId="18">#REF!</definedName>
    <definedName name="Excel_BuiltIn_Database_23">#REF!</definedName>
    <definedName name="Excel_BuiltIn_Database_24" localSheetId="20">#REF!</definedName>
    <definedName name="Excel_BuiltIn_Database_24" localSheetId="5">#REF!</definedName>
    <definedName name="Excel_BuiltIn_Database_24" localSheetId="18">#REF!</definedName>
    <definedName name="Excel_BuiltIn_Database_24">#REF!</definedName>
    <definedName name="Excel_BuiltIn_Database_4" localSheetId="20">#REF!</definedName>
    <definedName name="Excel_BuiltIn_Database_4" localSheetId="5">#REF!</definedName>
    <definedName name="Excel_BuiltIn_Database_4" localSheetId="18">#REF!</definedName>
    <definedName name="Excel_BuiltIn_Database_4">#REF!</definedName>
    <definedName name="Excel_BuiltIn_Database_8" localSheetId="20">#REF!</definedName>
    <definedName name="Excel_BuiltIn_Database_8" localSheetId="5">#REF!</definedName>
    <definedName name="Excel_BuiltIn_Database_8" localSheetId="18">#REF!</definedName>
    <definedName name="Excel_BuiltIn_Database_8">#REF!</definedName>
    <definedName name="Excel_BuiltIn_Database_9" localSheetId="20">#REF!</definedName>
    <definedName name="Excel_BuiltIn_Database_9" localSheetId="5">#REF!</definedName>
    <definedName name="Excel_BuiltIn_Database_9" localSheetId="18">#REF!</definedName>
    <definedName name="Excel_BuiltIn_Database_9">#REF!</definedName>
    <definedName name="Excel_BuiltIn_Print_Area_1" localSheetId="20">#REF!</definedName>
    <definedName name="Excel_BuiltIn_Print_Area_1" localSheetId="5">#REF!</definedName>
    <definedName name="Excel_BuiltIn_Print_Area_1" localSheetId="18">#REF!</definedName>
    <definedName name="Excel_BuiltIn_Print_Area_1">#REF!</definedName>
    <definedName name="Excel_BuiltIn_Print_Area_1_1" localSheetId="20">#REF!</definedName>
    <definedName name="Excel_BuiltIn_Print_Area_1_1" localSheetId="5">#REF!</definedName>
    <definedName name="Excel_BuiltIn_Print_Area_1_1" localSheetId="18">#REF!</definedName>
    <definedName name="Excel_BuiltIn_Print_Area_1_1">#REF!</definedName>
    <definedName name="Excel_BuiltIn_Print_Area_1_1_1">"$#REF!.$#REF!$#REF!:$#REF!$#REF!"</definedName>
    <definedName name="Excel_BuiltIn_Print_Area_1_1_1_1">"$#REF!.$#REF!$#REF!:$#REF!$#REF!"</definedName>
    <definedName name="Excel_BuiltIn_Print_Area_1_1_1_1_1">"$#REF!.$A$1:$K$41"</definedName>
    <definedName name="Excel_BuiltIn_Print_Area_10" localSheetId="20">#REF!</definedName>
    <definedName name="Excel_BuiltIn_Print_Area_10" localSheetId="5">#REF!</definedName>
    <definedName name="Excel_BuiltIn_Print_Area_10" localSheetId="18">#REF!</definedName>
    <definedName name="Excel_BuiltIn_Print_Area_10">#REF!</definedName>
    <definedName name="Excel_BuiltIn_Print_Area_10_1" localSheetId="20">#REF!</definedName>
    <definedName name="Excel_BuiltIn_Print_Area_10_1" localSheetId="5">#REF!</definedName>
    <definedName name="Excel_BuiltIn_Print_Area_10_1" localSheetId="18">#REF!</definedName>
    <definedName name="Excel_BuiltIn_Print_Area_10_1">#REF!</definedName>
    <definedName name="Excel_BuiltIn_Print_Area_10_1_1">"$#REF!.$A$1:$K$71"</definedName>
    <definedName name="Excel_BuiltIn_Print_Area_10_1_1_1">"$#REF!.$#REF!$#REF!:$#REF!$#REF!"</definedName>
    <definedName name="Excel_BuiltIn_Print_Area_10_1_1_1_1">"$#REF!.$A$1:$K$41"</definedName>
    <definedName name="Excel_BuiltIn_Print_Area_10_1_1_1_1_1">"$#REF!.$A$1:$K$41"</definedName>
    <definedName name="Excel_BuiltIn_Print_Area_11" localSheetId="20">#REF!</definedName>
    <definedName name="Excel_BuiltIn_Print_Area_11" localSheetId="5">#REF!</definedName>
    <definedName name="Excel_BuiltIn_Print_Area_11" localSheetId="18">#REF!</definedName>
    <definedName name="Excel_BuiltIn_Print_Area_11">#REF!</definedName>
    <definedName name="Excel_BuiltIn_Print_Area_11_1" localSheetId="20">#REF!</definedName>
    <definedName name="Excel_BuiltIn_Print_Area_11_1" localSheetId="5">#REF!</definedName>
    <definedName name="Excel_BuiltIn_Print_Area_11_1" localSheetId="18">#REF!</definedName>
    <definedName name="Excel_BuiltIn_Print_Area_11_1">#REF!</definedName>
    <definedName name="Excel_BuiltIn_Print_Area_11_1_1" localSheetId="20">#REF!</definedName>
    <definedName name="Excel_BuiltIn_Print_Area_11_1_1" localSheetId="5">#REF!</definedName>
    <definedName name="Excel_BuiltIn_Print_Area_11_1_1" localSheetId="18">#REF!</definedName>
    <definedName name="Excel_BuiltIn_Print_Area_11_1_1">#REF!</definedName>
    <definedName name="Excel_BuiltIn_Print_Area_11_1_1_1">"$#REF!.$A$1:$K$71"</definedName>
    <definedName name="Excel_BuiltIn_Print_Area_11_1_1_1_1">"$#REF!.$#REF!$#REF!:$#REF!$#REF!"</definedName>
    <definedName name="Excel_BuiltIn_Print_Area_12" localSheetId="20">#REF!</definedName>
    <definedName name="Excel_BuiltIn_Print_Area_12" localSheetId="5">#REF!</definedName>
    <definedName name="Excel_BuiltIn_Print_Area_12" localSheetId="18">#REF!</definedName>
    <definedName name="Excel_BuiltIn_Print_Area_12">#REF!</definedName>
    <definedName name="Excel_BuiltIn_Print_Area_12_1" localSheetId="20">#REF!</definedName>
    <definedName name="Excel_BuiltIn_Print_Area_12_1" localSheetId="5">#REF!</definedName>
    <definedName name="Excel_BuiltIn_Print_Area_12_1" localSheetId="18">#REF!</definedName>
    <definedName name="Excel_BuiltIn_Print_Area_12_1">#REF!</definedName>
    <definedName name="Excel_BuiltIn_Print_Area_12_1_1">"$#REF!.$A$1:$K$41"</definedName>
    <definedName name="Excel_BuiltIn_Print_Area_13" localSheetId="20">#REF!</definedName>
    <definedName name="Excel_BuiltIn_Print_Area_13" localSheetId="5">#REF!</definedName>
    <definedName name="Excel_BuiltIn_Print_Area_13" localSheetId="18">#REF!</definedName>
    <definedName name="Excel_BuiltIn_Print_Area_13">#REF!</definedName>
    <definedName name="Excel_BuiltIn_Print_Area_13_1" localSheetId="20">#REF!</definedName>
    <definedName name="Excel_BuiltIn_Print_Area_13_1" localSheetId="5">#REF!</definedName>
    <definedName name="Excel_BuiltIn_Print_Area_13_1" localSheetId="18">#REF!</definedName>
    <definedName name="Excel_BuiltIn_Print_Area_13_1">#REF!</definedName>
    <definedName name="Excel_BuiltIn_Print_Area_14" localSheetId="20">#REF!</definedName>
    <definedName name="Excel_BuiltIn_Print_Area_14" localSheetId="5">#REF!</definedName>
    <definedName name="Excel_BuiltIn_Print_Area_14" localSheetId="18">#REF!</definedName>
    <definedName name="Excel_BuiltIn_Print_Area_14">#REF!</definedName>
    <definedName name="Excel_BuiltIn_Print_Area_14_1">"$#REF!.$A$1:$V$41"</definedName>
    <definedName name="Excel_BuiltIn_Print_Area_15" localSheetId="20">#REF!</definedName>
    <definedName name="Excel_BuiltIn_Print_Area_15" localSheetId="5">#REF!</definedName>
    <definedName name="Excel_BuiltIn_Print_Area_15" localSheetId="18">#REF!</definedName>
    <definedName name="Excel_BuiltIn_Print_Area_15">#REF!</definedName>
    <definedName name="Excel_BuiltIn_Print_Area_16" localSheetId="20">#REF!</definedName>
    <definedName name="Excel_BuiltIn_Print_Area_16" localSheetId="5">#REF!</definedName>
    <definedName name="Excel_BuiltIn_Print_Area_16" localSheetId="18">#REF!</definedName>
    <definedName name="Excel_BuiltIn_Print_Area_16">#REF!</definedName>
    <definedName name="Excel_BuiltIn_Print_Area_17" localSheetId="20">#REF!</definedName>
    <definedName name="Excel_BuiltIn_Print_Area_17" localSheetId="5">#REF!</definedName>
    <definedName name="Excel_BuiltIn_Print_Area_17" localSheetId="18">#REF!</definedName>
    <definedName name="Excel_BuiltIn_Print_Area_17">#REF!</definedName>
    <definedName name="Excel_BuiltIn_Print_Area_18" localSheetId="20">#REF!</definedName>
    <definedName name="Excel_BuiltIn_Print_Area_18" localSheetId="5">#REF!</definedName>
    <definedName name="Excel_BuiltIn_Print_Area_18" localSheetId="18">#REF!</definedName>
    <definedName name="Excel_BuiltIn_Print_Area_18">#REF!</definedName>
    <definedName name="Excel_BuiltIn_Print_Area_19" localSheetId="20">#REF!</definedName>
    <definedName name="Excel_BuiltIn_Print_Area_19" localSheetId="5">#REF!</definedName>
    <definedName name="Excel_BuiltIn_Print_Area_19" localSheetId="18">#REF!</definedName>
    <definedName name="Excel_BuiltIn_Print_Area_19">#REF!</definedName>
    <definedName name="Excel_BuiltIn_Print_Area_2" localSheetId="20">#REF!</definedName>
    <definedName name="Excel_BuiltIn_Print_Area_2" localSheetId="5">#REF!</definedName>
    <definedName name="Excel_BuiltIn_Print_Area_2" localSheetId="18">#REF!</definedName>
    <definedName name="Excel_BuiltIn_Print_Area_2">#REF!</definedName>
    <definedName name="Excel_BuiltIn_Print_Area_2_1" localSheetId="20">#REF!</definedName>
    <definedName name="Excel_BuiltIn_Print_Area_2_1" localSheetId="5">#REF!</definedName>
    <definedName name="Excel_BuiltIn_Print_Area_2_1" localSheetId="18">#REF!</definedName>
    <definedName name="Excel_BuiltIn_Print_Area_2_1">#REF!</definedName>
    <definedName name="Excel_BuiltIn_Print_Area_2_1_1" localSheetId="20">#REF!</definedName>
    <definedName name="Excel_BuiltIn_Print_Area_2_1_1" localSheetId="5">#REF!</definedName>
    <definedName name="Excel_BuiltIn_Print_Area_2_1_1" localSheetId="18">#REF!</definedName>
    <definedName name="Excel_BuiltIn_Print_Area_2_1_1">#REF!</definedName>
    <definedName name="Excel_BuiltIn_Print_Area_2_1_1_1">"$#REF!.$A$1:$K$41"</definedName>
    <definedName name="Excel_BuiltIn_Print_Area_2_1_1_1_1">"$#REF!.$A$1:$K$41"</definedName>
    <definedName name="Excel_BuiltIn_Print_Area_20" localSheetId="20">#REF!</definedName>
    <definedName name="Excel_BuiltIn_Print_Area_20" localSheetId="5">#REF!</definedName>
    <definedName name="Excel_BuiltIn_Print_Area_20" localSheetId="18">#REF!</definedName>
    <definedName name="Excel_BuiltIn_Print_Area_20">#REF!</definedName>
    <definedName name="Excel_BuiltIn_Print_Area_21" localSheetId="20">#REF!</definedName>
    <definedName name="Excel_BuiltIn_Print_Area_21" localSheetId="5">#REF!</definedName>
    <definedName name="Excel_BuiltIn_Print_Area_21" localSheetId="18">#REF!</definedName>
    <definedName name="Excel_BuiltIn_Print_Area_21">#REF!</definedName>
    <definedName name="Excel_BuiltIn_Print_Area_22" localSheetId="20">#REF!</definedName>
    <definedName name="Excel_BuiltIn_Print_Area_22" localSheetId="5">#REF!</definedName>
    <definedName name="Excel_BuiltIn_Print_Area_22" localSheetId="18">#REF!</definedName>
    <definedName name="Excel_BuiltIn_Print_Area_22">#REF!</definedName>
    <definedName name="Excel_BuiltIn_Print_Area_23" localSheetId="20">#REF!</definedName>
    <definedName name="Excel_BuiltIn_Print_Area_23" localSheetId="5">#REF!</definedName>
    <definedName name="Excel_BuiltIn_Print_Area_23" localSheetId="18">#REF!</definedName>
    <definedName name="Excel_BuiltIn_Print_Area_23">#REF!</definedName>
    <definedName name="Excel_BuiltIn_Print_Area_24" localSheetId="20">#REF!</definedName>
    <definedName name="Excel_BuiltIn_Print_Area_24" localSheetId="5">#REF!</definedName>
    <definedName name="Excel_BuiltIn_Print_Area_24" localSheetId="18">#REF!</definedName>
    <definedName name="Excel_BuiltIn_Print_Area_24">#REF!</definedName>
    <definedName name="Excel_BuiltIn_Print_Area_25" localSheetId="20">#REF!</definedName>
    <definedName name="Excel_BuiltIn_Print_Area_25" localSheetId="5">#REF!</definedName>
    <definedName name="Excel_BuiltIn_Print_Area_25" localSheetId="18">#REF!</definedName>
    <definedName name="Excel_BuiltIn_Print_Area_25">#REF!</definedName>
    <definedName name="Excel_BuiltIn_Print_Area_26" localSheetId="20">#REF!</definedName>
    <definedName name="Excel_BuiltIn_Print_Area_26" localSheetId="5">#REF!</definedName>
    <definedName name="Excel_BuiltIn_Print_Area_26" localSheetId="18">#REF!</definedName>
    <definedName name="Excel_BuiltIn_Print_Area_26">#REF!</definedName>
    <definedName name="Excel_BuiltIn_Print_Area_27" localSheetId="20">#REF!</definedName>
    <definedName name="Excel_BuiltIn_Print_Area_27" localSheetId="5">#REF!</definedName>
    <definedName name="Excel_BuiltIn_Print_Area_27" localSheetId="18">#REF!</definedName>
    <definedName name="Excel_BuiltIn_Print_Area_27">#REF!</definedName>
    <definedName name="Excel_BuiltIn_Print_Area_28" localSheetId="20">#REF!</definedName>
    <definedName name="Excel_BuiltIn_Print_Area_28" localSheetId="5">#REF!</definedName>
    <definedName name="Excel_BuiltIn_Print_Area_28" localSheetId="18">#REF!</definedName>
    <definedName name="Excel_BuiltIn_Print_Area_28">#REF!</definedName>
    <definedName name="Excel_BuiltIn_Print_Area_29" localSheetId="20">#REF!</definedName>
    <definedName name="Excel_BuiltIn_Print_Area_29" localSheetId="5">#REF!</definedName>
    <definedName name="Excel_BuiltIn_Print_Area_29" localSheetId="18">#REF!</definedName>
    <definedName name="Excel_BuiltIn_Print_Area_29">#REF!</definedName>
    <definedName name="Excel_BuiltIn_Print_Area_3" localSheetId="20">#REF!</definedName>
    <definedName name="Excel_BuiltIn_Print_Area_3" localSheetId="5">#REF!</definedName>
    <definedName name="Excel_BuiltIn_Print_Area_3" localSheetId="18">#REF!</definedName>
    <definedName name="Excel_BuiltIn_Print_Area_3">#REF!</definedName>
    <definedName name="Excel_BuiltIn_Print_Area_3_1" localSheetId="20">#REF!</definedName>
    <definedName name="Excel_BuiltIn_Print_Area_3_1" localSheetId="5">#REF!</definedName>
    <definedName name="Excel_BuiltIn_Print_Area_3_1" localSheetId="18">#REF!</definedName>
    <definedName name="Excel_BuiltIn_Print_Area_3_1">#REF!</definedName>
    <definedName name="Excel_BuiltIn_Print_Area_3_1_1" localSheetId="20">#REF!</definedName>
    <definedName name="Excel_BuiltIn_Print_Area_3_1_1" localSheetId="5">#REF!</definedName>
    <definedName name="Excel_BuiltIn_Print_Area_3_1_1" localSheetId="18">#REF!</definedName>
    <definedName name="Excel_BuiltIn_Print_Area_3_1_1">#REF!</definedName>
    <definedName name="Excel_BuiltIn_Print_Area_3_1_1_1">"$#REF!.$A$1:$K$71"</definedName>
    <definedName name="Excel_BuiltIn_Print_Area_3_1_1_1_1">"$#REF!.$#REF!$#REF!:$#REF!$#REF!"</definedName>
    <definedName name="Excel_BuiltIn_Print_Area_3_1_1_1_1_1">"$#REF!.$#REF!$#REF!:$#REF!$#REF!"</definedName>
    <definedName name="Excel_BuiltIn_Print_Area_3_1_1_1_1_1_1">"$#REF!.$A$1:$K$41"</definedName>
    <definedName name="Excel_BuiltIn_Print_Area_3_1_1_1_1_1_1_1">"$#REF!.$A$1:$K$41"</definedName>
    <definedName name="Excel_BuiltIn_Print_Area_30" localSheetId="20">#REF!</definedName>
    <definedName name="Excel_BuiltIn_Print_Area_30" localSheetId="5">#REF!</definedName>
    <definedName name="Excel_BuiltIn_Print_Area_30" localSheetId="18">#REF!</definedName>
    <definedName name="Excel_BuiltIn_Print_Area_30">#REF!</definedName>
    <definedName name="Excel_BuiltIn_Print_Area_31" localSheetId="20">#REF!</definedName>
    <definedName name="Excel_BuiltIn_Print_Area_31" localSheetId="5">#REF!</definedName>
    <definedName name="Excel_BuiltIn_Print_Area_31" localSheetId="18">#REF!</definedName>
    <definedName name="Excel_BuiltIn_Print_Area_31">#REF!</definedName>
    <definedName name="Excel_BuiltIn_Print_Area_32" localSheetId="20">#REF!</definedName>
    <definedName name="Excel_BuiltIn_Print_Area_32" localSheetId="5">#REF!</definedName>
    <definedName name="Excel_BuiltIn_Print_Area_32" localSheetId="18">#REF!</definedName>
    <definedName name="Excel_BuiltIn_Print_Area_32">#REF!</definedName>
    <definedName name="Excel_BuiltIn_Print_Area_33" localSheetId="20">#REF!</definedName>
    <definedName name="Excel_BuiltIn_Print_Area_33" localSheetId="5">#REF!</definedName>
    <definedName name="Excel_BuiltIn_Print_Area_33" localSheetId="18">#REF!</definedName>
    <definedName name="Excel_BuiltIn_Print_Area_33">#REF!</definedName>
    <definedName name="Excel_BuiltIn_Print_Area_34" localSheetId="20">#REF!</definedName>
    <definedName name="Excel_BuiltIn_Print_Area_34" localSheetId="5">#REF!</definedName>
    <definedName name="Excel_BuiltIn_Print_Area_34" localSheetId="18">#REF!</definedName>
    <definedName name="Excel_BuiltIn_Print_Area_34">#REF!</definedName>
    <definedName name="Excel_BuiltIn_Print_Area_35" localSheetId="20">#REF!</definedName>
    <definedName name="Excel_BuiltIn_Print_Area_35" localSheetId="5">#REF!</definedName>
    <definedName name="Excel_BuiltIn_Print_Area_35" localSheetId="18">#REF!</definedName>
    <definedName name="Excel_BuiltIn_Print_Area_35">#REF!</definedName>
    <definedName name="Excel_BuiltIn_Print_Area_36" localSheetId="20">#REF!</definedName>
    <definedName name="Excel_BuiltIn_Print_Area_36" localSheetId="5">#REF!</definedName>
    <definedName name="Excel_BuiltIn_Print_Area_36" localSheetId="18">#REF!</definedName>
    <definedName name="Excel_BuiltIn_Print_Area_36">#REF!</definedName>
    <definedName name="Excel_BuiltIn_Print_Area_37" localSheetId="20">#REF!</definedName>
    <definedName name="Excel_BuiltIn_Print_Area_37" localSheetId="5">#REF!</definedName>
    <definedName name="Excel_BuiltIn_Print_Area_37" localSheetId="18">#REF!</definedName>
    <definedName name="Excel_BuiltIn_Print_Area_37">#REF!</definedName>
    <definedName name="Excel_BuiltIn_Print_Area_38" localSheetId="20">#REF!</definedName>
    <definedName name="Excel_BuiltIn_Print_Area_38" localSheetId="5">#REF!</definedName>
    <definedName name="Excel_BuiltIn_Print_Area_38" localSheetId="18">#REF!</definedName>
    <definedName name="Excel_BuiltIn_Print_Area_38">#REF!</definedName>
    <definedName name="Excel_BuiltIn_Print_Area_39" localSheetId="20">#REF!</definedName>
    <definedName name="Excel_BuiltIn_Print_Area_39" localSheetId="5">#REF!</definedName>
    <definedName name="Excel_BuiltIn_Print_Area_39" localSheetId="18">#REF!</definedName>
    <definedName name="Excel_BuiltIn_Print_Area_39">#REF!</definedName>
    <definedName name="Excel_BuiltIn_Print_Area_4" localSheetId="20">#REF!</definedName>
    <definedName name="Excel_BuiltIn_Print_Area_4" localSheetId="5">#REF!</definedName>
    <definedName name="Excel_BuiltIn_Print_Area_4" localSheetId="18">#REF!</definedName>
    <definedName name="Excel_BuiltIn_Print_Area_4">#REF!</definedName>
    <definedName name="Excel_BuiltIn_Print_Area_4_1" localSheetId="20">#REF!</definedName>
    <definedName name="Excel_BuiltIn_Print_Area_4_1" localSheetId="5">#REF!</definedName>
    <definedName name="Excel_BuiltIn_Print_Area_4_1" localSheetId="18">#REF!</definedName>
    <definedName name="Excel_BuiltIn_Print_Area_4_1">#REF!</definedName>
    <definedName name="Excel_BuiltIn_Print_Area_4_1_1" localSheetId="20">#REF!</definedName>
    <definedName name="Excel_BuiltIn_Print_Area_4_1_1" localSheetId="5">#REF!</definedName>
    <definedName name="Excel_BuiltIn_Print_Area_4_1_1" localSheetId="18">#REF!</definedName>
    <definedName name="Excel_BuiltIn_Print_Area_4_1_1">#REF!</definedName>
    <definedName name="Excel_BuiltIn_Print_Area_4_1_1_1">"$#REF!.$A$1:$K$71"</definedName>
    <definedName name="Excel_BuiltIn_Print_Area_4_1_1_1_1">"$#REF!.$#REF!$#REF!:$#REF!$#REF!"</definedName>
    <definedName name="Excel_BuiltIn_Print_Area_4_1_1_1_1_1">"$#REF!.$#REF!$#REF!:$#REF!$#REF!"</definedName>
    <definedName name="Excel_BuiltIn_Print_Area_4_1_1_1_1_1_1">"$#REF!.$A$1:$K$41"</definedName>
    <definedName name="Excel_BuiltIn_Print_Area_40" localSheetId="20">#REF!</definedName>
    <definedName name="Excel_BuiltIn_Print_Area_40" localSheetId="5">#REF!</definedName>
    <definedName name="Excel_BuiltIn_Print_Area_40" localSheetId="18">#REF!</definedName>
    <definedName name="Excel_BuiltIn_Print_Area_40">#REF!</definedName>
    <definedName name="Excel_BuiltIn_Print_Area_41" localSheetId="20">#REF!</definedName>
    <definedName name="Excel_BuiltIn_Print_Area_41" localSheetId="5">#REF!</definedName>
    <definedName name="Excel_BuiltIn_Print_Area_41" localSheetId="18">#REF!</definedName>
    <definedName name="Excel_BuiltIn_Print_Area_41">#REF!</definedName>
    <definedName name="Excel_BuiltIn_Print_Area_42" localSheetId="20">#REF!</definedName>
    <definedName name="Excel_BuiltIn_Print_Area_42" localSheetId="5">#REF!</definedName>
    <definedName name="Excel_BuiltIn_Print_Area_42" localSheetId="18">#REF!</definedName>
    <definedName name="Excel_BuiltIn_Print_Area_42">#REF!</definedName>
    <definedName name="Excel_BuiltIn_Print_Area_5" localSheetId="20">#REF!</definedName>
    <definedName name="Excel_BuiltIn_Print_Area_5" localSheetId="5">#REF!</definedName>
    <definedName name="Excel_BuiltIn_Print_Area_5" localSheetId="18">#REF!</definedName>
    <definedName name="Excel_BuiltIn_Print_Area_5">#REF!</definedName>
    <definedName name="Excel_BuiltIn_Print_Area_5_1" localSheetId="20">#REF!</definedName>
    <definedName name="Excel_BuiltIn_Print_Area_5_1" localSheetId="5">#REF!</definedName>
    <definedName name="Excel_BuiltIn_Print_Area_5_1" localSheetId="18">#REF!</definedName>
    <definedName name="Excel_BuiltIn_Print_Area_5_1">#REF!</definedName>
    <definedName name="Excel_BuiltIn_Print_Area_5_1_1" localSheetId="20">#REF!</definedName>
    <definedName name="Excel_BuiltIn_Print_Area_5_1_1" localSheetId="5">#REF!</definedName>
    <definedName name="Excel_BuiltIn_Print_Area_5_1_1" localSheetId="18">#REF!</definedName>
    <definedName name="Excel_BuiltIn_Print_Area_5_1_1">#REF!</definedName>
    <definedName name="Excel_BuiltIn_Print_Area_5_1_1_1" localSheetId="20">#REF!</definedName>
    <definedName name="Excel_BuiltIn_Print_Area_5_1_1_1" localSheetId="5">#REF!</definedName>
    <definedName name="Excel_BuiltIn_Print_Area_5_1_1_1" localSheetId="18">#REF!</definedName>
    <definedName name="Excel_BuiltIn_Print_Area_5_1_1_1">#REF!</definedName>
    <definedName name="Excel_BuiltIn_Print_Area_5_1_1_1_1">"$#REF!.$A$1:$K$71"</definedName>
    <definedName name="Excel_BuiltIn_Print_Area_5_1_1_1_1_1">"$#REF!.$#REF!$#REF!:$#REF!$#REF!"</definedName>
    <definedName name="Excel_BuiltIn_Print_Area_5_1_1_1_1_1_1">"$#REF!.$#REF!$#REF!:$#REF!$#REF!"</definedName>
    <definedName name="Excel_BuiltIn_Print_Area_5_1_1_1_1_1_1_1">"$#REF!.$A$1:$K$41"</definedName>
    <definedName name="Excel_BuiltIn_Print_Area_5_1_1_1_1_1_1_1_1">"$#REF!.$A$1:$K$41"</definedName>
    <definedName name="Excel_BuiltIn_Print_Area_50" localSheetId="20">#REF!</definedName>
    <definedName name="Excel_BuiltIn_Print_Area_50" localSheetId="5">#REF!</definedName>
    <definedName name="Excel_BuiltIn_Print_Area_50" localSheetId="18">#REF!</definedName>
    <definedName name="Excel_BuiltIn_Print_Area_50">#REF!</definedName>
    <definedName name="Excel_BuiltIn_Print_Area_51" localSheetId="20">#REF!</definedName>
    <definedName name="Excel_BuiltIn_Print_Area_51" localSheetId="5">#REF!</definedName>
    <definedName name="Excel_BuiltIn_Print_Area_51" localSheetId="18">#REF!</definedName>
    <definedName name="Excel_BuiltIn_Print_Area_51">#REF!</definedName>
    <definedName name="Excel_BuiltIn_Print_Area_6" localSheetId="20">#REF!</definedName>
    <definedName name="Excel_BuiltIn_Print_Area_6" localSheetId="5">#REF!</definedName>
    <definedName name="Excel_BuiltIn_Print_Area_6" localSheetId="18">#REF!</definedName>
    <definedName name="Excel_BuiltIn_Print_Area_6">#REF!</definedName>
    <definedName name="Excel_BuiltIn_Print_Area_6_1" localSheetId="20">#REF!</definedName>
    <definedName name="Excel_BuiltIn_Print_Area_6_1" localSheetId="5">#REF!</definedName>
    <definedName name="Excel_BuiltIn_Print_Area_6_1" localSheetId="18">#REF!</definedName>
    <definedName name="Excel_BuiltIn_Print_Area_6_1">#REF!</definedName>
    <definedName name="Excel_BuiltIn_Print_Area_6_1_1" localSheetId="20">#REF!</definedName>
    <definedName name="Excel_BuiltIn_Print_Area_6_1_1" localSheetId="5">#REF!</definedName>
    <definedName name="Excel_BuiltIn_Print_Area_6_1_1" localSheetId="18">#REF!</definedName>
    <definedName name="Excel_BuiltIn_Print_Area_6_1_1">#REF!</definedName>
    <definedName name="Excel_BuiltIn_Print_Area_6_1_1_1" localSheetId="20">#REF!</definedName>
    <definedName name="Excel_BuiltIn_Print_Area_6_1_1_1" localSheetId="5">#REF!</definedName>
    <definedName name="Excel_BuiltIn_Print_Area_6_1_1_1" localSheetId="18">#REF!</definedName>
    <definedName name="Excel_BuiltIn_Print_Area_6_1_1_1">#REF!</definedName>
    <definedName name="Excel_BuiltIn_Print_Area_6_1_1_1_1">"$#REF!.$A$1:$K$71"</definedName>
    <definedName name="Excel_BuiltIn_Print_Area_6_1_1_1_1_1">"$#REF!.$#REF!$#REF!:$#REF!$#REF!"</definedName>
    <definedName name="Excel_BuiltIn_Print_Area_6_1_1_1_1_1_1">"$#REF!.$A$1:$K$41"</definedName>
    <definedName name="Excel_BuiltIn_Print_Area_6_1_1_1_1_1_1_1">"$#REF!.$A$1:$K$41"</definedName>
    <definedName name="Excel_BuiltIn_Print_Area_7" localSheetId="20">#REF!</definedName>
    <definedName name="Excel_BuiltIn_Print_Area_7" localSheetId="5">#REF!</definedName>
    <definedName name="Excel_BuiltIn_Print_Area_7" localSheetId="18">#REF!</definedName>
    <definedName name="Excel_BuiltIn_Print_Area_7">#REF!</definedName>
    <definedName name="Excel_BuiltIn_Print_Area_7_1" localSheetId="20">#REF!</definedName>
    <definedName name="Excel_BuiltIn_Print_Area_7_1" localSheetId="5">#REF!</definedName>
    <definedName name="Excel_BuiltIn_Print_Area_7_1" localSheetId="18">#REF!</definedName>
    <definedName name="Excel_BuiltIn_Print_Area_7_1">#REF!</definedName>
    <definedName name="Excel_BuiltIn_Print_Area_7_1_1" localSheetId="20">#REF!</definedName>
    <definedName name="Excel_BuiltIn_Print_Area_7_1_1" localSheetId="5">#REF!</definedName>
    <definedName name="Excel_BuiltIn_Print_Area_7_1_1" localSheetId="18">#REF!</definedName>
    <definedName name="Excel_BuiltIn_Print_Area_7_1_1">#REF!</definedName>
    <definedName name="Excel_BuiltIn_Print_Area_7_1_1_1">"$#REF!.$A$1:$K$71"</definedName>
    <definedName name="Excel_BuiltIn_Print_Area_7_1_1_1_1">"$#REF!.$#REF!$#REF!:$#REF!$#REF!"</definedName>
    <definedName name="Excel_BuiltIn_Print_Area_7_1_1_1_1_1">"$#REF!.$A$1:$K$41"</definedName>
    <definedName name="Excel_BuiltIn_Print_Area_7_1_1_1_1_1_1">"$#REF!.$A$1:$K$41"</definedName>
    <definedName name="Excel_BuiltIn_Print_Area_8" localSheetId="20">#REF!</definedName>
    <definedName name="Excel_BuiltIn_Print_Area_8" localSheetId="5">#REF!</definedName>
    <definedName name="Excel_BuiltIn_Print_Area_8" localSheetId="18">#REF!</definedName>
    <definedName name="Excel_BuiltIn_Print_Area_8">#REF!</definedName>
    <definedName name="Excel_BuiltIn_Print_Area_8_1" localSheetId="20">#REF!</definedName>
    <definedName name="Excel_BuiltIn_Print_Area_8_1" localSheetId="5">#REF!</definedName>
    <definedName name="Excel_BuiltIn_Print_Area_8_1" localSheetId="18">#REF!</definedName>
    <definedName name="Excel_BuiltIn_Print_Area_8_1">#REF!</definedName>
    <definedName name="Excel_BuiltIn_Print_Area_8_1_1" localSheetId="20">#REF!</definedName>
    <definedName name="Excel_BuiltIn_Print_Area_8_1_1" localSheetId="5">#REF!</definedName>
    <definedName name="Excel_BuiltIn_Print_Area_8_1_1" localSheetId="18">#REF!</definedName>
    <definedName name="Excel_BuiltIn_Print_Area_8_1_1">#REF!</definedName>
    <definedName name="Excel_BuiltIn_Print_Area_8_1_1_1">"$#REF!.$A$1:$K$71"</definedName>
    <definedName name="Excel_BuiltIn_Print_Area_8_1_1_1_1">"$#REF!.$#REF!$#REF!:$#REF!$#REF!"</definedName>
    <definedName name="Excel_BuiltIn_Print_Area_8_1_1_1_1_1">"$#REF!.$A$1:$K$41"</definedName>
    <definedName name="Excel_BuiltIn_Print_Area_9" localSheetId="20">#REF!</definedName>
    <definedName name="Excel_BuiltIn_Print_Area_9" localSheetId="5">#REF!</definedName>
    <definedName name="Excel_BuiltIn_Print_Area_9" localSheetId="18">#REF!</definedName>
    <definedName name="Excel_BuiltIn_Print_Area_9">#REF!</definedName>
    <definedName name="Excel_BuiltIn_Print_Area_9_1" localSheetId="20">#REF!</definedName>
    <definedName name="Excel_BuiltIn_Print_Area_9_1" localSheetId="5">#REF!</definedName>
    <definedName name="Excel_BuiltIn_Print_Area_9_1" localSheetId="18">#REF!</definedName>
    <definedName name="Excel_BuiltIn_Print_Area_9_1">#REF!</definedName>
    <definedName name="Excel_BuiltIn_Print_Area_9_1_1" localSheetId="20">#REF!</definedName>
    <definedName name="Excel_BuiltIn_Print_Area_9_1_1" localSheetId="5">#REF!</definedName>
    <definedName name="Excel_BuiltIn_Print_Area_9_1_1" localSheetId="18">#REF!</definedName>
    <definedName name="Excel_BuiltIn_Print_Area_9_1_1">#REF!</definedName>
    <definedName name="Excel_BuiltIn_Print_Area_9_1_1_1">"$#REF!.$A$1:$K$71"</definedName>
    <definedName name="Excel_BuiltIn_Print_Area_9_1_1_1_1">"$#REF!.$#REF!$#REF!:$#REF!$#REF!"</definedName>
    <definedName name="Excel_BuiltIn_Print_Area_9_1_1_1_1_1">"$#REF!.$A$1:$K$41"</definedName>
    <definedName name="Excel_BuiltIn_Print_Titles_1">"$#REF!.$A$1:$AMJ$7"</definedName>
    <definedName name="Excel_BuiltIn_Print_Titles_1_1">"$#REF!.$A$1:$AMJ$6"</definedName>
    <definedName name="Excel_BuiltIn_Print_Titles_10_1">"$#REF!.$A$1:$AMJ$7"</definedName>
    <definedName name="Excel_BuiltIn_Print_Titles_11">"$#REF!.$A$1:$AMJ$7"</definedName>
    <definedName name="Excel_BuiltIn_Print_Titles_12_1">"$#REF!.$A$1:$AMJ$7"</definedName>
    <definedName name="Excel_BuiltIn_Print_Titles_15" localSheetId="20">#REF!</definedName>
    <definedName name="Excel_BuiltIn_Print_Titles_15" localSheetId="5">#REF!</definedName>
    <definedName name="Excel_BuiltIn_Print_Titles_15" localSheetId="18">#REF!</definedName>
    <definedName name="Excel_BuiltIn_Print_Titles_15">#REF!</definedName>
    <definedName name="Excel_BuiltIn_Print_Titles_16" localSheetId="20">#REF!</definedName>
    <definedName name="Excel_BuiltIn_Print_Titles_16" localSheetId="5">#REF!</definedName>
    <definedName name="Excel_BuiltIn_Print_Titles_16" localSheetId="18">#REF!</definedName>
    <definedName name="Excel_BuiltIn_Print_Titles_16">#REF!</definedName>
    <definedName name="Excel_BuiltIn_Print_Titles_2">"$#REF!.$A$1:$AMJ$6"</definedName>
    <definedName name="Excel_BuiltIn_Print_Titles_2_1" localSheetId="20">#REF!</definedName>
    <definedName name="Excel_BuiltIn_Print_Titles_2_1" localSheetId="5">#REF!</definedName>
    <definedName name="Excel_BuiltIn_Print_Titles_2_1" localSheetId="18">#REF!</definedName>
    <definedName name="Excel_BuiltIn_Print_Titles_2_1">#REF!</definedName>
    <definedName name="Excel_BuiltIn_Print_Titles_22" localSheetId="20">#REF!</definedName>
    <definedName name="Excel_BuiltIn_Print_Titles_22" localSheetId="5">#REF!</definedName>
    <definedName name="Excel_BuiltIn_Print_Titles_22" localSheetId="18">#REF!</definedName>
    <definedName name="Excel_BuiltIn_Print_Titles_22">#REF!</definedName>
    <definedName name="Excel_BuiltIn_Print_Titles_3" localSheetId="20">#REF!</definedName>
    <definedName name="Excel_BuiltIn_Print_Titles_3" localSheetId="5">#REF!</definedName>
    <definedName name="Excel_BuiltIn_Print_Titles_3" localSheetId="18">#REF!</definedName>
    <definedName name="Excel_BuiltIn_Print_Titles_3">#REF!</definedName>
    <definedName name="Excel_BuiltIn_Print_Titles_3_1">"$#REF!.$A$1:$AMJ$6"</definedName>
    <definedName name="Excel_BuiltIn_Print_Titles_32" localSheetId="20">#REF!</definedName>
    <definedName name="Excel_BuiltIn_Print_Titles_32" localSheetId="5">#REF!</definedName>
    <definedName name="Excel_BuiltIn_Print_Titles_32" localSheetId="18">#REF!</definedName>
    <definedName name="Excel_BuiltIn_Print_Titles_32">#REF!</definedName>
    <definedName name="Excel_BuiltIn_Print_Titles_38" localSheetId="20">#REF!</definedName>
    <definedName name="Excel_BuiltIn_Print_Titles_38" localSheetId="5">#REF!</definedName>
    <definedName name="Excel_BuiltIn_Print_Titles_38" localSheetId="18">#REF!</definedName>
    <definedName name="Excel_BuiltIn_Print_Titles_38">#REF!</definedName>
    <definedName name="Excel_BuiltIn_Print_Titles_4" localSheetId="20">#REF!</definedName>
    <definedName name="Excel_BuiltIn_Print_Titles_4" localSheetId="5">#REF!</definedName>
    <definedName name="Excel_BuiltIn_Print_Titles_4" localSheetId="18">#REF!</definedName>
    <definedName name="Excel_BuiltIn_Print_Titles_4">#REF!</definedName>
    <definedName name="Excel_BuiltIn_Print_Titles_4_1">"$#REF!.$A$4:$AMJ$6"</definedName>
    <definedName name="Excel_BuiltIn_Print_Titles_42" localSheetId="20">#REF!</definedName>
    <definedName name="Excel_BuiltIn_Print_Titles_42" localSheetId="5">#REF!</definedName>
    <definedName name="Excel_BuiltIn_Print_Titles_42" localSheetId="18">#REF!</definedName>
    <definedName name="Excel_BuiltIn_Print_Titles_42">#REF!</definedName>
    <definedName name="Excel_BuiltIn_Print_Titles_5" localSheetId="20">#REF!</definedName>
    <definedName name="Excel_BuiltIn_Print_Titles_5" localSheetId="5">#REF!</definedName>
    <definedName name="Excel_BuiltIn_Print_Titles_5" localSheetId="18">#REF!</definedName>
    <definedName name="Excel_BuiltIn_Print_Titles_5">#REF!</definedName>
    <definedName name="Excel_BuiltIn_Print_Titles_5_1">"$#REF!.$A$1:$AMJ$6"</definedName>
    <definedName name="Excel_BuiltIn_Print_Titles_50" localSheetId="20">#REF!</definedName>
    <definedName name="Excel_BuiltIn_Print_Titles_50" localSheetId="5">#REF!</definedName>
    <definedName name="Excel_BuiltIn_Print_Titles_50" localSheetId="18">#REF!</definedName>
    <definedName name="Excel_BuiltIn_Print_Titles_50">#REF!</definedName>
    <definedName name="Excel_BuiltIn_Print_Titles_6_1">"$#REF!.$A$1:$AMJ$6"</definedName>
    <definedName name="Excel_BuiltIn_Print_Titles_7_1">"$#REF!.$A$1:$AMJ$6"</definedName>
    <definedName name="Excel_BuiltIn_Print_Titles_8_1">"$#REF!.$A$1:$AMJ$6"</definedName>
    <definedName name="Excel_BuiltIn_Print_Titles_9_1">"$#REF!.$A$1:$AMJ$6"</definedName>
    <definedName name="FORM" localSheetId="20">#REF!</definedName>
    <definedName name="FORM" localSheetId="5">#REF!</definedName>
    <definedName name="FORM" localSheetId="18">#REF!</definedName>
    <definedName name="FORM">#REF!</definedName>
    <definedName name="LINE">'[3]List Price &amp; SMV'!$T$9:$T$19</definedName>
    <definedName name="multi" localSheetId="20">#REF!</definedName>
    <definedName name="multi" localSheetId="5">#REF!</definedName>
    <definedName name="multi" localSheetId="18">#REF!</definedName>
    <definedName name="multi">#REF!</definedName>
    <definedName name="_xlnm.Print_Area" localSheetId="0">'BSC CORP CINT'!$A$4:$E$40</definedName>
    <definedName name="_xlnm.Print_Area" localSheetId="28">ENGIS!$B$2:$H$65</definedName>
    <definedName name="S7AC_20" localSheetId="20">#REF!</definedName>
    <definedName name="S7AC_20" localSheetId="5">#REF!</definedName>
    <definedName name="S7AC_20" localSheetId="18">#REF!</definedName>
    <definedName name="S7AC_20">#REF!</definedName>
    <definedName name="WI" localSheetId="20">#REF!</definedName>
    <definedName name="WI" localSheetId="5">#REF!</definedName>
    <definedName name="WI" localSheetId="18">#REF!</definedName>
    <definedName name="WI">#REF!</definedName>
    <definedName name="WII" localSheetId="20">#REF!</definedName>
    <definedName name="WII" localSheetId="5">#REF!</definedName>
    <definedName name="WII" localSheetId="18">#REF!</definedName>
    <definedName name="WII">#REF!</definedName>
    <definedName name="WIII" localSheetId="20">#REF!</definedName>
    <definedName name="WIII" localSheetId="5">#REF!</definedName>
    <definedName name="WIII" localSheetId="18">#REF!</definedName>
    <definedName name="WIII">#REF!</definedName>
    <definedName name="WIV" localSheetId="20">#REF!</definedName>
    <definedName name="WIV" localSheetId="5">#REF!</definedName>
    <definedName name="WIV" localSheetId="18">#REF!</definedName>
    <definedName name="WIV">#REF!</definedName>
    <definedName name="WV" localSheetId="20">#REF!</definedName>
    <definedName name="WV" localSheetId="5">#REF!</definedName>
    <definedName name="WV" localSheetId="18">#REF!</definedName>
    <definedName name="WV">#REF!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36" l="1"/>
  <c r="I5" i="35" l="1"/>
  <c r="H5" i="35"/>
  <c r="H6" i="35"/>
  <c r="H7" i="35"/>
  <c r="H8" i="35"/>
  <c r="H9" i="35"/>
  <c r="H10" i="35"/>
  <c r="H11" i="35"/>
  <c r="H12" i="35"/>
  <c r="H13" i="35"/>
  <c r="H14" i="35"/>
  <c r="H15" i="35"/>
  <c r="H16" i="35"/>
  <c r="D5" i="35"/>
  <c r="D6" i="35"/>
  <c r="D7" i="35"/>
  <c r="D8" i="35"/>
  <c r="D9" i="35"/>
  <c r="D10" i="35"/>
  <c r="D11" i="35"/>
  <c r="D12" i="35"/>
  <c r="D13" i="35"/>
  <c r="D14" i="35"/>
  <c r="D15" i="35"/>
  <c r="D16" i="35"/>
  <c r="D4" i="35"/>
  <c r="F5" i="35"/>
  <c r="F6" i="35"/>
  <c r="F7" i="35"/>
  <c r="F8" i="35"/>
  <c r="F9" i="35"/>
  <c r="F10" i="35"/>
  <c r="F11" i="35"/>
  <c r="F12" i="35"/>
  <c r="F13" i="35"/>
  <c r="F14" i="35"/>
  <c r="F15" i="35"/>
  <c r="F16" i="35"/>
  <c r="H4" i="35"/>
  <c r="F4" i="35"/>
  <c r="F17" i="38" l="1"/>
  <c r="E3" i="45" l="1"/>
  <c r="E2" i="45" s="1"/>
  <c r="G3" i="45"/>
  <c r="G2" i="45" s="1"/>
  <c r="H3" i="45"/>
  <c r="H2" i="45" s="1"/>
  <c r="I3" i="45"/>
  <c r="I2" i="45" s="1"/>
  <c r="J3" i="45"/>
  <c r="J2" i="45" s="1"/>
  <c r="K3" i="45"/>
  <c r="K2" i="45" s="1"/>
  <c r="L3" i="45"/>
  <c r="L2" i="45" s="1"/>
  <c r="M3" i="45"/>
  <c r="M2" i="45" s="1"/>
  <c r="N3" i="45"/>
  <c r="N2" i="45" s="1"/>
  <c r="O3" i="45"/>
  <c r="O2" i="45" s="1"/>
  <c r="P3" i="45"/>
  <c r="P2" i="45" s="1"/>
  <c r="F3" i="45"/>
  <c r="F2" i="45" s="1"/>
  <c r="Q12" i="45"/>
  <c r="Q13" i="45"/>
  <c r="Q9" i="45"/>
  <c r="Q14" i="45"/>
  <c r="Q10" i="45"/>
  <c r="Q15" i="45"/>
  <c r="Q16" i="45"/>
  <c r="Q6" i="45"/>
  <c r="Q7" i="45"/>
  <c r="Q17" i="45"/>
  <c r="Q18" i="45"/>
  <c r="Q19" i="45"/>
  <c r="Q20" i="45"/>
  <c r="Q21" i="45"/>
  <c r="Q22" i="45"/>
  <c r="Q23" i="45"/>
  <c r="Q8" i="45"/>
  <c r="Q24" i="45"/>
  <c r="Q25" i="45"/>
  <c r="Q26" i="45"/>
  <c r="Q27" i="45"/>
  <c r="Q5" i="45"/>
  <c r="Q28" i="45"/>
  <c r="Q29" i="45"/>
  <c r="Q30" i="45"/>
  <c r="Q11" i="45"/>
  <c r="Q2" i="45" l="1"/>
  <c r="I5" i="40"/>
  <c r="J17" i="38"/>
  <c r="G4" i="31"/>
  <c r="K4" i="31"/>
  <c r="F33" i="48" l="1"/>
  <c r="D97" i="53" l="1"/>
  <c r="D67" i="53"/>
  <c r="C7" i="51" l="1"/>
  <c r="C8" i="51"/>
  <c r="C9" i="51"/>
  <c r="C10" i="51"/>
  <c r="C11" i="51"/>
  <c r="C12" i="51"/>
  <c r="C13" i="51"/>
  <c r="C14" i="51"/>
  <c r="C15" i="51"/>
  <c r="C16" i="51"/>
  <c r="C17" i="51"/>
  <c r="C18" i="51"/>
  <c r="C5" i="51"/>
  <c r="C6" i="51"/>
  <c r="T4" i="51" l="1"/>
  <c r="S4" i="51"/>
  <c r="M4" i="51"/>
  <c r="Q4" i="51"/>
  <c r="J4" i="51"/>
  <c r="N4" i="51"/>
  <c r="R4" i="51"/>
  <c r="K4" i="51"/>
  <c r="O4" i="51"/>
  <c r="L4" i="51"/>
  <c r="P4" i="51"/>
  <c r="I4" i="51"/>
  <c r="I5" i="49"/>
  <c r="I6" i="49"/>
  <c r="I7" i="49"/>
  <c r="I8" i="49"/>
  <c r="I9" i="49"/>
  <c r="I10" i="49"/>
  <c r="I11" i="49"/>
  <c r="I12" i="49"/>
  <c r="I13" i="49"/>
  <c r="I14" i="49"/>
  <c r="I15" i="49"/>
  <c r="I4" i="49"/>
  <c r="AN7" i="48" l="1"/>
  <c r="AN8" i="48"/>
  <c r="AN9" i="48"/>
  <c r="AN10" i="48"/>
  <c r="AN11" i="48"/>
  <c r="AN12" i="48"/>
  <c r="AN13" i="48"/>
  <c r="AN14" i="48"/>
  <c r="AN15" i="48"/>
  <c r="AN16" i="48"/>
  <c r="AN17" i="48"/>
  <c r="AN18" i="48"/>
  <c r="AN19" i="48"/>
  <c r="AN20" i="48"/>
  <c r="AN21" i="48"/>
  <c r="AN22" i="48"/>
  <c r="AN23" i="48"/>
  <c r="AN24" i="48"/>
  <c r="AN25" i="48"/>
  <c r="AN26" i="48"/>
  <c r="AN27" i="48"/>
  <c r="AN28" i="48"/>
  <c r="AN29" i="48"/>
  <c r="AN30" i="48"/>
  <c r="AN31" i="48"/>
  <c r="AK7" i="48"/>
  <c r="AK8" i="48"/>
  <c r="AK9" i="48"/>
  <c r="AK10" i="48"/>
  <c r="AK11" i="48"/>
  <c r="AK12" i="48"/>
  <c r="AK13" i="48"/>
  <c r="AK14" i="48"/>
  <c r="AK15" i="48"/>
  <c r="AK16" i="48"/>
  <c r="AK17" i="48"/>
  <c r="AK18" i="48"/>
  <c r="AK19" i="48"/>
  <c r="AK20" i="48"/>
  <c r="AK21" i="48"/>
  <c r="AK22" i="48"/>
  <c r="AK23" i="48"/>
  <c r="AK24" i="48"/>
  <c r="AK25" i="48"/>
  <c r="AK26" i="48"/>
  <c r="AK27" i="48"/>
  <c r="AK28" i="48"/>
  <c r="AK29" i="48"/>
  <c r="AK30" i="48"/>
  <c r="AK31" i="48"/>
  <c r="AH7" i="48"/>
  <c r="AH8" i="48"/>
  <c r="AH9" i="48"/>
  <c r="AH10" i="48"/>
  <c r="AH11" i="48"/>
  <c r="AH12" i="48"/>
  <c r="AH13" i="48"/>
  <c r="AH14" i="48"/>
  <c r="AH15" i="48"/>
  <c r="AH16" i="48"/>
  <c r="AH17" i="48"/>
  <c r="AH18" i="48"/>
  <c r="AH19" i="48"/>
  <c r="AH20" i="48"/>
  <c r="AH21" i="48"/>
  <c r="AH22" i="48"/>
  <c r="AH23" i="48"/>
  <c r="AH24" i="48"/>
  <c r="AH25" i="48"/>
  <c r="AH26" i="48"/>
  <c r="AH27" i="48"/>
  <c r="AH28" i="48"/>
  <c r="AH29" i="48"/>
  <c r="AH30" i="48"/>
  <c r="AH31" i="48"/>
  <c r="AE7" i="48"/>
  <c r="AE8" i="48"/>
  <c r="AE9" i="48"/>
  <c r="AE10" i="48"/>
  <c r="AE11" i="48"/>
  <c r="AE12" i="48"/>
  <c r="AE13" i="48"/>
  <c r="AE14" i="48"/>
  <c r="AE15" i="48"/>
  <c r="AE16" i="48"/>
  <c r="AE17" i="48"/>
  <c r="AE18" i="48"/>
  <c r="AE19" i="48"/>
  <c r="AE20" i="48"/>
  <c r="AE21" i="48"/>
  <c r="AE22" i="48"/>
  <c r="AE23" i="48"/>
  <c r="AE24" i="48"/>
  <c r="AE25" i="48"/>
  <c r="AE26" i="48"/>
  <c r="AE27" i="48"/>
  <c r="AE28" i="48"/>
  <c r="AE29" i="48"/>
  <c r="AE30" i="48"/>
  <c r="AE31" i="48"/>
  <c r="AB7" i="48"/>
  <c r="AB8" i="48"/>
  <c r="AB9" i="48"/>
  <c r="AB10" i="48"/>
  <c r="AB11" i="48"/>
  <c r="AB12" i="48"/>
  <c r="AB13" i="48"/>
  <c r="AB14" i="48"/>
  <c r="AB15" i="48"/>
  <c r="AB16" i="48"/>
  <c r="AB17" i="48"/>
  <c r="AB18" i="48"/>
  <c r="AB19" i="48"/>
  <c r="AB20" i="48"/>
  <c r="AB21" i="48"/>
  <c r="AB22" i="48"/>
  <c r="AB23" i="48"/>
  <c r="AB24" i="48"/>
  <c r="AB25" i="48"/>
  <c r="AB26" i="48"/>
  <c r="AB27" i="48"/>
  <c r="AB28" i="48"/>
  <c r="AB29" i="48"/>
  <c r="AB30" i="48"/>
  <c r="AB31" i="48"/>
  <c r="Y7" i="48"/>
  <c r="Y8" i="48"/>
  <c r="Y9" i="48"/>
  <c r="Y10" i="48"/>
  <c r="Y11" i="48"/>
  <c r="Y12" i="48"/>
  <c r="Y13" i="48"/>
  <c r="Y14" i="48"/>
  <c r="Y15" i="48"/>
  <c r="Y16" i="48"/>
  <c r="Y17" i="48"/>
  <c r="Y18" i="48"/>
  <c r="Y19" i="48"/>
  <c r="Y20" i="48"/>
  <c r="Y21" i="48"/>
  <c r="Y22" i="48"/>
  <c r="Y23" i="48"/>
  <c r="Y24" i="48"/>
  <c r="Y25" i="48"/>
  <c r="Y26" i="48"/>
  <c r="Y27" i="48"/>
  <c r="Y28" i="48"/>
  <c r="Y29" i="48"/>
  <c r="Y30" i="48"/>
  <c r="Y31" i="48"/>
  <c r="V7" i="48"/>
  <c r="V8" i="48"/>
  <c r="V9" i="48"/>
  <c r="V10" i="48"/>
  <c r="V11" i="48"/>
  <c r="V12" i="48"/>
  <c r="V13" i="48"/>
  <c r="V14" i="48"/>
  <c r="V15" i="48"/>
  <c r="V16" i="48"/>
  <c r="V17" i="48"/>
  <c r="V18" i="48"/>
  <c r="V19" i="48"/>
  <c r="V20" i="48"/>
  <c r="V21" i="48"/>
  <c r="V22" i="48"/>
  <c r="V23" i="48"/>
  <c r="V24" i="48"/>
  <c r="V25" i="48"/>
  <c r="V26" i="48"/>
  <c r="V27" i="48"/>
  <c r="V28" i="48"/>
  <c r="V29" i="48"/>
  <c r="V30" i="48"/>
  <c r="V31" i="48"/>
  <c r="S7" i="48"/>
  <c r="S8" i="48"/>
  <c r="S9" i="48"/>
  <c r="S10" i="48"/>
  <c r="S11" i="48"/>
  <c r="S12" i="48"/>
  <c r="S13" i="48"/>
  <c r="S14" i="48"/>
  <c r="S15" i="48"/>
  <c r="S16" i="48"/>
  <c r="S17" i="48"/>
  <c r="S18" i="48"/>
  <c r="S19" i="48"/>
  <c r="S20" i="48"/>
  <c r="S21" i="48"/>
  <c r="S22" i="48"/>
  <c r="S23" i="48"/>
  <c r="S24" i="48"/>
  <c r="S25" i="48"/>
  <c r="S26" i="48"/>
  <c r="S27" i="48"/>
  <c r="S28" i="48"/>
  <c r="S29" i="48"/>
  <c r="S30" i="48"/>
  <c r="S31" i="48"/>
  <c r="P7" i="48"/>
  <c r="P8" i="48"/>
  <c r="P9" i="48"/>
  <c r="P10" i="48"/>
  <c r="P11" i="48"/>
  <c r="P12" i="48"/>
  <c r="P13" i="48"/>
  <c r="P14" i="48"/>
  <c r="P15" i="48"/>
  <c r="P16" i="48"/>
  <c r="P17" i="48"/>
  <c r="P18" i="48"/>
  <c r="P19" i="48"/>
  <c r="P20" i="48"/>
  <c r="P21" i="48"/>
  <c r="P22" i="48"/>
  <c r="P23" i="48"/>
  <c r="P24" i="48"/>
  <c r="P25" i="48"/>
  <c r="P26" i="48"/>
  <c r="P27" i="48"/>
  <c r="P28" i="48"/>
  <c r="AP28" i="48" s="1"/>
  <c r="P29" i="48"/>
  <c r="P30" i="48"/>
  <c r="P31" i="48"/>
  <c r="M7" i="48"/>
  <c r="M8" i="48"/>
  <c r="M9" i="48"/>
  <c r="M10" i="48"/>
  <c r="M11" i="48"/>
  <c r="M12" i="48"/>
  <c r="M13" i="48"/>
  <c r="M14" i="48"/>
  <c r="M15" i="48"/>
  <c r="M16" i="48"/>
  <c r="M17" i="48"/>
  <c r="M18" i="48"/>
  <c r="M19" i="48"/>
  <c r="M20" i="48"/>
  <c r="M21" i="48"/>
  <c r="M22" i="48"/>
  <c r="M23" i="48"/>
  <c r="M24" i="48"/>
  <c r="M25" i="48"/>
  <c r="M26" i="48"/>
  <c r="M27" i="48"/>
  <c r="M28" i="48"/>
  <c r="M29" i="48"/>
  <c r="M30" i="48"/>
  <c r="M31" i="48"/>
  <c r="J7" i="48"/>
  <c r="J8" i="48"/>
  <c r="J9" i="48"/>
  <c r="J10" i="48"/>
  <c r="J11" i="48"/>
  <c r="J12" i="48"/>
  <c r="J13" i="48"/>
  <c r="J14" i="48"/>
  <c r="J15" i="48"/>
  <c r="J16" i="48"/>
  <c r="J17" i="48"/>
  <c r="J18" i="48"/>
  <c r="J19" i="48"/>
  <c r="J20" i="48"/>
  <c r="J21" i="48"/>
  <c r="J22" i="48"/>
  <c r="J23" i="48"/>
  <c r="J24" i="48"/>
  <c r="J25" i="48"/>
  <c r="J26" i="48"/>
  <c r="J27" i="48"/>
  <c r="J28" i="48"/>
  <c r="J29" i="48"/>
  <c r="J30" i="48"/>
  <c r="J31" i="48"/>
  <c r="G7" i="48"/>
  <c r="G8" i="48"/>
  <c r="G9" i="48"/>
  <c r="G10" i="48"/>
  <c r="G11" i="48"/>
  <c r="G12" i="48"/>
  <c r="G13" i="48"/>
  <c r="G14" i="48"/>
  <c r="G15" i="48"/>
  <c r="G16" i="48"/>
  <c r="G17" i="48"/>
  <c r="G18" i="48"/>
  <c r="G19" i="48"/>
  <c r="G20" i="48"/>
  <c r="G21" i="48"/>
  <c r="G22" i="48"/>
  <c r="G23" i="48"/>
  <c r="G24" i="48"/>
  <c r="G25" i="48"/>
  <c r="G26" i="48"/>
  <c r="G27" i="48"/>
  <c r="G28" i="48"/>
  <c r="G29" i="48"/>
  <c r="G30" i="48"/>
  <c r="G31" i="48"/>
  <c r="AN6" i="48"/>
  <c r="AK6" i="48"/>
  <c r="AH6" i="48"/>
  <c r="AE6" i="48"/>
  <c r="AB6" i="48"/>
  <c r="AA3" i="48" s="1"/>
  <c r="Y6" i="48"/>
  <c r="X3" i="48" s="1"/>
  <c r="V6" i="48"/>
  <c r="S6" i="48"/>
  <c r="P6" i="48"/>
  <c r="M6" i="48"/>
  <c r="L3" i="48" s="1"/>
  <c r="J6" i="48"/>
  <c r="G6" i="48"/>
  <c r="AM3" i="48"/>
  <c r="I33" i="48"/>
  <c r="L33" i="48"/>
  <c r="O33" i="48"/>
  <c r="R33" i="48"/>
  <c r="U33" i="48"/>
  <c r="X33" i="48"/>
  <c r="AA33" i="48"/>
  <c r="AD33" i="48"/>
  <c r="AG33" i="48"/>
  <c r="AJ33" i="48"/>
  <c r="AM33" i="48"/>
  <c r="AD3" i="48" l="1"/>
  <c r="I3" i="48"/>
  <c r="AG3" i="48"/>
  <c r="U3" i="48"/>
  <c r="AP13" i="48"/>
  <c r="AJ3" i="48"/>
  <c r="AP12" i="48"/>
  <c r="AP31" i="48"/>
  <c r="AP27" i="48"/>
  <c r="AP23" i="48"/>
  <c r="AP19" i="48"/>
  <c r="AP15" i="48"/>
  <c r="AP11" i="48"/>
  <c r="AP7" i="48"/>
  <c r="AP25" i="48"/>
  <c r="AP14" i="48"/>
  <c r="AP29" i="48"/>
  <c r="AP21" i="48"/>
  <c r="AP17" i="48"/>
  <c r="AP9" i="48"/>
  <c r="R3" i="48"/>
  <c r="AP30" i="48"/>
  <c r="O3" i="48"/>
  <c r="AP26" i="48"/>
  <c r="AP22" i="48"/>
  <c r="AP10" i="48"/>
  <c r="AP24" i="48"/>
  <c r="AP20" i="48"/>
  <c r="AP16" i="48"/>
  <c r="AP8" i="48"/>
  <c r="AP18" i="48"/>
  <c r="AP6" i="48"/>
  <c r="AP33" i="48"/>
  <c r="F3" i="48"/>
  <c r="G5" i="47" l="1"/>
  <c r="H5" i="47"/>
  <c r="G6" i="47"/>
  <c r="H6" i="47" s="1"/>
  <c r="G7" i="47"/>
  <c r="H7" i="47"/>
  <c r="G8" i="47"/>
  <c r="H8" i="47" s="1"/>
  <c r="G9" i="47"/>
  <c r="H9" i="47"/>
  <c r="G10" i="47"/>
  <c r="H10" i="47" s="1"/>
  <c r="G11" i="47"/>
  <c r="H11" i="47"/>
  <c r="G12" i="47"/>
  <c r="H12" i="47" s="1"/>
  <c r="G13" i="47"/>
  <c r="H13" i="47"/>
  <c r="G14" i="47"/>
  <c r="H14" i="47" s="1"/>
  <c r="G15" i="47"/>
  <c r="H15" i="47"/>
  <c r="G4" i="47"/>
  <c r="H4" i="47" s="1"/>
  <c r="I6" i="40" l="1"/>
  <c r="J6" i="40" s="1"/>
  <c r="P6" i="40" s="1"/>
  <c r="I7" i="40"/>
  <c r="J7" i="40"/>
  <c r="P7" i="40" s="1"/>
  <c r="I8" i="40"/>
  <c r="J8" i="40" s="1"/>
  <c r="P8" i="40" s="1"/>
  <c r="I9" i="40"/>
  <c r="J9" i="40" s="1"/>
  <c r="P9" i="40" s="1"/>
  <c r="I10" i="40"/>
  <c r="J10" i="40" s="1"/>
  <c r="P10" i="40" s="1"/>
  <c r="I11" i="40"/>
  <c r="J11" i="40"/>
  <c r="P11" i="40" s="1"/>
  <c r="I12" i="40"/>
  <c r="J12" i="40" s="1"/>
  <c r="P12" i="40" s="1"/>
  <c r="I13" i="40"/>
  <c r="J13" i="40"/>
  <c r="P13" i="40" s="1"/>
  <c r="I14" i="40"/>
  <c r="J14" i="40" s="1"/>
  <c r="P14" i="40" s="1"/>
  <c r="I15" i="40"/>
  <c r="J15" i="40" s="1"/>
  <c r="P15" i="40" s="1"/>
  <c r="I16" i="40"/>
  <c r="J16" i="40" s="1"/>
  <c r="P16" i="40" s="1"/>
  <c r="J5" i="40" l="1"/>
  <c r="P5" i="40" s="1"/>
  <c r="Q4" i="39"/>
  <c r="R4" i="39" s="1"/>
  <c r="U4" i="39"/>
  <c r="Q5" i="39"/>
  <c r="R5" i="39"/>
  <c r="U5" i="39"/>
  <c r="Q6" i="39"/>
  <c r="R6" i="39"/>
  <c r="U6" i="39"/>
  <c r="Q7" i="39"/>
  <c r="R7" i="39" s="1"/>
  <c r="U7" i="39"/>
  <c r="Q8" i="39"/>
  <c r="R8" i="39"/>
  <c r="U8" i="39"/>
  <c r="Q9" i="39"/>
  <c r="R9" i="39" s="1"/>
  <c r="U9" i="39"/>
  <c r="Q10" i="39"/>
  <c r="R10" i="39"/>
  <c r="U10" i="39"/>
  <c r="Q11" i="39"/>
  <c r="R11" i="39" s="1"/>
  <c r="U11" i="39"/>
  <c r="Q12" i="39"/>
  <c r="R12" i="39"/>
  <c r="T12" i="39"/>
  <c r="U12" i="39"/>
  <c r="Q13" i="39"/>
  <c r="R13" i="39" s="1"/>
  <c r="U13" i="39"/>
  <c r="Q14" i="39"/>
  <c r="R14" i="39"/>
  <c r="U14" i="39"/>
  <c r="K4" i="39"/>
  <c r="O4" i="39" s="1"/>
  <c r="L4" i="39"/>
  <c r="S4" i="39" s="1"/>
  <c r="K5" i="39"/>
  <c r="T5" i="39" s="1"/>
  <c r="L5" i="39"/>
  <c r="K12" i="39"/>
  <c r="O12" i="39" s="1"/>
  <c r="L12" i="39"/>
  <c r="S12" i="39" s="1"/>
  <c r="K13" i="39"/>
  <c r="O13" i="39" s="1"/>
  <c r="L13" i="39"/>
  <c r="S13" i="39" s="1"/>
  <c r="H4" i="39"/>
  <c r="H5" i="39"/>
  <c r="H6" i="39"/>
  <c r="K6" i="39" s="1"/>
  <c r="H7" i="39"/>
  <c r="K7" i="39" s="1"/>
  <c r="H8" i="39"/>
  <c r="K8" i="39" s="1"/>
  <c r="H9" i="39"/>
  <c r="K9" i="39" s="1"/>
  <c r="H10" i="39"/>
  <c r="K10" i="39" s="1"/>
  <c r="H11" i="39"/>
  <c r="K11" i="39" s="1"/>
  <c r="H12" i="39"/>
  <c r="H13" i="39"/>
  <c r="H14" i="39"/>
  <c r="K14" i="39" s="1"/>
  <c r="U3" i="39"/>
  <c r="Q3" i="39"/>
  <c r="R3" i="39" s="1"/>
  <c r="H3" i="39"/>
  <c r="K3" i="39" s="1"/>
  <c r="O11" i="39" l="1"/>
  <c r="T11" i="39"/>
  <c r="L11" i="39"/>
  <c r="O8" i="39"/>
  <c r="L8" i="39"/>
  <c r="S8" i="39" s="1"/>
  <c r="T8" i="39"/>
  <c r="S5" i="39"/>
  <c r="T10" i="39"/>
  <c r="L10" i="39"/>
  <c r="O10" i="39"/>
  <c r="S10" i="39" s="1"/>
  <c r="L9" i="39"/>
  <c r="T9" i="39"/>
  <c r="O9" i="39"/>
  <c r="T7" i="39"/>
  <c r="L7" i="39"/>
  <c r="S7" i="39" s="1"/>
  <c r="O7" i="39"/>
  <c r="L14" i="39"/>
  <c r="O14" i="39"/>
  <c r="T14" i="39"/>
  <c r="T6" i="39"/>
  <c r="L6" i="39"/>
  <c r="S6" i="39" s="1"/>
  <c r="O6" i="39"/>
  <c r="S14" i="39"/>
  <c r="T13" i="39"/>
  <c r="T4" i="39"/>
  <c r="O5" i="39"/>
  <c r="S11" i="39"/>
  <c r="T3" i="39"/>
  <c r="O3" i="39"/>
  <c r="L3" i="39"/>
  <c r="I17" i="38"/>
  <c r="G17" i="38"/>
  <c r="S9" i="39" l="1"/>
  <c r="S3" i="39"/>
  <c r="XFD5" i="32" l="1"/>
  <c r="XFD6" i="32"/>
  <c r="XFD7" i="32"/>
  <c r="XFD8" i="32"/>
  <c r="XFD9" i="32"/>
  <c r="XFD10" i="32"/>
  <c r="XFD11" i="32"/>
  <c r="XFD12" i="32"/>
  <c r="XFD13" i="32"/>
  <c r="XFD14" i="32"/>
  <c r="I17" i="31" l="1"/>
  <c r="E17" i="31"/>
  <c r="M49" i="30"/>
  <c r="M50" i="30" s="1"/>
  <c r="G49" i="30"/>
  <c r="G50" i="30" s="1"/>
  <c r="M45" i="30"/>
  <c r="G45" i="30"/>
  <c r="M44" i="30"/>
  <c r="G44" i="30"/>
  <c r="M43" i="30"/>
  <c r="G43" i="30"/>
  <c r="M39" i="30"/>
  <c r="M40" i="30" s="1"/>
  <c r="G39" i="30"/>
  <c r="G40" i="30" s="1"/>
  <c r="M35" i="30"/>
  <c r="G35" i="30"/>
  <c r="M34" i="30"/>
  <c r="G34" i="30"/>
  <c r="M33" i="30"/>
  <c r="G33" i="30"/>
  <c r="M32" i="30"/>
  <c r="G32" i="30"/>
  <c r="M31" i="30"/>
  <c r="G31" i="30"/>
  <c r="M30" i="30"/>
  <c r="M36" i="30" s="1"/>
  <c r="G30" i="30"/>
  <c r="G36" i="30" s="1"/>
  <c r="M26" i="30"/>
  <c r="G26" i="30"/>
  <c r="M25" i="30"/>
  <c r="G25" i="30"/>
  <c r="M24" i="30"/>
  <c r="G24" i="30"/>
  <c r="M23" i="30"/>
  <c r="G23" i="30"/>
  <c r="M22" i="30"/>
  <c r="G22" i="30"/>
  <c r="M21" i="30"/>
  <c r="G21" i="30"/>
  <c r="M20" i="30"/>
  <c r="G20" i="30"/>
  <c r="M19" i="30"/>
  <c r="G19" i="30"/>
  <c r="M18" i="30"/>
  <c r="G18" i="30"/>
  <c r="M17" i="30"/>
  <c r="G17" i="30"/>
  <c r="M16" i="30"/>
  <c r="G16" i="30"/>
  <c r="M12" i="30"/>
  <c r="G12" i="30"/>
  <c r="M11" i="30"/>
  <c r="G11" i="30"/>
  <c r="M10" i="30"/>
  <c r="G10" i="30"/>
  <c r="M9" i="30"/>
  <c r="G9" i="30"/>
  <c r="M8" i="30"/>
  <c r="G8" i="30"/>
  <c r="M7" i="30"/>
  <c r="G7" i="30"/>
  <c r="M6" i="30"/>
  <c r="G6" i="30"/>
  <c r="M5" i="30"/>
  <c r="G5" i="30"/>
  <c r="M4" i="30"/>
  <c r="G4" i="30"/>
  <c r="M13" i="30" l="1"/>
  <c r="G46" i="30"/>
  <c r="G13" i="30"/>
  <c r="G27" i="30"/>
  <c r="M27" i="30"/>
  <c r="M46" i="30"/>
  <c r="G52" i="30"/>
  <c r="M52" i="30"/>
  <c r="M54" i="30" s="1"/>
  <c r="G31" i="29" l="1"/>
  <c r="F32" i="27"/>
  <c r="F32" i="1" l="1"/>
</calcChain>
</file>

<file path=xl/comments1.xml><?xml version="1.0" encoding="utf-8"?>
<comments xmlns="http://schemas.openxmlformats.org/spreadsheetml/2006/main">
  <authors>
    <author>Andreas</author>
  </authors>
  <commentList>
    <comment ref="D18" authorId="0" shapeId="0">
      <text>
        <r>
          <rPr>
            <b/>
            <sz val="9"/>
            <color indexed="81"/>
            <rFont val="Tahoma"/>
            <family val="2"/>
          </rPr>
          <t>Andreas:</t>
        </r>
        <r>
          <rPr>
            <sz val="9"/>
            <color indexed="81"/>
            <rFont val="Tahoma"/>
            <family val="2"/>
          </rPr>
          <t xml:space="preserve">
Rata2 realisasi G2 Jan-Nov 2023 = 0,26%</t>
        </r>
      </text>
    </comment>
  </commentList>
</comments>
</file>

<file path=xl/comments2.xml><?xml version="1.0" encoding="utf-8"?>
<comments xmlns="http://schemas.openxmlformats.org/spreadsheetml/2006/main">
  <authors>
    <author>Andreas</author>
  </authors>
  <commentList>
    <comment ref="D12" authorId="0" shapeId="0">
      <text>
        <r>
          <rPr>
            <b/>
            <sz val="9"/>
            <color indexed="81"/>
            <rFont val="Tahoma"/>
            <family val="2"/>
          </rPr>
          <t>Andreas:</t>
        </r>
        <r>
          <rPr>
            <sz val="9"/>
            <color indexed="81"/>
            <rFont val="Tahoma"/>
            <family val="2"/>
          </rPr>
          <t xml:space="preserve">
Rata2 realisasi G2 Jan-Nov 2023 = 0,26%</t>
        </r>
      </text>
    </comment>
  </commentList>
</comments>
</file>

<file path=xl/comments3.xml><?xml version="1.0" encoding="utf-8"?>
<comments xmlns="http://schemas.openxmlformats.org/spreadsheetml/2006/main">
  <authors>
    <author>Andreas</author>
  </authors>
  <commentList>
    <comment ref="G11" authorId="0" shapeId="0">
      <text>
        <r>
          <rPr>
            <b/>
            <sz val="9"/>
            <color indexed="81"/>
            <rFont val="Tahoma"/>
            <family val="2"/>
          </rPr>
          <t>Andreas:</t>
        </r>
        <r>
          <rPr>
            <sz val="9"/>
            <color indexed="81"/>
            <rFont val="Tahoma"/>
            <family val="2"/>
          </rPr>
          <t xml:space="preserve">
Rata2 realisasi G2 Jan-Nov 2023 = 0,26%</t>
        </r>
      </text>
    </comment>
  </commentList>
</comments>
</file>

<file path=xl/comments4.xml><?xml version="1.0" encoding="utf-8"?>
<comments xmlns="http://schemas.openxmlformats.org/spreadsheetml/2006/main">
  <authors>
    <author>Andreas</author>
  </authors>
  <commentList>
    <comment ref="G10" authorId="0" shapeId="0">
      <text>
        <r>
          <rPr>
            <b/>
            <sz val="9"/>
            <color indexed="81"/>
            <rFont val="Tahoma"/>
            <family val="2"/>
          </rPr>
          <t>Andreas:</t>
        </r>
        <r>
          <rPr>
            <sz val="9"/>
            <color indexed="81"/>
            <rFont val="Tahoma"/>
            <family val="2"/>
          </rPr>
          <t xml:space="preserve">
Rata2 realisasi G2 Jan-Nov 2023 = 0,26%</t>
        </r>
      </text>
    </comment>
  </commentList>
</comments>
</file>

<file path=xl/sharedStrings.xml><?xml version="1.0" encoding="utf-8"?>
<sst xmlns="http://schemas.openxmlformats.org/spreadsheetml/2006/main" count="2093" uniqueCount="772">
  <si>
    <t>F-CBSC/CINT/2023</t>
  </si>
  <si>
    <t>PERSPECTIVES</t>
  </si>
  <si>
    <t>OBJECTIVE</t>
  </si>
  <si>
    <t>MEASUREMENT (KPI)</t>
  </si>
  <si>
    <t>TARGET</t>
  </si>
  <si>
    <t>STRATEGIC INITIATIVE</t>
  </si>
  <si>
    <t>DEPT CONTRIBUTION</t>
  </si>
  <si>
    <t>FINANCIAL</t>
  </si>
  <si>
    <t>Profitable Growth</t>
  </si>
  <si>
    <t>Akumulasi NPBT</t>
  </si>
  <si>
    <t>Pengelolaan seluruh kegiatan operasional yang lebih efisien dan efektif</t>
  </si>
  <si>
    <t>Biaya Investasi/Capex sesuai Budget</t>
  </si>
  <si>
    <t>All Dept</t>
  </si>
  <si>
    <t>Biaya maintenace mesin tidak melebihi budget</t>
  </si>
  <si>
    <t>Cost Effectiveness</t>
  </si>
  <si>
    <t>GA Expenses</t>
  </si>
  <si>
    <t>CUSTOMER</t>
  </si>
  <si>
    <t>Customer Satisfaction</t>
  </si>
  <si>
    <t>Internal Komplain per departemen/bulan</t>
  </si>
  <si>
    <t>Melaksanakan seluruh proses sesuai dengan Standar Keberterimaan</t>
  </si>
  <si>
    <t>Kriteria standar keberterimaan terpenuhi</t>
  </si>
  <si>
    <t>0 komplain</t>
  </si>
  <si>
    <t>Innovative Products</t>
  </si>
  <si>
    <t>Produk Hasil Pengembangan Tahun 2024 dapat Diserap Pasar</t>
  </si>
  <si>
    <t>Memastikan tidak adanya kendala pada proses trial produksi</t>
  </si>
  <si>
    <t>Penyelesaian prototype permintaan R&amp;D sesuai kesepakatan</t>
  </si>
  <si>
    <t>RND, PRD, ENG, QC</t>
  </si>
  <si>
    <t>INTERNAL PROCESS (IP)</t>
  </si>
  <si>
    <t>Production Quality</t>
  </si>
  <si>
    <t>Kegagalan G2/bulan</t>
  </si>
  <si>
    <t>tidak &gt;0,2%</t>
  </si>
  <si>
    <t>PRD, QC, ENG, SCM</t>
  </si>
  <si>
    <t>Productivity</t>
  </si>
  <si>
    <t>Kapasitas Produksi Normal per Hari</t>
  </si>
  <si>
    <t>Meningkatkan otomasi &amp; digitalisasi dalam kegiatan operasional</t>
  </si>
  <si>
    <t>Robotisasi multy welding</t>
  </si>
  <si>
    <t>PRD, ENG, SCM</t>
  </si>
  <si>
    <t>Overall Equipment Efectivness (OEE)</t>
  </si>
  <si>
    <t>ENG, PRD</t>
  </si>
  <si>
    <t>Kehadiran Karyawan</t>
  </si>
  <si>
    <t>1. Merealisasikan program pengembangan SDM
2. Meningkatkan leadership di Plant</t>
  </si>
  <si>
    <t>Responsible Production Process</t>
  </si>
  <si>
    <t>1. Inovasi dan efisiensi penggunaan sumber energi
2. Konsistensi pengelolaan lingkungan</t>
  </si>
  <si>
    <t>Pencapaian Target Intensitas Energi (GJ/Pcs)</t>
  </si>
  <si>
    <t>0.0171 GJ/Pcs</t>
  </si>
  <si>
    <t>Pencapaian Target Intensitas Emisi CO2 (Ton CO2/Pcs)</t>
  </si>
  <si>
    <t>0.00304 Ton/CO2/Pcs</t>
  </si>
  <si>
    <t>Pencapaian Target Intensitas Waste Water (M3/Pcs)</t>
  </si>
  <si>
    <t>0.055 M3/Pcs</t>
  </si>
  <si>
    <t>Pencapaian Target Intensitas Solid Waste (Ton/Pcs)</t>
  </si>
  <si>
    <t>0.000095 Ton/Pcs</t>
  </si>
  <si>
    <t>Penggunaan Material Ramah Lingkungan Tersertifikasi</t>
  </si>
  <si>
    <t>1/tahun</t>
  </si>
  <si>
    <t>1. Update HIRADC
2. Kepatuhan terhadap penggunaan APD</t>
  </si>
  <si>
    <t>Kecelakaan Kerja</t>
  </si>
  <si>
    <t>0 kecelakaan</t>
  </si>
  <si>
    <t>LEARNING &amp; GROWTH (LG)</t>
  </si>
  <si>
    <t>Organization Capital</t>
  </si>
  <si>
    <t>1. Memastikan improvement dan inovasi tetap berjalan</t>
  </si>
  <si>
    <t>Kaizen Strategis</t>
  </si>
  <si>
    <t>1/dept./tahun</t>
  </si>
  <si>
    <t>Keterlibatan Kaizen/bulan</t>
  </si>
  <si>
    <t>1. Kepatuhan terhadap penggunaan APD
2. Program pengembangan SDM
3. Konsistensi pengelolaan lingkungan</t>
  </si>
  <si>
    <t>Implementasi 5S dan K3</t>
  </si>
  <si>
    <t>0 temuan 
patroli 5S &amp; K3</t>
  </si>
  <si>
    <t>1. Meningkatkan pengendalian pelaksanaan program pengembangan karyawan</t>
  </si>
  <si>
    <t>Program Pengembangan Karyawan</t>
  </si>
  <si>
    <t>100% sesuai TNA</t>
  </si>
  <si>
    <t>1. Meningkatkan efektivitas pemenuhan terhadap GCG dan Kode Etik</t>
  </si>
  <si>
    <t>Pemenuhan GCG dan Kode Etik</t>
  </si>
  <si>
    <t>1. Sosialisasi peraturan dan perundangan ke bawahan ketika ada kebijakan baru
2. Sosialisasi Jobdesk dari level Staff s/d Operator</t>
  </si>
  <si>
    <t>System Capital</t>
  </si>
  <si>
    <t>1. Kepatuhan terhadap Sistem Manajemen ISO Integrasi
2. Memastikan penyelesaian temuan audit dilakukan sesuai jadwal</t>
  </si>
  <si>
    <t>Optimalisasi Aplikasi Sistem Managemen ISO Integrasi</t>
  </si>
  <si>
    <t>0 temuan minor eksternal audit
Closing temuan internal audit tepat waktu</t>
  </si>
  <si>
    <t>1. Update peraturan perundangan yang berlaku
2. Membuat program pengawasan pemenuhan peraturan perundangan</t>
  </si>
  <si>
    <t>Pemenuhan/Kepatuhan pada Peraturan Perundangan yang Berlaku</t>
  </si>
  <si>
    <t>0 sanksi</t>
  </si>
  <si>
    <t xml:space="preserve">1. Penentuan untuk penempatan penempelan rambu-rambu larangan yang dari HCGA
2. Memfasilitasi program penempelan rambu larangan dari pihak HCGA </t>
  </si>
  <si>
    <t>Digitalization System</t>
  </si>
  <si>
    <t>1. Meningkatkan otomasi &amp; digitalisasi dalam kegiatan operasional</t>
  </si>
  <si>
    <t>Optimalisasi Program Digitalisasi</t>
  </si>
  <si>
    <t>100% proses by digitalisasi</t>
  </si>
  <si>
    <t>1. Menetapkan program peralihan dari manual ke robotik</t>
  </si>
  <si>
    <t>Optimalisasi Robotik</t>
  </si>
  <si>
    <t>100% pada Desember 2024</t>
  </si>
  <si>
    <t>DIREKTORAT PRODUKSI- BALANCE SCORE CARD 2024</t>
  </si>
  <si>
    <t>Akumulasi Gross Profit</t>
  </si>
  <si>
    <t>67,030 M</t>
  </si>
  <si>
    <t>1. Meningkatkan akurasi perencanaan produksi
2. Pengelolaan seluruh kegiatan operasional yang lebih efisien dan efektif
3. Mencari alternative vendor dengan harga kompetitif &amp; kualitas yang dapat diterima</t>
  </si>
  <si>
    <t>SCM, PRD</t>
  </si>
  <si>
    <t xml:space="preserve">diluar sales, </t>
  </si>
  <si>
    <t xml:space="preserve">Akumulasi NPBT </t>
  </si>
  <si>
    <t>19,042 M</t>
  </si>
  <si>
    <t>GA  Expenses</t>
  </si>
  <si>
    <t>95% budget</t>
  </si>
  <si>
    <t>1. Pengelolaan seluruh kegiatan operasional yang lebih efisien dan efektif</t>
  </si>
  <si>
    <t>Klaim/Bulan</t>
  </si>
  <si>
    <t>Rp0</t>
  </si>
  <si>
    <t>1. Mempertahankan keunggulan kualitas produk CINT
2. Mempertahankan kualitas packaging
3. Meningkatkan kualitas proses QC</t>
  </si>
  <si>
    <t>QC, PRD</t>
  </si>
  <si>
    <t>Komplain Produk/bulan</t>
  </si>
  <si>
    <t>1. Melaksanakan seluruh proses sesuai dengan Standar Keberterimaan</t>
  </si>
  <si>
    <t>8 produk maspro/th</t>
  </si>
  <si>
    <t>1. Memastikan tidak adanya kendala pada proses trial produksi</t>
  </si>
  <si>
    <t>1. Program pengembangan SDM
2. Memastikan seluruh SOP dijalankan
3. Meningkatkan otomasi &amp; digitalisasi dalam kegiatan operasional</t>
  </si>
  <si>
    <t>Sarana dan prasarana, SOP, oytomatisasi</t>
  </si>
  <si>
    <t>2.800 unit equivalen/hari</t>
  </si>
  <si>
    <t>1. Meningkatkan otomasi &amp; digitalisasi dalam kegiatan operasional
2. Meningkatkan produktivitas
3. Meningkatkan akurasi perencanaan produksi
4. Meningkatkan kerjasama dengan vendor</t>
  </si>
  <si>
    <t>minimal tanpa lembur</t>
  </si>
  <si>
    <t>1. Meningkatkan otomasi &amp; digitalisasi dalam kegiatan operasional
2. Meningkatkan produktivitas
3. Meningkatkan utilisasi permesinan</t>
  </si>
  <si>
    <t>MSD</t>
  </si>
  <si>
    <t>Inventory Management</t>
  </si>
  <si>
    <t>Total Inventory RM &amp; WIP- Single</t>
  </si>
  <si>
    <t>32,5 M</t>
  </si>
  <si>
    <t>1. Memanfaatkan penggunaan inventory slow dan unmoving
2. Meningkatkan akurasi perencanaan produksi
3. Proses pengadaan sesuai dengan perencanaan</t>
  </si>
  <si>
    <t>SCM, PCH, PRD</t>
  </si>
  <si>
    <t>70% pada Desember 2024</t>
  </si>
  <si>
    <t>Biaya Pembuatan Sarana tidak melebihi Budget</t>
  </si>
  <si>
    <t>1. Pengecekan sarana dan pra sarana sesuai jadwal
2. Menyaring serta menanggapi permintaan yang masuk ke Engineering
3. Menyampaikan progress pengerjaan ke bagian pemohon
4. Memberikan estimasi harga per proyek dalam satu minggu</t>
  </si>
  <si>
    <t>HCGA</t>
  </si>
  <si>
    <t>1-10 Hari</t>
  </si>
  <si>
    <t xml:space="preserve">1. Memfasilitasi sarana (Welding Jig) yang compatible dengan pergerakan robot.
2. Mengukur kapasitas produksi untuk robot welding </t>
  </si>
  <si>
    <t>DEPARTEMENT ENGINEERING BALANCE SCORE CARD 2024</t>
  </si>
  <si>
    <t>1. Memastikan sarana &amp; pra sarana untuk kebutuhan pembuatan prototype terpenuhi
2. Menyiapkan SDM  dan jadwal pengerjaan</t>
  </si>
  <si>
    <t>75% per dept. akses KMS</t>
  </si>
  <si>
    <t>1. Optimalisasi Knowledge Management System (KMS)</t>
  </si>
  <si>
    <t xml:space="preserve">1.  Sosialisasi target kehadiran karyawan 98% pada briefing pagi
2.  Menyampaikan evaluasi data kehadiran setiap bulan  </t>
  </si>
  <si>
    <t>CORPORATE BALANCE SCORE CARD CINT 2024</t>
  </si>
  <si>
    <t>Sales Growth</t>
  </si>
  <si>
    <t>Total Sales Single/Tahun</t>
  </si>
  <si>
    <t>364,630 M</t>
  </si>
  <si>
    <t>1. Meningkatkan kinerja penjualan melalui DH
2. Meningkatkan kinerja penjualan Alkes
3. Meningkatkan kinerja Busdev</t>
  </si>
  <si>
    <t>MKT &amp; Sales, Busdev, E-Catalog, GlobSourch</t>
  </si>
  <si>
    <t xml:space="preserve">1. Meningkatkan akurasi perencanaan produksi
2. Pengelolaan seluruh kegiatan operasional yang lebih efisien &amp; efektif
3. Mencari alternative vendor dengan harga kompetitif &amp; kualitas </t>
  </si>
  <si>
    <t xml:space="preserve">MKT &amp; Sales, Busdev, E-Catalog, GlobSourch, SCM, PRD, HCGA &amp; PCH </t>
  </si>
  <si>
    <t>Selling Expenses dari Total Penjualan</t>
  </si>
  <si>
    <t>7,5%</t>
  </si>
  <si>
    <t>Interes Expenses dari Total Penjualan</t>
  </si>
  <si>
    <t>1,2%</t>
  </si>
  <si>
    <t>1. Mengendalikan AR dan AP
2. Positive cash from operation</t>
  </si>
  <si>
    <t>FIACO, PCH, MKT &amp; Sales, Busdev, GlobSourch</t>
  </si>
  <si>
    <t>Survey Kepuasan Pelanggan per Tahun</t>
  </si>
  <si>
    <t>Juni 2024</t>
  </si>
  <si>
    <t>1. Menetapkan program Survey Kepuasan Pelanggan</t>
  </si>
  <si>
    <t>Adm. MKT &amp; Sales, MKT Sisdev, CMS</t>
  </si>
  <si>
    <t>Indeks Kepuasan Pelanggan Berdasarkan Hasil Survey Tahunan</t>
  </si>
  <si>
    <t>MKT &amp; Sales, GlobSourch,
E-Catalog, Busdev,
QC, PRD</t>
  </si>
  <si>
    <t>Customer Loyalty</t>
  </si>
  <si>
    <t>Customer Melakukan Pembelian Ulang</t>
  </si>
  <si>
    <t>75% dari 
jumlah Buyer</t>
  </si>
  <si>
    <t>1. Meningkatkan layanan penjualan
2. Menetapkan program customer care</t>
  </si>
  <si>
    <t>MKT &amp; Sales, Busdev, GlobSourch</t>
  </si>
  <si>
    <t>1. Meningkatkan sinergi dan kolaborasi R&amp;D dgn Sales Marketing                                  2. Melakukan riset pasar
3. Menetapkan program pengembangan produk</t>
  </si>
  <si>
    <t>RND, MKT &amp; Sales, Busdev, GlobSourch</t>
  </si>
  <si>
    <t>Pengembangan produk sesuai permintaan</t>
  </si>
  <si>
    <t>2 minggu</t>
  </si>
  <si>
    <t>Simplifikasi material dan proses</t>
  </si>
  <si>
    <t>5 produk/th</t>
  </si>
  <si>
    <t>Kegagalan G2/Bulan</t>
  </si>
  <si>
    <t>Komplain Produk/Bulan</t>
  </si>
  <si>
    <t>1. Mempertahankan keunggulan kualitas produk CINT
2. Mempertahankan kualitas packaging</t>
  </si>
  <si>
    <t>PRD, QC, SCM, RND</t>
  </si>
  <si>
    <t>PRD, ENG, HCGA, SCM</t>
  </si>
  <si>
    <t>Overall Equipment Efectiveness (OEE)</t>
  </si>
  <si>
    <t>1. Program pengembangan SDM</t>
  </si>
  <si>
    <t>Enviromental, Social, Governance</t>
  </si>
  <si>
    <t>Program Corporate Social responsibility</t>
  </si>
  <si>
    <t>100% program</t>
  </si>
  <si>
    <t>1. Menetapkan program CSR untuk meningkatkan pemberdayaan masyarakat</t>
  </si>
  <si>
    <t>Total Inventory Single, Moving &amp; Slow moving</t>
  </si>
  <si>
    <t>60 M</t>
  </si>
  <si>
    <t>MKT &amp; Sales, SCM, PCH, PRD</t>
  </si>
  <si>
    <t>Total Inventory Single, unmoving</t>
  </si>
  <si>
    <t>LEARNING &amp; GROWTH</t>
  </si>
  <si>
    <t>V</t>
  </si>
  <si>
    <t>Tidak adanya pelanggaran GCG dan Kode Etik</t>
  </si>
  <si>
    <t>0 pelanggaran</t>
  </si>
  <si>
    <t>1. Menetapkan program audit
2. Memastikan penyelesaian temuan audit dilakukan sesuai jadwal</t>
  </si>
  <si>
    <t>Cimahi, Des 2023</t>
  </si>
  <si>
    <t>R. Nurwulan K.</t>
  </si>
  <si>
    <t>Direktur</t>
  </si>
  <si>
    <t xml:space="preserve">Memastikan seluruh SOP dijalankan
</t>
  </si>
  <si>
    <t>BOBOT (%)</t>
  </si>
  <si>
    <t xml:space="preserve">1. Edukasi dan motivasi di briefing pagi terkait 5S dan K3 (1 bulan 2 kali)
2. Membuat jadwal piket kebersihan lingkungan kerja </t>
  </si>
  <si>
    <t>1. Melakukan brainwriting, sebelum brainstorming dimulai.
2. Edukasi dan motivasi di briefing  pagi terkait Kaizen (1 bulan 2 kali)</t>
  </si>
  <si>
    <t>Efektivitas  penggunaan ATK dan APD</t>
  </si>
  <si>
    <t>2/dept./Maret 24</t>
  </si>
  <si>
    <t>Kegagalan G2 akibat mesin chrome</t>
  </si>
  <si>
    <t xml:space="preserve">1. Pengembangan aplikasi ENGIS kerjasama dengan IT
2. Digitalisasi bisnis proses Engineering
3. Integrasi data aset </t>
  </si>
  <si>
    <t>Down Time Maksimal</t>
  </si>
  <si>
    <t>Di bawah 5%</t>
  </si>
  <si>
    <t xml:space="preserve"> Project relayout
</t>
  </si>
  <si>
    <t>100% 
sesuai Budget</t>
  </si>
  <si>
    <t>95% 
dari budget</t>
  </si>
  <si>
    <t>100 % 
Juli 2024</t>
  </si>
  <si>
    <t>50 % 
di SMT 1</t>
  </si>
  <si>
    <t>1. Edukasi tentang manfaat KMS.
2. Membuat target pencapaian point setiap karyawan per bulan dan mengumumkan pada briefing awal bulan</t>
  </si>
  <si>
    <t xml:space="preserve">1. Monitoring ketersediaan stock sparepart  dan material mesin dengan baik
2. Pengaturan Kehadiran petugas maintenance disetiap kegiatan Produksi </t>
  </si>
  <si>
    <t xml:space="preserve">Tersedianya sistem perhitungan OEE
</t>
  </si>
  <si>
    <t xml:space="preserve">Meningkatkan produktivitas
</t>
  </si>
  <si>
    <t>1. Pemberitahuan Budget Capex/Investasi setiap bulan di awal bulan (via Email) 
2. Meeting realisasi budget investasi per 3 bulan</t>
  </si>
  <si>
    <t>1.  Membuat RKB sesuai kebutuhan
2.  Mengontrol realisasi budget  Pembuatan Sarana tiap bulan</t>
  </si>
  <si>
    <t>1.  Membuat RKB sesuai kebutuhan
2.  Mengontrol realisasi budget Maintenance Mesin tiap bulan</t>
  </si>
  <si>
    <t>1. Verifikasi rectifier oleh vendor minimal setahun sekali
2. Hanger disetel dulu sebelum diserahkan
3. Melakukan pengecekan mesin krum secara berkala seminggu sekali</t>
  </si>
  <si>
    <t>1. Review kelengkapan dokumen mutu internal setiap ada perubahan
2. Simulasi audit oleh pihak Engineering ke bagian Engineering sendiri Maksimal H-2 sebelum audit</t>
  </si>
  <si>
    <t>1. Up date mapping data dan menentukan prioritas produknya 
2. Melengkapi sarana welding jig
3. Menghitung kapasitas pada produk yang sudah dilakukan di robot</t>
  </si>
  <si>
    <t>1. Mengikuti Training TPM 
2. Menyiapkan formulir autonomus maintenance</t>
  </si>
  <si>
    <t>Program Penurunan Intensitas Energy CINT</t>
  </si>
  <si>
    <t>Program Penurunan Intensitas Energy Departemen</t>
  </si>
  <si>
    <t>1 program / semester</t>
  </si>
  <si>
    <t>Tingkat kecelakaan kerja internal &amp; vendor</t>
  </si>
  <si>
    <t>Kepatuhan penggunaan APD Internal dan Vendor</t>
  </si>
  <si>
    <t>0 temuan</t>
  </si>
  <si>
    <t>Januari-Desember</t>
  </si>
  <si>
    <t>1. Penggantian seluruh lampu penerangan dengan LED
2. Penggantian bahan bakar solar dengan CNG untuk proses powder coating
3. Menyediakan kompresor portable untuk supply angin di over time.
4. Pemasangan sensor gerak/cahaya untuk lampu penerangan.
5. Mengusulkan retrofitting yaitu mengganti sebagian atap dengan atap tembus cahaya dan memperbanyak jendela.</t>
  </si>
  <si>
    <t>1. Penggunaan kendaraan dinas bergabung dengan bagian lain
2. Penghematan penggunaan listrik di masing-masing Departemen (AC, Lampu, dll)
3. Menitipkan Sarana hasil perbaikan ke mobil vendor.</t>
  </si>
  <si>
    <t xml:space="preserve">1. Melaksanakan inspeksi pemakaian APD  setiap hari sebelum melaksanakan pekerjaan
2. Meningkatkan kepatuhan penggunaan APD dan sosialisasi berkala di masing-masing Departemen
</t>
  </si>
  <si>
    <t>1. Menjalankan SOP keamanan dan keselamatan kerja  yang sudah dibuat
2. Menjaga kebersihan lokasi kerja setiap hari
3. Evaluasi HIRADC Departemen per semester
4. Evaluasi infrastruktur dan pedoman K3 per semester
5. Menetapkan persyaratan K3 untuk vendor</t>
  </si>
  <si>
    <t>1. Membuat master plan dan RAB untuk proyek Relay out
2. Menghitung cost &amp; benefit dari project relayout.</t>
  </si>
  <si>
    <t>FINANCIAL
21%</t>
  </si>
  <si>
    <t>CUSTOMER
8%</t>
  </si>
  <si>
    <t>LEARNING &amp; GROWTH (LG)
33%</t>
  </si>
  <si>
    <t>INTERNAL PROCESS (IP)
38%</t>
  </si>
  <si>
    <t>1.  Membuat RKB sesuai kebutuhan
2.  Mengontrol realisasi budget ATK tiap bulan
3. Mengontrol perawatan penggunaan APD dan dat inventarisnya</t>
  </si>
  <si>
    <t>ENG</t>
  </si>
  <si>
    <t>0 temuan 5S 
(Skala Kuantitatif)</t>
  </si>
  <si>
    <t xml:space="preserve">1. Meminimalisir sampah domestik efek proses di masing-masing Departemen
2. Meningkatkan partisipasi AOC di masing-masing Departemen dalam pelaksanaan 5S
</t>
  </si>
  <si>
    <t xml:space="preserve">Mengajukan peserta training sesuai matriks kompetensinya </t>
  </si>
  <si>
    <r>
      <rPr>
        <b/>
        <sz val="20"/>
        <color theme="1"/>
        <rFont val="Calibri"/>
        <family val="2"/>
        <scheme val="minor"/>
      </rPr>
      <t>1.</t>
    </r>
    <r>
      <rPr>
        <sz val="11"/>
        <color theme="1"/>
        <rFont val="Calibri"/>
        <family val="2"/>
        <scheme val="minor"/>
      </rPr>
      <t xml:space="preserve"> Biaya Pembuatan Sarana</t>
    </r>
  </si>
  <si>
    <r>
      <rPr>
        <b/>
        <sz val="20"/>
        <color theme="1"/>
        <rFont val="Calibri"/>
        <family val="2"/>
        <scheme val="minor"/>
      </rPr>
      <t>1.</t>
    </r>
    <r>
      <rPr>
        <sz val="11"/>
        <color theme="1"/>
        <rFont val="Calibri"/>
        <family val="2"/>
        <scheme val="minor"/>
      </rPr>
      <t xml:space="preserve"> Biaya Maintenace Mesin </t>
    </r>
  </si>
  <si>
    <t>10 Hari</t>
  </si>
  <si>
    <r>
      <rPr>
        <b/>
        <sz val="20"/>
        <color theme="1"/>
        <rFont val="Calibri"/>
        <family val="2"/>
        <scheme val="minor"/>
      </rPr>
      <t>2.</t>
    </r>
    <r>
      <rPr>
        <sz val="11"/>
        <color theme="1"/>
        <rFont val="Calibri"/>
        <family val="2"/>
        <scheme val="minor"/>
      </rPr>
      <t xml:space="preserve"> Robotisasi multy welding</t>
    </r>
  </si>
  <si>
    <r>
      <t xml:space="preserve">1. Up date mapping data dan menentukan prioritas produknya 
2. Melengkapi sarana welding jig
3. Menghitung kapasitas pada produk yang sudah dilakukan di robot
</t>
    </r>
    <r>
      <rPr>
        <sz val="11"/>
        <color rgb="FFFF0000"/>
        <rFont val="Calibri"/>
        <family val="2"/>
        <scheme val="minor"/>
      </rPr>
      <t>4. PKH mencantumkan detail penggunaan robot welding sebagai prioritas</t>
    </r>
  </si>
  <si>
    <r>
      <rPr>
        <b/>
        <sz val="20"/>
        <color theme="1"/>
        <rFont val="Calibri"/>
        <family val="2"/>
        <scheme val="minor"/>
      </rPr>
      <t>3.</t>
    </r>
    <r>
      <rPr>
        <sz val="11"/>
        <color theme="1"/>
        <rFont val="Calibri"/>
        <family val="2"/>
        <scheme val="minor"/>
      </rPr>
      <t xml:space="preserve"> Project relayout</t>
    </r>
  </si>
  <si>
    <t>1. Membuat master plan dan RAB untuk proyek Relay out
2. Menghitung cost &amp; benefit dari project relayout</t>
  </si>
  <si>
    <r>
      <rPr>
        <b/>
        <sz val="20"/>
        <rFont val="Calibri"/>
        <family val="2"/>
        <scheme val="minor"/>
      </rPr>
      <t>4.</t>
    </r>
    <r>
      <rPr>
        <sz val="11"/>
        <rFont val="Calibri"/>
        <family val="2"/>
        <scheme val="minor"/>
      </rPr>
      <t xml:space="preserve"> Program Autonomus Maintenance</t>
    </r>
  </si>
  <si>
    <t>1. Konsep Autonomus Maintenance
2. Sosialisasi Program Autonomus Maintenance
3. Menyiapkan formulir autonomus maintenance
4. Melakukan monitoring Autonomus Miantenance</t>
  </si>
  <si>
    <t xml:space="preserve">Sistem perhitungan OEE
</t>
  </si>
  <si>
    <t xml:space="preserve">1. Mengikuti Training TPM </t>
  </si>
  <si>
    <r>
      <rPr>
        <b/>
        <sz val="20"/>
        <rFont val="Calibri"/>
        <family val="2"/>
        <scheme val="minor"/>
      </rPr>
      <t>5.</t>
    </r>
    <r>
      <rPr>
        <sz val="11"/>
        <rFont val="Calibri"/>
        <family val="2"/>
        <scheme val="minor"/>
      </rPr>
      <t xml:space="preserve"> Mean Time to Repair</t>
    </r>
  </si>
  <si>
    <t>Target dari data MTTR terendah yang pernah dicapai</t>
  </si>
  <si>
    <t xml:space="preserve"> Implementasi program Total Productive Maintenance (TPM) --&gt;OEE</t>
  </si>
  <si>
    <r>
      <rPr>
        <b/>
        <sz val="20"/>
        <rFont val="Calibri"/>
        <family val="2"/>
        <scheme val="minor"/>
      </rPr>
      <t>6.</t>
    </r>
    <r>
      <rPr>
        <sz val="11"/>
        <rFont val="Calibri"/>
        <family val="2"/>
        <scheme val="minor"/>
      </rPr>
      <t xml:space="preserve"> Overall Equipment Effectiveness (OEE)</t>
    </r>
  </si>
  <si>
    <t>Masing-masing variabel 85%. OEE min 60%</t>
  </si>
  <si>
    <t>???</t>
  </si>
  <si>
    <r>
      <rPr>
        <b/>
        <sz val="20"/>
        <color theme="1"/>
        <rFont val="Calibri"/>
        <family val="2"/>
        <scheme val="minor"/>
      </rPr>
      <t>7.</t>
    </r>
    <r>
      <rPr>
        <sz val="11"/>
        <color theme="1"/>
        <rFont val="Calibri"/>
        <family val="2"/>
        <scheme val="minor"/>
      </rPr>
      <t xml:space="preserve"> Aplikasi ENGIS</t>
    </r>
  </si>
  <si>
    <t>Departemen</t>
  </si>
  <si>
    <t>Review BSC</t>
  </si>
  <si>
    <t>Due Date</t>
  </si>
  <si>
    <t>Status</t>
  </si>
  <si>
    <t>Engineering</t>
  </si>
  <si>
    <t>1. KPI Biaya Pembuatan Sarana &amp; Biaya Maintenace Mesin  direvisi ke Objective Cost Efectiveness</t>
  </si>
  <si>
    <t>Not Yet</t>
  </si>
  <si>
    <t>2. Robotisasi Multy Welding ada tambahan di STRATEGY INISIATIVE</t>
  </si>
  <si>
    <r>
      <t xml:space="preserve">3. Revisi target  Project relayout  menjadi 100% </t>
    </r>
    <r>
      <rPr>
        <b/>
        <u/>
        <sz val="11"/>
        <color theme="1"/>
        <rFont val="Calibri"/>
        <family val="2"/>
        <scheme val="minor"/>
      </rPr>
      <t>dari target yang akan dilakukan 2024</t>
    </r>
  </si>
  <si>
    <t xml:space="preserve">4. Program Autonomus Maintenance di munculkan kembali di thn ini </t>
  </si>
  <si>
    <t>5. Revisi KPI Downtime Mesin menjadi Mean Time to Repair (sesuai materi pelatihan TPM)</t>
  </si>
  <si>
    <t>6. Tambahan KPI Overall Equipment Effectiveness (OEE) --&gt; lengkapi strategic initiative</t>
  </si>
  <si>
    <t>7. Revisi Optimalisasi Program Digitalisasi menjadi Aplikasi ENGIS, target realisasi bulan apa?</t>
  </si>
  <si>
    <t>Revisi Bobot BSC Keseluruhan</t>
  </si>
  <si>
    <t>KPI Efektivitas  penggunaan ATK dan APD dihapus</t>
  </si>
  <si>
    <t>Biaya Pembuatan Sarana</t>
  </si>
  <si>
    <t xml:space="preserve">Biaya Maintenace Mesin </t>
  </si>
  <si>
    <t>Project relayout</t>
  </si>
  <si>
    <t>Program Autonomus Maintenance</t>
  </si>
  <si>
    <t>1. Konsep Autonomus Maintenance
2. Sosialisasi Program Autonomus Maintenance
3. Menyiapkan formulir autonomus maintenance
4. Melakukan monitoring Autonomus Maintenance</t>
  </si>
  <si>
    <r>
      <t xml:space="preserve">OEE </t>
    </r>
    <r>
      <rPr>
        <sz val="11"/>
        <color theme="1"/>
        <rFont val="Calibri"/>
        <family val="2"/>
      </rPr>
      <t>≥</t>
    </r>
    <r>
      <rPr>
        <sz val="8.9"/>
        <color theme="1"/>
        <rFont val="Calibri"/>
        <family val="2"/>
      </rPr>
      <t xml:space="preserve"> 85%</t>
    </r>
  </si>
  <si>
    <t xml:space="preserve"> Overall Equipment Effectiveness (OEE)</t>
  </si>
  <si>
    <t xml:space="preserve"> Aplikasi ENGIS</t>
  </si>
  <si>
    <t>Maret 2024</t>
  </si>
  <si>
    <t xml:space="preserve">1. Mengikuti training TPM
2. Mengembangkan program pemeliharaaan untuk menjaga dan mempertahankan agar mesin tetap berada pada kondisi terbaiknya., 
3. Meningkatkan kemampuan pengoperasian dan pemeliharaan mesin dengan cara melakukan pelatihan kepada semua operator mesin. </t>
  </si>
  <si>
    <t>REALISASI</t>
  </si>
  <si>
    <t>ACHIEVMENT</t>
  </si>
  <si>
    <t>KETERANGAN</t>
  </si>
  <si>
    <t>JANUARI 2024</t>
  </si>
  <si>
    <t>USULAN CAPEX 2024</t>
  </si>
  <si>
    <t>REALISASI CAPEX 2024</t>
  </si>
  <si>
    <t>No</t>
  </si>
  <si>
    <t>BIAYA</t>
  </si>
  <si>
    <t>COST CENTER</t>
  </si>
  <si>
    <t>JUMLAH</t>
  </si>
  <si>
    <t>HARGA</t>
  </si>
  <si>
    <t>NILAI INVESTASI</t>
  </si>
  <si>
    <t>RENCANA KEDATANGAN</t>
  </si>
  <si>
    <t>REALISASI KEDATANGAN</t>
  </si>
  <si>
    <t>1</t>
  </si>
  <si>
    <t xml:space="preserve">Perluasan Konstruksi Multy ke ENG </t>
  </si>
  <si>
    <t>JANUARI</t>
  </si>
  <si>
    <t>2</t>
  </si>
  <si>
    <t>Spare Part Kompresor Airman 75KW</t>
  </si>
  <si>
    <t>3</t>
  </si>
  <si>
    <t>Air Compressor 15 HP + Instalasi</t>
  </si>
  <si>
    <t>4</t>
  </si>
  <si>
    <t>Penggantian APAR</t>
  </si>
  <si>
    <t>HC GA</t>
  </si>
  <si>
    <t>5</t>
  </si>
  <si>
    <t>Laptop Design</t>
  </si>
  <si>
    <t>6</t>
  </si>
  <si>
    <t>Edge Bending (effiseinsi proses)</t>
  </si>
  <si>
    <t>PRD</t>
  </si>
  <si>
    <t>7</t>
  </si>
  <si>
    <t>Mesin Uji Impact Welding</t>
  </si>
  <si>
    <t>QC</t>
  </si>
  <si>
    <t>8</t>
  </si>
  <si>
    <t>Moulding Improvement yamato memo</t>
  </si>
  <si>
    <t>R&amp;D</t>
  </si>
  <si>
    <t>9</t>
  </si>
  <si>
    <t>Product Development (10 new item/years)</t>
  </si>
  <si>
    <t>Perbaikan atap ruangan Assembling Steel</t>
  </si>
  <si>
    <t>FEBRUARI</t>
  </si>
  <si>
    <t>ENG pindah ke KSO (WS, FACILITY, MTC &amp; Office)</t>
  </si>
  <si>
    <t>Keypad NC Router</t>
  </si>
  <si>
    <t>Multy Bor 37 spindel</t>
  </si>
  <si>
    <t>Cooling Tower + Motor + Instalasi</t>
  </si>
  <si>
    <t>KNB ke Konstruksi Yamato</t>
  </si>
  <si>
    <t>1200W SPS STANDBY POWER SUPPLY</t>
  </si>
  <si>
    <t>Camera Lensa</t>
  </si>
  <si>
    <t>Stabilizer Camera</t>
  </si>
  <si>
    <t>10</t>
  </si>
  <si>
    <t>Replacement Boot Portable Complete</t>
  </si>
  <si>
    <t>11</t>
  </si>
  <si>
    <t>Relayout Gudang Komponen (oceng) dan NB</t>
  </si>
  <si>
    <t>SCM</t>
  </si>
  <si>
    <t>Epoxy Lantai Produksi (Yamato Luas 1000 M2)</t>
  </si>
  <si>
    <t>MARET</t>
  </si>
  <si>
    <t>Epoxy Lantai Produksi (Konstruksi Multy 1000 M2)</t>
  </si>
  <si>
    <t>Epoxy lantai finish good langsir (800 M2)</t>
  </si>
  <si>
    <t>Mesin Laser Cut  (sampel Komponen)</t>
  </si>
  <si>
    <t>Mesin Uji Airmate  sesuai JIS K6400-4</t>
  </si>
  <si>
    <t>Crane 2 ton double axis + Instalasi</t>
  </si>
  <si>
    <t>HPE MSA 8 GB SHORTWAVE FIBRE CHANNEL SPF 4K</t>
  </si>
  <si>
    <t>APRIL</t>
  </si>
  <si>
    <t>Penambahan &amp; Penggantian 
All Jig (Inpection &amp; Welding)</t>
  </si>
  <si>
    <t>MEI</t>
  </si>
  <si>
    <t xml:space="preserve">Fortimail Email Security Appliance </t>
  </si>
  <si>
    <t>Bundle Contract 1 Year Parts-only RMA of FML-200F</t>
  </si>
  <si>
    <t>Penambahan &amp; Penggantian 
All Dies</t>
  </si>
  <si>
    <t>JUNI</t>
  </si>
  <si>
    <t>TOTAL</t>
  </si>
  <si>
    <t>PERSENTASE</t>
  </si>
  <si>
    <t>-</t>
  </si>
  <si>
    <t>Bulan</t>
  </si>
  <si>
    <t>Januari</t>
  </si>
  <si>
    <t>Februari</t>
  </si>
  <si>
    <t>Maret</t>
  </si>
  <si>
    <t>April</t>
  </si>
  <si>
    <t>Mei</t>
  </si>
  <si>
    <t>Juni</t>
  </si>
  <si>
    <t>Juli</t>
  </si>
  <si>
    <t>Agustus</t>
  </si>
  <si>
    <t>September</t>
  </si>
  <si>
    <t>Oktober</t>
  </si>
  <si>
    <t>November</t>
  </si>
  <si>
    <t>Desember</t>
  </si>
  <si>
    <t>Budget</t>
  </si>
  <si>
    <t>Realisasi</t>
  </si>
  <si>
    <t>Biaya Sarana</t>
  </si>
  <si>
    <t>%</t>
  </si>
  <si>
    <t>Biaya Mesin</t>
  </si>
  <si>
    <t>Hasil Akhir</t>
  </si>
  <si>
    <t>Catatan :</t>
  </si>
  <si>
    <t>Budget Sarana adalah penjumlahan dari budget workshop, facility, dan maintenance building</t>
  </si>
  <si>
    <t>Budget Mesin adalah penjumlahan dari budget oli-grease, sparepart (mekanik dan elektrik), general supplies, dan maintenance mesin</t>
  </si>
  <si>
    <t>Pengecekkan sarana milik chitose yang ada di subkon (mesin, mattress, jig inspeksi dll) diluar jig inspeksi kawai &amp; roland</t>
  </si>
  <si>
    <t>Min. 1 kali/ 6 bulan</t>
  </si>
  <si>
    <t>Pengecekkan Jig inspeksi kawai &amp; rolland</t>
  </si>
  <si>
    <t>Min. 2 kali/ 6 bulan</t>
  </si>
  <si>
    <t>Permintaan pembuatan prototipe</t>
  </si>
  <si>
    <t>Sesuai hasil kesepakatan diskusi</t>
  </si>
  <si>
    <t>Permintaan pembuatan sarana produksi</t>
  </si>
  <si>
    <t>Laporan progress pembuatan sarana</t>
  </si>
  <si>
    <t>Satu minggu sekali</t>
  </si>
  <si>
    <t>Persetujuan permintaan pengecekkan pembuatan sarana</t>
  </si>
  <si>
    <t>Min. H+1</t>
  </si>
  <si>
    <t>Permintaan estimasi harga sarana proses</t>
  </si>
  <si>
    <t>Maks. 1 minggu per proyek</t>
  </si>
  <si>
    <t>Permintaan desain sarana produk</t>
  </si>
  <si>
    <t>Melakukan penjagaan kondisi Lingkungan dan K3 di area Engineering</t>
  </si>
  <si>
    <t>Sesuai dengan ketentuan yang ditetapkan (kondisi dan jumlah)</t>
  </si>
  <si>
    <t>Perawatan sarana dan prasarana lingkungan dan K3 termasuk APD di area Engineering</t>
  </si>
  <si>
    <t>Kriteria</t>
  </si>
  <si>
    <t>Standar</t>
  </si>
  <si>
    <t>Dept. Penilai</t>
  </si>
  <si>
    <t>Produksi</t>
  </si>
  <si>
    <t>Marketing</t>
  </si>
  <si>
    <t>RnD</t>
  </si>
  <si>
    <t>PCH</t>
  </si>
  <si>
    <t>CMS</t>
  </si>
  <si>
    <t>FIACO</t>
  </si>
  <si>
    <t>IT</t>
  </si>
  <si>
    <t>KOMPLAIN STANDAR KEBERTERIMAAN KE ENGINEERING</t>
  </si>
  <si>
    <t>Remark</t>
  </si>
  <si>
    <t>Keterangan</t>
  </si>
  <si>
    <t>Keterangan Komplain</t>
  </si>
  <si>
    <t>0 Komplain</t>
  </si>
  <si>
    <t>Tercapai</t>
  </si>
  <si>
    <t>Permintaan Prototype dari R&amp;D</t>
  </si>
  <si>
    <t>Tgl Permintaan sesuai hasil diskusi</t>
  </si>
  <si>
    <t>Tgl Selesai Prototype</t>
  </si>
  <si>
    <t>Durasi Penyelesaian</t>
  </si>
  <si>
    <t>% G2</t>
  </si>
  <si>
    <t>Data Kegagalan G2 Mesin Chrome 2024</t>
  </si>
  <si>
    <t>Keterangan/  Kendala</t>
  </si>
  <si>
    <t>Robotisasi Multy Welding Tahun 2024</t>
  </si>
  <si>
    <t>Project Relayout</t>
  </si>
  <si>
    <t>Nama Project</t>
  </si>
  <si>
    <t>Target Selesai</t>
  </si>
  <si>
    <t>Progress Realisasi</t>
  </si>
  <si>
    <t>Keterangan/ Kendala</t>
  </si>
  <si>
    <t>Penerapan AM (Autonomous Maintenance) di Produksi</t>
  </si>
  <si>
    <t>Langkah Penerapan</t>
  </si>
  <si>
    <t>Tgl. Start</t>
  </si>
  <si>
    <t>Training dan Workshop AM</t>
  </si>
  <si>
    <t>Done</t>
  </si>
  <si>
    <t xml:space="preserve">Membuat draft formulir untuk AM </t>
  </si>
  <si>
    <t>Form abnormalities; form AM mesin universal; form AM sarana universal; form Tag</t>
  </si>
  <si>
    <t>Slide PPT berisikan informasi struktur, teori, dan penerapan AM di perusahaan Chitose</t>
  </si>
  <si>
    <t>Membuat materi persentasi AM + Quiz</t>
  </si>
  <si>
    <t>Training dengan peserta Kasie produksi dan tim PM dari ENG, perwakilan HCGA, Fiaco, BOD, total diikuti 27 orang</t>
  </si>
  <si>
    <t>Tgl. Selesai</t>
  </si>
  <si>
    <t>Evaluasi hasil training dan workshop AM</t>
  </si>
  <si>
    <t>Diskusi dengan tim Produksi terkait revisi formulir dan kick off AM</t>
  </si>
  <si>
    <t>Pembuatan SPB untuk Tag AM</t>
  </si>
  <si>
    <t>Order 2000pcs tag merah dan 2000pcs tag putih (proses oleh PCH, rencana tgl 5 Peb tersedia)</t>
  </si>
  <si>
    <t>Mapping mesin</t>
  </si>
  <si>
    <t>Mapping mesin untuk mesin di lokasi Assy folding, KM bending, Konst folding, dan pressing</t>
  </si>
  <si>
    <t>Membuat formulir Assy Folding dan KM Bending</t>
  </si>
  <si>
    <t>Revisi dan pembuatan Formulir untuk AM menjadi per jenis mesin</t>
  </si>
  <si>
    <t>Serah terima formulir ke Tim Produksi untuk pelaksanaan AM</t>
  </si>
  <si>
    <t>Penyerahan dan diskusi teknis pelaksanaan AM per Tanggal 1 Februari 2024</t>
  </si>
  <si>
    <t>Berlanjut setiap hari</t>
  </si>
  <si>
    <t>Penerapan AM mulai berjalan di Produksi</t>
  </si>
  <si>
    <t>Pelaksanaan AM di Produksi (Step 0 - 2)</t>
  </si>
  <si>
    <t>Jam DT</t>
  </si>
  <si>
    <t>% DT</t>
  </si>
  <si>
    <t>Jam NDT</t>
  </si>
  <si>
    <t>% NDT</t>
  </si>
  <si>
    <t>Informasi Rata-rata DT (Downtime) dan NDT (No Downtime)</t>
  </si>
  <si>
    <t>Rata-rata</t>
  </si>
  <si>
    <t>Avaibility</t>
  </si>
  <si>
    <t>Kerja terencana (jam)</t>
  </si>
  <si>
    <t>Waktu operasi (jam)</t>
  </si>
  <si>
    <t>Standar Cycle Time (pcs/jam)</t>
  </si>
  <si>
    <t>Performance Efficiency</t>
  </si>
  <si>
    <t>Total Defect (pcs)</t>
  </si>
  <si>
    <t>Total Finished Goods</t>
  </si>
  <si>
    <t>Yield Product</t>
  </si>
  <si>
    <t>OEE (%)</t>
  </si>
  <si>
    <t>MTBF (jam)</t>
  </si>
  <si>
    <t>MTTR (jam)</t>
  </si>
  <si>
    <t>Informasi OEE</t>
  </si>
  <si>
    <t>Waktu Kerja (jam dalam 1 bulan)</t>
  </si>
  <si>
    <t>Berhenti terencana (jam dalam 1 bulan)</t>
  </si>
  <si>
    <t>Total Produksi dalam 1 bulan (pcs)</t>
  </si>
  <si>
    <t>Kehadiran Normatif</t>
  </si>
  <si>
    <t>Jml Karyawan</t>
  </si>
  <si>
    <t>Dianggap Hadir</t>
  </si>
  <si>
    <t>Dianggap Tidak Hadir</t>
  </si>
  <si>
    <t>Jml HK</t>
  </si>
  <si>
    <t>Total Cuti</t>
  </si>
  <si>
    <t>Total P4</t>
  </si>
  <si>
    <t>Total Kerja*</t>
  </si>
  <si>
    <t>* Diluar lembur</t>
  </si>
  <si>
    <t>Total Mangkir</t>
  </si>
  <si>
    <t>Total SID</t>
  </si>
  <si>
    <t>Total P1</t>
  </si>
  <si>
    <t>Total KK</t>
  </si>
  <si>
    <t>Intensitas Energi</t>
  </si>
  <si>
    <t>Nama Program</t>
  </si>
  <si>
    <t>Keterangan Program</t>
  </si>
  <si>
    <t>Tgl. Start Program</t>
  </si>
  <si>
    <t>Kategori</t>
  </si>
  <si>
    <t>Perusahaan (tiap bulan)</t>
  </si>
  <si>
    <t>Departemen (per semester)</t>
  </si>
  <si>
    <t>0 temuan 5S (Skala Kuantitatif)</t>
  </si>
  <si>
    <t>Intensitas Solid Waste Terkait Temuan 5S</t>
  </si>
  <si>
    <t>Jml Temuan 5S</t>
  </si>
  <si>
    <t>Keterangan Temuan 5S terkait Solid Waste</t>
  </si>
  <si>
    <t>Tidak ditemukan temuan 5S (Skala Kuantitatif), yang resmi masuk ke ENG melalui portal KMS</t>
  </si>
  <si>
    <t>Tidak ada kecelakaan yang masuk dalam kategori kecelakaan kerja di Engineering</t>
  </si>
  <si>
    <t>Jml KK</t>
  </si>
  <si>
    <t>KK (Kecelakaan Kerja) di Engineering</t>
  </si>
  <si>
    <t>Keterangan Kejadian</t>
  </si>
  <si>
    <t>0 Temuan</t>
  </si>
  <si>
    <t>Temuan Kepatuhan APD di Engineering</t>
  </si>
  <si>
    <t>Jml Temuan</t>
  </si>
  <si>
    <t>Tidak ada audit dan temuan untuk kepatuhan APD internal dan vendor yang masuk secara resmi ke Engineering</t>
  </si>
  <si>
    <t>Judul A3 Report/ Kaizen</t>
  </si>
  <si>
    <t>Strategis</t>
  </si>
  <si>
    <t>Kaizen bulanan</t>
  </si>
  <si>
    <t>SDM Terlibat</t>
  </si>
  <si>
    <t>% Keterlibatan</t>
  </si>
  <si>
    <t>Tgl. Sidak</t>
  </si>
  <si>
    <t>Bagian</t>
  </si>
  <si>
    <t xml:space="preserve">List Temuan 5S dan K3 </t>
  </si>
  <si>
    <t>Manager</t>
  </si>
  <si>
    <t>AOC Area</t>
  </si>
  <si>
    <t>PIC Lapangan</t>
  </si>
  <si>
    <t>Jumlah Temuan</t>
  </si>
  <si>
    <t>Total SDM</t>
  </si>
  <si>
    <t>Jml. Match &amp; Above</t>
  </si>
  <si>
    <t>Jml Belum Match &amp; Above</t>
  </si>
  <si>
    <t>Match &amp; Above Matriks Kompetensi Engineering &amp; Sesuai Training</t>
  </si>
  <si>
    <t>% Match &amp; Above</t>
  </si>
  <si>
    <t>Tindakan Bagi Yang Belum Match &amp; Above</t>
  </si>
  <si>
    <t>% Belum Match &amp; Above</t>
  </si>
  <si>
    <t>Data Poin KMS Personil ENG</t>
  </si>
  <si>
    <t>Nama Personil</t>
  </si>
  <si>
    <t>Jan</t>
  </si>
  <si>
    <t>Feb</t>
  </si>
  <si>
    <t>Mar</t>
  </si>
  <si>
    <t>Apr</t>
  </si>
  <si>
    <t>Jun</t>
  </si>
  <si>
    <t>Jul</t>
  </si>
  <si>
    <t>Agu</t>
  </si>
  <si>
    <t>Sep</t>
  </si>
  <si>
    <t>Okt</t>
  </si>
  <si>
    <t>Nov</t>
  </si>
  <si>
    <t>Des</t>
  </si>
  <si>
    <t>RUBY KAUKABIT TA'LIEM</t>
  </si>
  <si>
    <t>GUNAWAN INDRIANTO</t>
  </si>
  <si>
    <t>GATRIA GANJAR ROCHMANO</t>
  </si>
  <si>
    <t>OTONG TAHYA</t>
  </si>
  <si>
    <t>AYUB MULYO WIDODO</t>
  </si>
  <si>
    <t>TRYO PERMADI</t>
  </si>
  <si>
    <t>MUHAMMAD SYARIF RIDLO</t>
  </si>
  <si>
    <t>RAMADAN SADIKIN</t>
  </si>
  <si>
    <t>CEP HARI RAYADI PUTRA</t>
  </si>
  <si>
    <t>IWAN SURYANA</t>
  </si>
  <si>
    <t>A.DANI NURJAMAN</t>
  </si>
  <si>
    <t>SUHARLAN</t>
  </si>
  <si>
    <t>NOFIARDI S.</t>
  </si>
  <si>
    <t>KIKI MUSLIHAT</t>
  </si>
  <si>
    <t>RISWANTO</t>
  </si>
  <si>
    <t>BUDIYANTO HENDRAWAN</t>
  </si>
  <si>
    <t>RACHMAT MULYADI</t>
  </si>
  <si>
    <t>IMAM MAULANA CAHYADI</t>
  </si>
  <si>
    <t>DENY SUPRIADIN</t>
  </si>
  <si>
    <t>ARIF PUJIANTO</t>
  </si>
  <si>
    <t>YOGI FIRMANSYAH</t>
  </si>
  <si>
    <t>HIDAYAT</t>
  </si>
  <si>
    <t>ANDRI SOPIAN</t>
  </si>
  <si>
    <t>PANJI SOLEHUDIN</t>
  </si>
  <si>
    <t>IRWAN IRMAWAN</t>
  </si>
  <si>
    <t>DIKI DARMAWAN</t>
  </si>
  <si>
    <t>MSD &amp; UTILITY</t>
  </si>
  <si>
    <t>UTILITY</t>
  </si>
  <si>
    <t>Total Poin</t>
  </si>
  <si>
    <t>Total</t>
  </si>
  <si>
    <t>% Akses KMS :</t>
  </si>
  <si>
    <t>Poin</t>
  </si>
  <si>
    <t>Tgl. Sosialisasi</t>
  </si>
  <si>
    <t>Tema Sosialisasi GCG dan Kode Etik</t>
  </si>
  <si>
    <t>% Pemenuhan</t>
  </si>
  <si>
    <t>Target Peserta</t>
  </si>
  <si>
    <t>Jml. Peserta Hadir</t>
  </si>
  <si>
    <t>Tgl. Audit</t>
  </si>
  <si>
    <t>Tema Audit</t>
  </si>
  <si>
    <t>Kategori Audit</t>
  </si>
  <si>
    <t>Minor</t>
  </si>
  <si>
    <t>Temuan Audit Mutu Internal/ Eksternal</t>
  </si>
  <si>
    <t>Mayor</t>
  </si>
  <si>
    <t>Observasi/ Perlu perhatian</t>
  </si>
  <si>
    <t>Tgl. Penyelesaian</t>
  </si>
  <si>
    <t>Status Closing Temuan</t>
  </si>
  <si>
    <t>Tepat waktu</t>
  </si>
  <si>
    <t>Durasi (Hari)</t>
  </si>
  <si>
    <t>Target Closing (HK)</t>
  </si>
  <si>
    <t>10HK</t>
  </si>
  <si>
    <t>Informasi Sanksi di ENG</t>
  </si>
  <si>
    <t>Personil Yang terkena Sanksi</t>
  </si>
  <si>
    <t>Kronologis Sanksi</t>
  </si>
  <si>
    <t>Tindakan dari Atasan</t>
  </si>
  <si>
    <t>Tgl. Kejadian</t>
  </si>
  <si>
    <t>Jumlah Temuan Sanksi</t>
  </si>
  <si>
    <t>% Progress</t>
  </si>
  <si>
    <t>Belum ada pengajuan resmi secara A3 Report untuk Kaizen strategis</t>
  </si>
  <si>
    <t>Tidak Tercapai</t>
  </si>
  <si>
    <t xml:space="preserve">Tidak ada kaizen atau A3 report yang masuk secara resmi </t>
  </si>
  <si>
    <t>Ruby K.T</t>
  </si>
  <si>
    <t>Gatria G.R
Ramadan S</t>
  </si>
  <si>
    <t>Status Temuan (Closed/ Open)</t>
  </si>
  <si>
    <t>Kategori Temuan (5S/ K3)</t>
  </si>
  <si>
    <t>Audit eksternal SNI</t>
  </si>
  <si>
    <t>Eksternal</t>
  </si>
  <si>
    <t>Tercapai tidak ada temuan Audit</t>
  </si>
  <si>
    <t>Audit Mutu Internal</t>
  </si>
  <si>
    <t>Internal</t>
  </si>
  <si>
    <t>4 temuan</t>
  </si>
  <si>
    <t>Tgl. Dikirim &amp; Menerima FTKTP</t>
  </si>
  <si>
    <t>2HK</t>
  </si>
  <si>
    <t>Tercapai tidak ada temuan minor dan penyelesaia temuan tepat waktu (4 temuan perlu perhatian di audit internal)</t>
  </si>
  <si>
    <t>Tidak ada sanksi di bulan Januari</t>
  </si>
  <si>
    <t>0 Sanksi</t>
  </si>
  <si>
    <t>Proses</t>
  </si>
  <si>
    <t>Di buat &amp; dilaporkan oleh : Gatria G. Rochmano</t>
  </si>
  <si>
    <t>Pekerjaan</t>
  </si>
  <si>
    <t>Actual Start</t>
  </si>
  <si>
    <t>Actual Finish</t>
  </si>
  <si>
    <t>Deadline</t>
  </si>
  <si>
    <t>A</t>
  </si>
  <si>
    <t>Pengumpulan &amp; Identifkasi data (Empathize/ tata cara)</t>
  </si>
  <si>
    <t>Identifikasi Formulir dan status keaktifan</t>
  </si>
  <si>
    <t>Ok</t>
  </si>
  <si>
    <t>Identifikasi Mesin dan status keaktifan</t>
  </si>
  <si>
    <t>Identifikasi pola maintenance</t>
  </si>
  <si>
    <t>On Progress</t>
  </si>
  <si>
    <t>Identifikasi standar &amp; manual maintenance</t>
  </si>
  <si>
    <t>B</t>
  </si>
  <si>
    <t>Perencanaan sistem</t>
  </si>
  <si>
    <t>Pembuatan mapping pola sistem</t>
  </si>
  <si>
    <t>Ok, Perlu Evaluasi</t>
  </si>
  <si>
    <t>Pengumpulan inputan penyelesaian</t>
  </si>
  <si>
    <t>C</t>
  </si>
  <si>
    <t>Pembuatan Google Form F-005 untuk pelapor</t>
  </si>
  <si>
    <t>Pembuatan Google Form F-005 untuk petugas</t>
  </si>
  <si>
    <t>Pembuatan Google Form F-011 data pemeliharaan mesin</t>
  </si>
  <si>
    <t>Pembuatan Google Doc F-005 pelapor untuk merge</t>
  </si>
  <si>
    <t>Pembuatan Google Doc F-005 petugas untuk merge</t>
  </si>
  <si>
    <t>Pembuatan Google Doc F-011 WRC-01 untuk merge</t>
  </si>
  <si>
    <t>Pembuatan Google Doc F-011 M-38 untuk merge</t>
  </si>
  <si>
    <t>Pembuatan Google Doc F-011 M-40 untuk merge</t>
  </si>
  <si>
    <t>Pembuatan Google Doc F-016 B-08 untuk merge</t>
  </si>
  <si>
    <t>Pembuatan Google Doc F-016 WRC-01 untuk merge</t>
  </si>
  <si>
    <t>Pembuatan Google Doc F-016 M-38 untuk merge</t>
  </si>
  <si>
    <t>Pembuatan Google Doc F-016 M-40 untuk merge</t>
  </si>
  <si>
    <t>D</t>
  </si>
  <si>
    <t xml:space="preserve">Pembuatan Sistem </t>
  </si>
  <si>
    <t>Pembuatan konsep sistem</t>
  </si>
  <si>
    <t>Pembuatan sistem pengambilan data :</t>
  </si>
  <si>
    <t>- Pembuatan QR code dan uji coba</t>
  </si>
  <si>
    <t>- Pembuatan sistem pengolahan data untuk KRAM</t>
  </si>
  <si>
    <t>- Input data sample ke sistem dengan google form F-005 Pelapor (uji data 8 data)</t>
  </si>
  <si>
    <t>- Pembuatan data base mesin</t>
  </si>
  <si>
    <t>- Pembuatan sistem olah data di Google spreadsheet Respon pelapor F-005</t>
  </si>
  <si>
    <t>- Pembutan sistem pengolahan data dan perhitungan DT dan NDT, terdapat sistem Filter + input data sample</t>
  </si>
  <si>
    <t>- Pembuatan Sistem pegolahan data dan tampil Data pemeliharaan Mesin, terdapat sistem filter dan google form</t>
  </si>
  <si>
    <t>- Pembuatan sistem pengolahan kendala, tindakan preventi, dan tindakan korektif dan google form + input data sample</t>
  </si>
  <si>
    <t>-Pembuatan input target aktifitas bulanan mingguan harian dengan filter dan google form + input data sample</t>
  </si>
  <si>
    <t>-Pembuatan input realisasi aktifitas bulanan mingguan harian dengan filter dan google form + input data sample</t>
  </si>
  <si>
    <t>- Pembuatan pengolahan dashboard di google spreadsheet</t>
  </si>
  <si>
    <t>Pembuatan sistem merge Google form dengan Google Doc jadi PDF</t>
  </si>
  <si>
    <t>Pembuatan sistem Notifikasi ke Email</t>
  </si>
  <si>
    <t>E</t>
  </si>
  <si>
    <t>Pembuatan Google Site (Prototype)</t>
  </si>
  <si>
    <t>Pembuatan halaman Dashboard dan halaman utama, halaman informasi</t>
  </si>
  <si>
    <t>Pembuatan halaman detail downtime  dan no downtime</t>
  </si>
  <si>
    <t>Pembuatan halaman detail permintaan</t>
  </si>
  <si>
    <t>Pembuatan halaman tampil F-005, jangka per 1 bulan</t>
  </si>
  <si>
    <t>Pembuatan halaman tampil F-011, 1 spreadsheet banyak sheet, jangka per 1 tahun</t>
  </si>
  <si>
    <t>Pembuatan halaman tampil F-016, 1 spreadsheet banyak sheet, jangka per 1 tahun</t>
  </si>
  <si>
    <t>Pembuatan halaman laporan progress harian, mingguan, bulanan, dan deadline</t>
  </si>
  <si>
    <t>Pembuatan halaman input HK per minggu dan per bulan</t>
  </si>
  <si>
    <t>Pembuatan halaman data base (data master, data cek, data base mesin)</t>
  </si>
  <si>
    <t>Pembuatan halaman laporan kendala, tindakan korektif, dan preventif</t>
  </si>
  <si>
    <t>F</t>
  </si>
  <si>
    <t>Persentasi</t>
  </si>
  <si>
    <t>Persentasi ke atasan MSD (Pak Ruby &amp; Pak Gunawan)</t>
  </si>
  <si>
    <t>Persentasi ke Tim (Bpk Otong, Bpk Ayub, Bpk Hari, Bpk Riswanto, dan Bpk Ramadan)</t>
  </si>
  <si>
    <t>Belum Pengerjaan</t>
  </si>
  <si>
    <t>G</t>
  </si>
  <si>
    <t>Pengetesan</t>
  </si>
  <si>
    <t>Simulasi di internal ENG</t>
  </si>
  <si>
    <t>Evaluasi</t>
  </si>
  <si>
    <t>H</t>
  </si>
  <si>
    <t>Ajukan pembuatan aplikasi ke IT</t>
  </si>
  <si>
    <t>Revisi data dan penambahan data lainnya dari Internal ENG ke pihak IT</t>
  </si>
  <si>
    <t>I</t>
  </si>
  <si>
    <t>Rapat dengan IT</t>
  </si>
  <si>
    <t>Pembahasan gambaran sistem proyek ENGIS</t>
  </si>
  <si>
    <t>Bahas pembahasan sistem notifikasi</t>
  </si>
  <si>
    <t>Bahas sistem penyimpanan dan database</t>
  </si>
  <si>
    <t>Bahas otoritas pengaksesan dan approval</t>
  </si>
  <si>
    <t>Penentuan waktu rapat koordinasi dan iterasi selanjutnya</t>
  </si>
  <si>
    <t>J</t>
  </si>
  <si>
    <t>Proses Pembuatan Aplikasi oleh IT</t>
  </si>
  <si>
    <t>Pembuatan Prototype dengan Sistem Google Site</t>
  </si>
  <si>
    <t>PROGRESS PERKEMBANGAN ENGIS JILID-1 (DENGAN GOOGLE SITE UNTUK 3 FORMULIR)</t>
  </si>
  <si>
    <t>PROGRESS PERKEMBANGAN ENGIS DENGAN IT JILID-2 (UNTUK 3 FORMULIR)</t>
  </si>
  <si>
    <t>Proses pembuatan dan pengembangan Aplikasi ENGIS</t>
  </si>
  <si>
    <t>Masukan dan saran</t>
  </si>
  <si>
    <t>Proses perbaikan aplikasi</t>
  </si>
  <si>
    <t>Uji coba aplikasi dan evaluasi</t>
  </si>
  <si>
    <t>K</t>
  </si>
  <si>
    <t>Proses Pemuktahiran Aplikasi</t>
  </si>
  <si>
    <t>Proses perbaikan aplikasi dan penambahan fitur-fitur</t>
  </si>
  <si>
    <t>Sosialisasi ke bagian lain dan sebagai percontohan</t>
  </si>
  <si>
    <t>L</t>
  </si>
  <si>
    <t>Perawatan dan Pemakaian Aplikasi</t>
  </si>
  <si>
    <t>Kick Off penggunaan dan migrasi</t>
  </si>
  <si>
    <t>Pemanfaatan aplikasi</t>
  </si>
  <si>
    <t>Persiapan &amp; Pengajuan ke IT</t>
  </si>
  <si>
    <t>Pembuatan Mapping proyek ENGIS (Flow sistem ENGIS) oleh internal ENG</t>
  </si>
  <si>
    <t>Di Hold, intstruksi atasan</t>
  </si>
  <si>
    <t>Di hold</t>
  </si>
  <si>
    <t>Progress Jilid-1 Untuk Prototype ENGIS di Google Site:</t>
  </si>
  <si>
    <r>
      <t xml:space="preserve">Tidak ada sanksi resmi yang masuk ke personil ENG, terkait pelanggaran Pemenuhan/Kepatuhan pada Peraturan Perundangan yang Berlaku
</t>
    </r>
    <r>
      <rPr>
        <b/>
        <u/>
        <sz val="11"/>
        <color theme="1"/>
        <rFont val="Calibri"/>
        <family val="2"/>
        <scheme val="minor"/>
      </rPr>
      <t>Detail di Sheet SANKSI</t>
    </r>
  </si>
  <si>
    <r>
      <t xml:space="preserve">Tercapai tidak ada temuan minor dari audit ekternal dan Closing penyelesaian temuan tepat waktu (4 temuan perlu perhatian dari audit internal)
</t>
    </r>
    <r>
      <rPr>
        <b/>
        <u/>
        <sz val="11"/>
        <color theme="1"/>
        <rFont val="Calibri"/>
        <family val="2"/>
        <scheme val="minor"/>
      </rPr>
      <t>Detail di Sheet AUDIT</t>
    </r>
  </si>
  <si>
    <r>
      <t xml:space="preserve">Tidak ada temuan 5S &amp; K3 dari patroli yang dilaporkan secara resmi ke KMS atau dashboard 5S
</t>
    </r>
    <r>
      <rPr>
        <b/>
        <u/>
        <sz val="11"/>
        <color theme="1"/>
        <rFont val="Calibri"/>
        <family val="2"/>
        <scheme val="minor"/>
      </rPr>
      <t>Detail di Sheet 5S-K3</t>
    </r>
  </si>
  <si>
    <r>
      <t xml:space="preserve">Tidak ada kaizen atau A3 report yang masuk secara resmi 
</t>
    </r>
    <r>
      <rPr>
        <b/>
        <u/>
        <sz val="11"/>
        <color theme="1"/>
        <rFont val="Calibri"/>
        <family val="2"/>
        <scheme val="minor"/>
      </rPr>
      <t>Detail di Sheet KAIZEN</t>
    </r>
  </si>
  <si>
    <r>
      <t xml:space="preserve">Belum ada pengajuan resmi secara A3 Report untuk Kaizen strategis
</t>
    </r>
    <r>
      <rPr>
        <b/>
        <u/>
        <sz val="11"/>
        <color theme="1"/>
        <rFont val="Calibri"/>
        <family val="2"/>
        <scheme val="minor"/>
      </rPr>
      <t>Detail di Sheet KAIZEN</t>
    </r>
  </si>
  <si>
    <r>
      <t xml:space="preserve">Tidak ada audit dan temuan untuk kepatuhan APD internal dan vendor yang masuk secara resmi ke Engineering
</t>
    </r>
    <r>
      <rPr>
        <b/>
        <u/>
        <sz val="11"/>
        <color theme="1"/>
        <rFont val="Calibri"/>
        <family val="2"/>
        <scheme val="minor"/>
      </rPr>
      <t>Detail di Sheet APD</t>
    </r>
  </si>
  <si>
    <r>
      <t xml:space="preserve">Tidak ada kecelakaan yang masuk dalam kategori kecelakaan kerja di Engineering
</t>
    </r>
    <r>
      <rPr>
        <b/>
        <u/>
        <sz val="11"/>
        <color theme="1"/>
        <rFont val="Calibri"/>
        <family val="2"/>
        <scheme val="minor"/>
      </rPr>
      <t>Detail di Sheet KK</t>
    </r>
  </si>
  <si>
    <r>
      <t xml:space="preserve">Tidak ditemukan temuan 5S (Skala Kuantitatif), yang resmi masuk ke ENG melalui portal KMS
</t>
    </r>
    <r>
      <rPr>
        <b/>
        <u/>
        <sz val="11"/>
        <color theme="1"/>
        <rFont val="Calibri"/>
        <family val="2"/>
        <scheme val="minor"/>
      </rPr>
      <t>Detail di Sheet SOLID WASTE</t>
    </r>
  </si>
  <si>
    <t>Target Durasi penyelesaian berdasarkan hasil Diskusi</t>
  </si>
  <si>
    <t>Tgl. Permintaan Masuk</t>
  </si>
  <si>
    <t>Modifikasi JIG las side lower frame (multy bed) double lock ke total lock</t>
  </si>
  <si>
    <t>Modifikasi JIG las lower frame compl (multy bed) Double lock ke total lock</t>
  </si>
  <si>
    <t>Pembuatan komponen cross frame Head dan foot bed Bossay U/ Aplikasi HF board bossay Multy bed</t>
  </si>
  <si>
    <t>Pembuatan Head/ Food pipe compl (bossay) BS 004 &amp; BS 005A</t>
  </si>
  <si>
    <t>Pembuatan "mal potong mika" U/ sarana produk project GBI</t>
  </si>
  <si>
    <t>Ketentuan Target di BSC</t>
  </si>
  <si>
    <t>2 HK</t>
  </si>
  <si>
    <t>1 HK</t>
  </si>
  <si>
    <t>Tidak lebih dari 10HK</t>
  </si>
  <si>
    <t>Sesuai ketentuan dan tercapai</t>
  </si>
  <si>
    <t>1 - 2HK</t>
  </si>
  <si>
    <r>
      <t xml:space="preserve">Total terdapat 4 permintaan terkait Prototype ke ENG, dan diselesaikan kurang dari 10HK
</t>
    </r>
    <r>
      <rPr>
        <b/>
        <u/>
        <sz val="11"/>
        <color theme="1"/>
        <rFont val="Calibri"/>
        <family val="2"/>
        <scheme val="minor"/>
      </rPr>
      <t>Detail di Sheet PROTO</t>
    </r>
  </si>
  <si>
    <r>
      <t xml:space="preserve">Tidak ada komplain yang masuk ke bagian Engineering secara resmi melalui portal KMS
</t>
    </r>
    <r>
      <rPr>
        <b/>
        <u/>
        <sz val="11"/>
        <color theme="1"/>
        <rFont val="Calibri"/>
        <family val="2"/>
        <scheme val="minor"/>
      </rPr>
      <t>Detail di Sheet KOMPLAIN</t>
    </r>
  </si>
  <si>
    <t>Peralihan lampu konvensional ke LED</t>
  </si>
  <si>
    <t>Januari (1 program)</t>
  </si>
  <si>
    <r>
      <t xml:space="preserve">Peralihan dan penggantian lampu konvensional ke LED, terdapat 3 area di bulan Januari
</t>
    </r>
    <r>
      <rPr>
        <b/>
        <u/>
        <sz val="11"/>
        <color theme="1"/>
        <rFont val="Calibri"/>
        <family val="2"/>
        <scheme val="minor"/>
      </rPr>
      <t>Detail di Sheet INTENSITAS</t>
    </r>
  </si>
  <si>
    <t>Lampu di Spray Booth</t>
  </si>
  <si>
    <t>Lorong jalan antara chrome belakang, Daishogun, dan Mushola</t>
  </si>
  <si>
    <t>Toilet</t>
  </si>
  <si>
    <t>Belum ada program</t>
  </si>
  <si>
    <t>Detail di Sheet INTENSITAS</t>
  </si>
  <si>
    <r>
      <t xml:space="preserve">Dari 26 personil ENG, 26 personil selalu akses KMS
</t>
    </r>
    <r>
      <rPr>
        <b/>
        <u/>
        <sz val="11"/>
        <color theme="1"/>
        <rFont val="Calibri"/>
        <family val="2"/>
        <scheme val="minor"/>
      </rPr>
      <t>Detail di Sheet KMS</t>
    </r>
  </si>
  <si>
    <r>
      <t xml:space="preserve">- Progress Jilid-1 Prototype ENGIS dengan Google site: 89% (dengan beberapa sample mesin dan fitur-fitur yang diinginkan)
- Progress Jilid-2 Pengembangan Aplikasi dengan bagian IT: 6% (pembuatan mapping proyek)
</t>
    </r>
    <r>
      <rPr>
        <b/>
        <u/>
        <sz val="11"/>
        <color theme="1"/>
        <rFont val="Calibri"/>
        <family val="2"/>
        <scheme val="minor"/>
      </rPr>
      <t>Detail di Sheet ENGIS</t>
    </r>
  </si>
  <si>
    <r>
      <t xml:space="preserve">Penerapan AM (Autonomous maintenance) step 0 - 2 yaitu persiapan, initial cleaning, dan countermeasure
</t>
    </r>
    <r>
      <rPr>
        <b/>
        <u/>
        <sz val="11"/>
        <color theme="1"/>
        <rFont val="Calibri"/>
        <family val="2"/>
        <scheme val="minor"/>
      </rPr>
      <t>Detail di Sheet AM</t>
    </r>
  </si>
  <si>
    <r>
      <rPr>
        <sz val="11"/>
        <color theme="1"/>
        <rFont val="Calibri"/>
        <family val="2"/>
        <scheme val="minor"/>
      </rPr>
      <t>Realisasi penggunaan biaya untuk sarana adalah Rp. 24.308.660, dari Budget Rp. 118.424.000, atau hanya terpakai 21%</t>
    </r>
    <r>
      <rPr>
        <b/>
        <u/>
        <sz val="11"/>
        <color theme="1"/>
        <rFont val="Calibri"/>
        <family val="2"/>
        <scheme val="minor"/>
      </rPr>
      <t xml:space="preserve">
Detail di Sheet BIAYA</t>
    </r>
  </si>
  <si>
    <r>
      <rPr>
        <sz val="11"/>
        <color theme="1"/>
        <rFont val="Calibri"/>
        <family val="2"/>
        <scheme val="minor"/>
      </rPr>
      <t>Realisasi penggunaan biaya untuk sarana adalah Rp. 115.386.004, dari Budget Rp. 205.856.000, atau hanya terpakai 56%</t>
    </r>
    <r>
      <rPr>
        <b/>
        <u/>
        <sz val="11"/>
        <color theme="1"/>
        <rFont val="Calibri"/>
        <family val="2"/>
        <scheme val="minor"/>
      </rPr>
      <t xml:space="preserve">
Detail di Sheet BIAYA</t>
    </r>
  </si>
  <si>
    <r>
      <rPr>
        <sz val="11"/>
        <color theme="1"/>
        <rFont val="Calibri"/>
        <family val="2"/>
        <scheme val="minor"/>
      </rPr>
      <t>Di Bulan ini Total 
- Cuti adalah 31x (dianggap Hadir); 
- P1 3x; SID 4x (mengurangi persentasi kehadiran)</t>
    </r>
    <r>
      <rPr>
        <b/>
        <u/>
        <sz val="11"/>
        <color theme="1"/>
        <rFont val="Calibri"/>
        <family val="2"/>
        <scheme val="minor"/>
      </rPr>
      <t xml:space="preserve">
Detail di Sheet ABSEN</t>
    </r>
  </si>
  <si>
    <t>Jml Kaizen Diikuti</t>
  </si>
  <si>
    <t>Count Total Keterlibatan</t>
  </si>
  <si>
    <t>Keterlibatan Kaizen Tiap Bulan</t>
  </si>
  <si>
    <t>Detail Kaizen</t>
  </si>
  <si>
    <t>% Keterlibatan Kaizen dari Count</t>
  </si>
  <si>
    <t>Total Kaizen/ tahun</t>
  </si>
  <si>
    <t>Total Unplanned Downtime (jam)</t>
  </si>
  <si>
    <t>Total Jml Breakdown (kali dalam 1 bulan)</t>
  </si>
  <si>
    <t>Relay out Nailing ke lt 1</t>
  </si>
  <si>
    <t>Relay out Kantor PRD Atas</t>
  </si>
  <si>
    <t>Target Mulai</t>
  </si>
  <si>
    <t>Dari mesin Chrome depan dan belakang Indikasi kebakar total dan kebakar serta kuning)</t>
  </si>
  <si>
    <r>
      <rPr>
        <sz val="11"/>
        <color theme="1"/>
        <rFont val="Calibri"/>
        <family val="2"/>
        <scheme val="minor"/>
      </rPr>
      <t>Dari mesin Chrome depan dan belakang Indikasi kebakar total dan kebakar serta kuning)</t>
    </r>
    <r>
      <rPr>
        <b/>
        <u/>
        <sz val="11"/>
        <color theme="1"/>
        <rFont val="Calibri"/>
        <family val="2"/>
        <scheme val="minor"/>
      </rPr>
      <t xml:space="preserve">
Detail di Sheet G2</t>
    </r>
  </si>
  <si>
    <r>
      <rPr>
        <sz val="11"/>
        <color theme="1"/>
        <rFont val="Calibri"/>
        <family val="2"/>
        <scheme val="minor"/>
      </rPr>
      <t>Relay out Nailing ke lt 1</t>
    </r>
    <r>
      <rPr>
        <b/>
        <u/>
        <sz val="11"/>
        <color theme="1"/>
        <rFont val="Calibri"/>
        <family val="2"/>
        <scheme val="minor"/>
      </rPr>
      <t xml:space="preserve">
Detail di Sheet RELAYOUT</t>
    </r>
  </si>
  <si>
    <t>Tidak ada</t>
  </si>
  <si>
    <r>
      <rPr>
        <sz val="11"/>
        <color theme="1"/>
        <rFont val="Calibri"/>
        <family val="2"/>
        <scheme val="minor"/>
      </rPr>
      <t>Rata-rata Downtime mesin di Bulan ini adalah 0,74 jam atau 0,31%. Sedangkan untuk NDT (yang bukan masuk downtime) adalah rata-rata 1,1 jam</t>
    </r>
    <r>
      <rPr>
        <b/>
        <u/>
        <sz val="11"/>
        <color theme="1"/>
        <rFont val="Calibri"/>
        <family val="2"/>
        <scheme val="minor"/>
      </rPr>
      <t xml:space="preserve">
Detail di Sheet DT-NDT</t>
    </r>
  </si>
  <si>
    <t>Update Desember 2023</t>
  </si>
  <si>
    <t>ROBOT</t>
  </si>
  <si>
    <t>MANUAL</t>
  </si>
  <si>
    <t>May</t>
  </si>
  <si>
    <t>Aug</t>
  </si>
  <si>
    <t>Oct</t>
  </si>
  <si>
    <t>Dec</t>
  </si>
  <si>
    <t>TOTAL WELD  JIG</t>
  </si>
  <si>
    <t>Progress 
2024 (unit)</t>
  </si>
  <si>
    <t>Weld Jig yang
Di Modif</t>
  </si>
  <si>
    <t>1. WJ Flora HN (Rangka)
2. WJ Flora S (Rangka)
3. WJ Ribbon (Rangka)
4. WJ Ribbon High (Rangka)
5. WJ Tahaji (Back)
6. WJ Tahaji (Seat)
7. WJ Yuki (Rangka)</t>
  </si>
  <si>
    <t xml:space="preserve">1.Training TPM di Baros (2 Hari) 4 &amp; 5 Januari 2024
2. Training TPM di Industri (1 Hari) 23 Januari 2024 </t>
  </si>
  <si>
    <r>
      <t xml:space="preserve">- Relokasi Nailing ke LT. 1
- MSD sudah mengirim informasi terkait Capex ke Dept. Pengaju capex pada Tgl. 1-2-2024 By Email
</t>
    </r>
    <r>
      <rPr>
        <b/>
        <u/>
        <sz val="11"/>
        <color theme="1"/>
        <rFont val="Calibri"/>
        <family val="2"/>
        <scheme val="minor"/>
      </rPr>
      <t>Detail di Sheet CAPEX</t>
    </r>
  </si>
  <si>
    <t>Kegiatan Training</t>
  </si>
  <si>
    <r>
      <rPr>
        <sz val="11"/>
        <color theme="1"/>
        <rFont val="Calibri"/>
        <family val="2"/>
        <scheme val="minor"/>
      </rPr>
      <t xml:space="preserve">1.Training TPM di Baros (2 Hari) 4 &amp; 5 Januari 2024
2. Training TPM di Industri (1 Hari) 23 Januari 2024 </t>
    </r>
    <r>
      <rPr>
        <b/>
        <u/>
        <sz val="11"/>
        <color theme="1"/>
        <rFont val="Calibri"/>
        <family val="2"/>
        <scheme val="minor"/>
      </rPr>
      <t xml:space="preserve">
Detail di Sheet KOMPETENSI</t>
    </r>
  </si>
  <si>
    <t>2. Program</t>
  </si>
  <si>
    <r>
      <rPr>
        <sz val="11"/>
        <color theme="1"/>
        <rFont val="Calibri"/>
        <family val="2"/>
        <scheme val="minor"/>
      </rPr>
      <t>1. KPI Kehadiran karyawan 98% (Briefing Pagi)
2. KPI Akses KMS 75%</t>
    </r>
    <r>
      <rPr>
        <b/>
        <u/>
        <sz val="11"/>
        <color theme="1"/>
        <rFont val="Calibri"/>
        <family val="2"/>
        <scheme val="minor"/>
      </rPr>
      <t xml:space="preserve">
Detail di Sheet GCG</t>
    </r>
  </si>
  <si>
    <t>1. KPI Kehadiran karyawan 98% (Briefing Pagi)
2. KPI Akses KMS 75%</t>
  </si>
  <si>
    <t>8 Januari 2024</t>
  </si>
  <si>
    <t>1. Kendaraan dinas bersama : 
 Tgl. 16 Jan 2024 (PRD + ENG) ke Trisco
 Tgl. 22 Jan 2024 ke ISTW (PRD, SCM, ENG, PCH)
2. AC Tidak Difungsikan
3. Tgl 22 Jan 2024 Menitipkan Dies ke Mobil Hinani</t>
  </si>
  <si>
    <r>
      <rPr>
        <sz val="11"/>
        <color theme="1"/>
        <rFont val="Calibri"/>
        <family val="2"/>
        <scheme val="minor"/>
      </rPr>
      <t>Avaibility Bulan Januari 2024 adalah 99,56%</t>
    </r>
    <r>
      <rPr>
        <b/>
        <u/>
        <sz val="11"/>
        <color theme="1"/>
        <rFont val="Calibri"/>
        <family val="2"/>
        <scheme val="minor"/>
      </rPr>
      <t xml:space="preserve">
Detail di Sheet OEE</t>
    </r>
  </si>
  <si>
    <r>
      <rPr>
        <sz val="11"/>
        <color theme="1"/>
        <rFont val="Calibri"/>
        <family val="2"/>
        <scheme val="minor"/>
      </rPr>
      <t>7 Produk</t>
    </r>
    <r>
      <rPr>
        <b/>
        <u/>
        <sz val="11"/>
        <color theme="1"/>
        <rFont val="Calibri"/>
        <family val="2"/>
        <scheme val="minor"/>
      </rPr>
      <t xml:space="preserve">
Detail di Sheet ROBOTISASI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</si>
</sst>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0_);_(* \(#,##0\);_(* &quot;-&quot;_);_(@_)"/>
    <numFmt numFmtId="43" formatCode="_(* #,##0.00_);_(* \(#,##0.00\);_(* &quot;-&quot;??_);_(@_)"/>
    <numFmt numFmtId="164" formatCode="_-* #,##0_-;\-* #,##0_-;_-* &quot;-&quot;_-;_-@_-"/>
    <numFmt numFmtId="165" formatCode="_-* #,##0.00_-;\-* #,##0.00_-;_-* &quot;-&quot;??_-;_-@_-"/>
    <numFmt numFmtId="166" formatCode="0.0%"/>
    <numFmt numFmtId="167" formatCode="_(* #,##0.00_);_(* \(#,##0.00\);_(* \-??_);_(@_)"/>
    <numFmt numFmtId="168" formatCode="_ * #,##0_ ;_ * \-#,##0_ ;_ * &quot;-&quot;_ ;_ @_ "/>
    <numFmt numFmtId="169" formatCode="#,##0_ ;\-#,##0\ "/>
    <numFmt numFmtId="170" formatCode="_-* #,##0_-;\-* #,##0_-;_-* &quot;-&quot;??_-;_-@_-"/>
    <numFmt numFmtId="171" formatCode="_([$Rp-421]* #,##0.00_);_([$Rp-421]* \(#,##0.00\);_([$Rp-421]* &quot;-&quot;??_);_(@_)"/>
    <numFmt numFmtId="172" formatCode="_([$Rp-421]* #,##0_);_([$Rp-421]* \(#,##0\);_([$Rp-421]* &quot;-&quot;??_);_(@_)"/>
    <numFmt numFmtId="173" formatCode="dddd\,\ dd\ mmmm\ yyyy"/>
    <numFmt numFmtId="174" formatCode="[$-F800]dddd\,\ mmmm\ dd\,\ yyyy"/>
  </numFmts>
  <fonts count="40" x14ac:knownFonts="1">
    <font>
      <sz val="11"/>
      <color theme="1"/>
      <name val="Calibri"/>
      <family val="2"/>
      <scheme val="minor"/>
    </font>
    <font>
      <sz val="11"/>
      <color theme="1"/>
      <name val="Calibri"/>
      <family val="2"/>
      <charset val="1"/>
      <scheme val="minor"/>
    </font>
    <font>
      <sz val="11"/>
      <color theme="1"/>
      <name val="Calibri"/>
      <family val="2"/>
      <scheme val="minor"/>
    </font>
    <font>
      <b/>
      <sz val="10"/>
      <color theme="1"/>
      <name val="Arial Narrow"/>
      <family val="2"/>
    </font>
    <font>
      <b/>
      <sz val="18"/>
      <color theme="1"/>
      <name val="Arial"/>
      <family val="2"/>
    </font>
    <font>
      <sz val="11"/>
      <color indexed="8"/>
      <name val="Calibri"/>
      <family val="2"/>
    </font>
    <font>
      <b/>
      <sz val="11"/>
      <color indexed="8"/>
      <name val="Arial Narrow"/>
      <family val="2"/>
    </font>
    <font>
      <b/>
      <sz val="9"/>
      <color indexed="81"/>
      <name val="Tahoma"/>
      <family val="2"/>
    </font>
    <font>
      <sz val="9"/>
      <color indexed="81"/>
      <name val="Tahoma"/>
      <family val="2"/>
    </font>
    <font>
      <sz val="11"/>
      <color indexed="8"/>
      <name val="Calibri"/>
      <family val="2"/>
      <scheme val="minor"/>
    </font>
    <font>
      <sz val="11"/>
      <color rgb="FF000000"/>
      <name val="Calibri"/>
      <family val="2"/>
      <scheme val="minor"/>
    </font>
    <font>
      <sz val="11"/>
      <name val="Calibri"/>
      <family val="2"/>
      <scheme val="minor"/>
    </font>
    <font>
      <sz val="8"/>
      <name val="Arial"/>
      <family val="2"/>
    </font>
    <font>
      <sz val="10"/>
      <name val="Arial"/>
      <family val="2"/>
    </font>
    <font>
      <u/>
      <sz val="11"/>
      <color indexed="8"/>
      <name val="Calibri"/>
      <family val="2"/>
      <scheme val="minor"/>
    </font>
    <font>
      <b/>
      <sz val="20"/>
      <color indexed="8"/>
      <name val="Calibri"/>
      <family val="2"/>
    </font>
    <font>
      <sz val="10"/>
      <color theme="1"/>
      <name val="Arial Narrow"/>
      <family val="2"/>
    </font>
    <font>
      <sz val="18"/>
      <color theme="1"/>
      <name val="Arial"/>
      <family val="2"/>
    </font>
    <font>
      <sz val="11"/>
      <color indexed="8"/>
      <name val="Arial Narrow"/>
      <family val="2"/>
    </font>
    <font>
      <sz val="11"/>
      <color rgb="FFFF0000"/>
      <name val="Calibri"/>
      <family val="2"/>
      <scheme val="minor"/>
    </font>
    <font>
      <sz val="11"/>
      <color theme="0"/>
      <name val="Calibri"/>
      <family val="2"/>
      <scheme val="minor"/>
    </font>
    <font>
      <b/>
      <sz val="20"/>
      <color theme="1"/>
      <name val="Calibri"/>
      <family val="2"/>
      <scheme val="minor"/>
    </font>
    <font>
      <b/>
      <sz val="20"/>
      <name val="Calibri"/>
      <family val="2"/>
      <scheme val="minor"/>
    </font>
    <font>
      <b/>
      <u/>
      <sz val="11"/>
      <color theme="1"/>
      <name val="Calibri"/>
      <family val="2"/>
      <scheme val="minor"/>
    </font>
    <font>
      <sz val="11"/>
      <color theme="1"/>
      <name val="Calibri"/>
      <family val="2"/>
    </font>
    <font>
      <sz val="8.9"/>
      <color theme="1"/>
      <name val="Calibri"/>
      <family val="2"/>
    </font>
    <font>
      <b/>
      <sz val="11"/>
      <color theme="1"/>
      <name val="Calibri"/>
      <family val="2"/>
      <scheme val="minor"/>
    </font>
    <font>
      <b/>
      <u/>
      <sz val="14"/>
      <color theme="8"/>
      <name val="Calibri"/>
      <family val="2"/>
      <scheme val="minor"/>
    </font>
    <font>
      <b/>
      <u/>
      <sz val="14"/>
      <color rgb="FF00B050"/>
      <name val="Calibri"/>
      <family val="2"/>
      <scheme val="minor"/>
    </font>
    <font>
      <b/>
      <sz val="12"/>
      <color theme="1"/>
      <name val="Calibri"/>
      <family val="2"/>
      <scheme val="minor"/>
    </font>
    <font>
      <b/>
      <sz val="16"/>
      <color theme="1"/>
      <name val="Calibri"/>
      <family val="2"/>
      <scheme val="minor"/>
    </font>
    <font>
      <i/>
      <sz val="11"/>
      <color theme="1"/>
      <name val="Calibri"/>
      <family val="2"/>
      <scheme val="minor"/>
    </font>
    <font>
      <b/>
      <u/>
      <sz val="12"/>
      <color theme="1"/>
      <name val="Arial Black"/>
      <family val="2"/>
    </font>
    <font>
      <sz val="11"/>
      <color theme="1"/>
      <name val="Arial Black"/>
      <family val="2"/>
    </font>
    <font>
      <u/>
      <sz val="12"/>
      <color theme="1"/>
      <name val="Arial"/>
      <family val="2"/>
    </font>
    <font>
      <sz val="12"/>
      <color theme="1"/>
      <name val="Arial"/>
      <family val="2"/>
    </font>
    <font>
      <sz val="11"/>
      <color theme="1"/>
      <name val="Arial"/>
      <family val="2"/>
    </font>
    <font>
      <b/>
      <sz val="11"/>
      <color theme="0"/>
      <name val="Arial"/>
      <family val="2"/>
    </font>
    <font>
      <b/>
      <sz val="11"/>
      <color theme="1"/>
      <name val="Arial"/>
      <family val="2"/>
    </font>
    <font>
      <sz val="20"/>
      <color theme="1"/>
      <name val="Calibri"/>
      <family val="2"/>
      <scheme val="minor"/>
    </font>
  </fonts>
  <fills count="22">
    <fill>
      <patternFill patternType="none"/>
    </fill>
    <fill>
      <patternFill patternType="gray125"/>
    </fill>
    <fill>
      <patternFill patternType="solid">
        <fgColor indexed="13"/>
        <bgColor indexed="3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1"/>
        <bgColor indexed="64"/>
      </patternFill>
    </fill>
    <fill>
      <patternFill patternType="solid">
        <fgColor theme="3"/>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s>
  <borders count="43">
    <border>
      <left/>
      <right/>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double">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s>
  <cellStyleXfs count="23">
    <xf numFmtId="0" fontId="0" fillId="0" borderId="0"/>
    <xf numFmtId="0" fontId="5" fillId="0" borderId="0"/>
    <xf numFmtId="0" fontId="2" fillId="0" borderId="0"/>
    <xf numFmtId="9" fontId="2" fillId="0" borderId="0" applyFont="0" applyFill="0" applyBorder="0" applyAlignment="0" applyProtection="0"/>
    <xf numFmtId="0" fontId="12" fillId="0" borderId="0"/>
    <xf numFmtId="43" fontId="12" fillId="0" borderId="0" applyFont="0" applyFill="0" applyBorder="0" applyAlignment="0" applyProtection="0"/>
    <xf numFmtId="41" fontId="5"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3" fillId="0" borderId="0"/>
    <xf numFmtId="41" fontId="13" fillId="0" borderId="0" applyFill="0" applyBorder="0" applyAlignment="0" applyProtection="0"/>
    <xf numFmtId="41" fontId="1" fillId="0" borderId="0" applyFont="0" applyFill="0" applyBorder="0" applyAlignment="0" applyProtection="0"/>
    <xf numFmtId="167" fontId="13" fillId="0" borderId="0" applyFill="0" applyBorder="0" applyAlignment="0" applyProtection="0"/>
    <xf numFmtId="43" fontId="13" fillId="0" borderId="0" applyFont="0" applyFill="0" applyBorder="0" applyAlignment="0" applyProtection="0"/>
    <xf numFmtId="0" fontId="2" fillId="0" borderId="0">
      <alignment vertical="center"/>
    </xf>
    <xf numFmtId="168" fontId="2" fillId="0" borderId="0" applyFont="0" applyFill="0" applyBorder="0" applyAlignment="0" applyProtection="0">
      <alignment vertical="center"/>
    </xf>
    <xf numFmtId="165"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3" fillId="0" borderId="0"/>
    <xf numFmtId="9" fontId="2" fillId="0" borderId="0" applyFont="0" applyFill="0" applyBorder="0" applyAlignment="0" applyProtection="0"/>
    <xf numFmtId="164" fontId="2" fillId="0" borderId="0" applyFont="0" applyFill="0" applyBorder="0" applyAlignment="0" applyProtection="0"/>
  </cellStyleXfs>
  <cellXfs count="526">
    <xf numFmtId="0" fontId="0" fillId="0" borderId="0" xfId="0"/>
    <xf numFmtId="0" fontId="5" fillId="0" borderId="0" xfId="1" applyAlignment="1">
      <alignment vertical="center"/>
    </xf>
    <xf numFmtId="0" fontId="5" fillId="0" borderId="0" xfId="1" applyAlignment="1">
      <alignment vertical="center" wrapText="1"/>
    </xf>
    <xf numFmtId="0" fontId="6" fillId="2" borderId="7" xfId="1" applyFont="1" applyFill="1" applyBorder="1" applyAlignment="1">
      <alignment vertical="center"/>
    </xf>
    <xf numFmtId="0" fontId="6" fillId="2" borderId="8" xfId="1" applyFont="1" applyFill="1" applyBorder="1" applyAlignment="1">
      <alignment vertical="center" wrapText="1"/>
    </xf>
    <xf numFmtId="0" fontId="6" fillId="2" borderId="8" xfId="1" applyFont="1" applyFill="1" applyBorder="1" applyAlignment="1">
      <alignment horizontal="center" vertical="center" wrapText="1"/>
    </xf>
    <xf numFmtId="0" fontId="6" fillId="2" borderId="8" xfId="1" applyFont="1" applyFill="1" applyBorder="1" applyAlignment="1">
      <alignment horizontal="center" vertical="center"/>
    </xf>
    <xf numFmtId="0" fontId="6" fillId="3" borderId="9" xfId="1" applyFont="1" applyFill="1" applyBorder="1" applyAlignment="1">
      <alignment horizontal="center" vertical="center" wrapText="1"/>
    </xf>
    <xf numFmtId="0" fontId="0" fillId="0" borderId="0" xfId="0" applyAlignment="1">
      <alignment wrapText="1"/>
    </xf>
    <xf numFmtId="0" fontId="9" fillId="4" borderId="12" xfId="1" applyFont="1" applyFill="1" applyBorder="1" applyAlignment="1">
      <alignment horizontal="left" vertical="center" wrapText="1"/>
    </xf>
    <xf numFmtId="166" fontId="9" fillId="4" borderId="12" xfId="1" applyNumberFormat="1" applyFont="1" applyFill="1" applyBorder="1" applyAlignment="1">
      <alignment horizontal="center" vertical="center"/>
    </xf>
    <xf numFmtId="0" fontId="9" fillId="4" borderId="18" xfId="1" applyFont="1" applyFill="1" applyBorder="1" applyAlignment="1">
      <alignment horizontal="center" vertical="center" wrapText="1"/>
    </xf>
    <xf numFmtId="0" fontId="9" fillId="4" borderId="12" xfId="1" applyFont="1" applyFill="1" applyBorder="1" applyAlignment="1">
      <alignment horizontal="center" vertical="center" wrapText="1"/>
    </xf>
    <xf numFmtId="0" fontId="10" fillId="4" borderId="11" xfId="0" applyFont="1" applyFill="1" applyBorder="1" applyAlignment="1">
      <alignment horizontal="center" vertical="center" wrapText="1" readingOrder="1"/>
    </xf>
    <xf numFmtId="0" fontId="9" fillId="4" borderId="12" xfId="1" applyFont="1" applyFill="1" applyBorder="1" applyAlignment="1">
      <alignment horizontal="center" vertical="center"/>
    </xf>
    <xf numFmtId="0" fontId="11" fillId="4" borderId="12" xfId="0" applyFont="1" applyFill="1" applyBorder="1" applyAlignment="1">
      <alignment vertical="center" wrapText="1"/>
    </xf>
    <xf numFmtId="0" fontId="9" fillId="4" borderId="13" xfId="1" applyFont="1" applyFill="1" applyBorder="1" applyAlignment="1">
      <alignment horizontal="center" vertical="center" wrapText="1"/>
    </xf>
    <xf numFmtId="0" fontId="9" fillId="5" borderId="12" xfId="1" applyFont="1" applyFill="1" applyBorder="1" applyAlignment="1">
      <alignment vertical="center" wrapText="1"/>
    </xf>
    <xf numFmtId="0" fontId="11" fillId="5" borderId="12" xfId="1" quotePrefix="1" applyFont="1" applyFill="1" applyBorder="1" applyAlignment="1">
      <alignment horizontal="center" vertical="center" wrapText="1"/>
    </xf>
    <xf numFmtId="0" fontId="9" fillId="5" borderId="12" xfId="1" applyFont="1" applyFill="1" applyBorder="1" applyAlignment="1">
      <alignment horizontal="left" vertical="center" wrapText="1"/>
    </xf>
    <xf numFmtId="0" fontId="0" fillId="5" borderId="12" xfId="0" applyFill="1" applyBorder="1" applyAlignment="1">
      <alignment horizontal="left" vertical="center" wrapText="1"/>
    </xf>
    <xf numFmtId="0" fontId="9" fillId="5" borderId="18" xfId="1" applyFont="1" applyFill="1" applyBorder="1" applyAlignment="1">
      <alignment horizontal="center" vertical="center" wrapText="1"/>
    </xf>
    <xf numFmtId="0" fontId="10" fillId="5" borderId="12" xfId="0" applyFont="1" applyFill="1" applyBorder="1" applyAlignment="1">
      <alignment horizontal="center" vertical="center" wrapText="1" readingOrder="1"/>
    </xf>
    <xf numFmtId="0" fontId="11" fillId="3" borderId="12" xfId="3" quotePrefix="1" applyNumberFormat="1" applyFont="1" applyFill="1" applyBorder="1" applyAlignment="1">
      <alignment horizontal="center" vertical="center" wrapText="1"/>
    </xf>
    <xf numFmtId="0" fontId="2" fillId="5" borderId="12" xfId="2" applyFill="1" applyBorder="1" applyAlignment="1">
      <alignment vertical="center" wrapText="1"/>
    </xf>
    <xf numFmtId="0" fontId="10" fillId="6" borderId="11" xfId="0" applyFont="1" applyFill="1" applyBorder="1" applyAlignment="1">
      <alignment horizontal="center" vertical="center" wrapText="1" readingOrder="1"/>
    </xf>
    <xf numFmtId="0" fontId="9" fillId="6" borderId="12" xfId="1" applyFont="1" applyFill="1" applyBorder="1" applyAlignment="1">
      <alignment vertical="center" wrapText="1"/>
    </xf>
    <xf numFmtId="166" fontId="11" fillId="6" borderId="12" xfId="2" applyNumberFormat="1" applyFont="1" applyFill="1" applyBorder="1" applyAlignment="1">
      <alignment horizontal="center" vertical="center"/>
    </xf>
    <xf numFmtId="0" fontId="9" fillId="6" borderId="11" xfId="1" applyFont="1" applyFill="1" applyBorder="1" applyAlignment="1">
      <alignment horizontal="left" vertical="center" wrapText="1"/>
    </xf>
    <xf numFmtId="0" fontId="9" fillId="6" borderId="19" xfId="1" applyFont="1" applyFill="1" applyBorder="1" applyAlignment="1">
      <alignment horizontal="center" vertical="center" wrapText="1"/>
    </xf>
    <xf numFmtId="0" fontId="9" fillId="6" borderId="12" xfId="1" applyFont="1" applyFill="1" applyBorder="1" applyAlignment="1">
      <alignment horizontal="left" vertical="center" wrapText="1"/>
    </xf>
    <xf numFmtId="3" fontId="11" fillId="6" borderId="12" xfId="2" applyNumberFormat="1" applyFont="1" applyFill="1" applyBorder="1" applyAlignment="1">
      <alignment horizontal="center" vertical="center" wrapText="1"/>
    </xf>
    <xf numFmtId="0" fontId="9" fillId="6" borderId="11" xfId="1" applyFont="1" applyFill="1" applyBorder="1" applyAlignment="1">
      <alignment vertical="center" wrapText="1"/>
    </xf>
    <xf numFmtId="0" fontId="9" fillId="6" borderId="18" xfId="1" applyFont="1" applyFill="1" applyBorder="1" applyAlignment="1">
      <alignment horizontal="center" vertical="center" wrapText="1"/>
    </xf>
    <xf numFmtId="9" fontId="11" fillId="6" borderId="12" xfId="3" applyFont="1" applyFill="1" applyBorder="1" applyAlignment="1">
      <alignment horizontal="center" vertical="center" wrapText="1"/>
    </xf>
    <xf numFmtId="0" fontId="11" fillId="6" borderId="12" xfId="3" applyNumberFormat="1" applyFont="1" applyFill="1" applyBorder="1" applyAlignment="1">
      <alignment horizontal="center" vertical="center"/>
    </xf>
    <xf numFmtId="0" fontId="11" fillId="6" borderId="12"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9" fillId="6" borderId="15" xfId="1" applyFont="1" applyFill="1" applyBorder="1" applyAlignment="1">
      <alignment vertical="center" wrapText="1"/>
    </xf>
    <xf numFmtId="0" fontId="10" fillId="6" borderId="12" xfId="0" applyFont="1" applyFill="1" applyBorder="1" applyAlignment="1">
      <alignment horizontal="center" vertical="center" wrapText="1" readingOrder="1"/>
    </xf>
    <xf numFmtId="0" fontId="11" fillId="6" borderId="12" xfId="2" applyFont="1" applyFill="1" applyBorder="1" applyAlignment="1">
      <alignment horizontal="center" vertical="center"/>
    </xf>
    <xf numFmtId="0" fontId="2" fillId="6" borderId="12" xfId="2" applyFill="1" applyBorder="1" applyAlignment="1">
      <alignment horizontal="left" vertical="center" wrapText="1"/>
    </xf>
    <xf numFmtId="0" fontId="9" fillId="7" borderId="12" xfId="1" applyFont="1" applyFill="1" applyBorder="1" applyAlignment="1">
      <alignment horizontal="left" vertical="center" wrapText="1"/>
    </xf>
    <xf numFmtId="9" fontId="11" fillId="7" borderId="12" xfId="2" applyNumberFormat="1" applyFont="1" applyFill="1" applyBorder="1" applyAlignment="1">
      <alignment horizontal="center" vertical="center" wrapText="1"/>
    </xf>
    <xf numFmtId="0" fontId="9" fillId="7" borderId="11" xfId="1" applyFont="1" applyFill="1" applyBorder="1" applyAlignment="1">
      <alignment horizontal="left" vertical="center" wrapText="1"/>
    </xf>
    <xf numFmtId="0" fontId="9" fillId="7" borderId="15" xfId="1" applyFont="1" applyFill="1" applyBorder="1" applyAlignment="1">
      <alignment vertical="center" wrapText="1"/>
    </xf>
    <xf numFmtId="9" fontId="11" fillId="7" borderId="12" xfId="0" applyNumberFormat="1" applyFont="1" applyFill="1" applyBorder="1" applyAlignment="1">
      <alignment horizontal="center" vertical="center" wrapText="1"/>
    </xf>
    <xf numFmtId="0" fontId="11" fillId="7" borderId="12" xfId="2" applyFont="1" applyFill="1" applyBorder="1" applyAlignment="1">
      <alignment horizontal="left" vertical="center" wrapText="1"/>
    </xf>
    <xf numFmtId="0" fontId="9" fillId="7" borderId="14" xfId="1" applyFont="1" applyFill="1" applyBorder="1" applyAlignment="1">
      <alignment horizontal="left" vertical="center" wrapText="1"/>
    </xf>
    <xf numFmtId="9" fontId="11" fillId="7" borderId="12" xfId="2" quotePrefix="1" applyNumberFormat="1" applyFont="1" applyFill="1" applyBorder="1" applyAlignment="1">
      <alignment horizontal="center" vertical="center" wrapText="1"/>
    </xf>
    <xf numFmtId="0" fontId="11" fillId="7" borderId="12" xfId="2" quotePrefix="1" applyFont="1" applyFill="1" applyBorder="1" applyAlignment="1">
      <alignment horizontal="left" vertical="center" wrapText="1"/>
    </xf>
    <xf numFmtId="17" fontId="11" fillId="7" borderId="12" xfId="2" quotePrefix="1" applyNumberFormat="1" applyFont="1" applyFill="1" applyBorder="1" applyAlignment="1">
      <alignment horizontal="center" vertical="center" wrapText="1"/>
    </xf>
    <xf numFmtId="0" fontId="11" fillId="7" borderId="12" xfId="2" applyFont="1" applyFill="1" applyBorder="1" applyAlignment="1">
      <alignment vertical="center" wrapText="1"/>
    </xf>
    <xf numFmtId="0" fontId="9" fillId="7" borderId="18" xfId="1" applyFont="1" applyFill="1" applyBorder="1" applyAlignment="1">
      <alignment horizontal="center" vertical="center" wrapText="1"/>
    </xf>
    <xf numFmtId="0" fontId="9" fillId="7" borderId="24" xfId="1" applyFont="1" applyFill="1" applyBorder="1" applyAlignment="1">
      <alignment horizontal="left" vertical="center" wrapText="1"/>
    </xf>
    <xf numFmtId="17" fontId="11" fillId="7" borderId="24" xfId="2" quotePrefix="1" applyNumberFormat="1" applyFont="1" applyFill="1" applyBorder="1" applyAlignment="1">
      <alignment horizontal="center" vertical="center" wrapText="1"/>
    </xf>
    <xf numFmtId="0" fontId="11" fillId="7" borderId="24" xfId="2" applyFont="1" applyFill="1" applyBorder="1" applyAlignment="1">
      <alignment vertical="center" wrapText="1"/>
    </xf>
    <xf numFmtId="0" fontId="9" fillId="7" borderId="25" xfId="1" applyFont="1" applyFill="1" applyBorder="1" applyAlignment="1">
      <alignment horizontal="center" vertical="center" wrapText="1"/>
    </xf>
    <xf numFmtId="0" fontId="9" fillId="5" borderId="10" xfId="1" applyFont="1" applyFill="1" applyBorder="1" applyAlignment="1">
      <alignment horizontal="center" vertical="center"/>
    </xf>
    <xf numFmtId="0" fontId="9" fillId="6" borderId="15" xfId="1" applyFont="1" applyFill="1" applyBorder="1" applyAlignment="1">
      <alignment horizontal="left" vertical="center"/>
    </xf>
    <xf numFmtId="0" fontId="9" fillId="7" borderId="30" xfId="1" applyFont="1" applyFill="1" applyBorder="1" applyAlignment="1">
      <alignment horizontal="left" vertical="center" wrapText="1"/>
    </xf>
    <xf numFmtId="9" fontId="11" fillId="7" borderId="30" xfId="2" applyNumberFormat="1" applyFont="1" applyFill="1" applyBorder="1" applyAlignment="1">
      <alignment horizontal="center" vertical="center" wrapText="1"/>
    </xf>
    <xf numFmtId="0" fontId="9" fillId="7" borderId="29" xfId="1" applyFont="1" applyFill="1" applyBorder="1" applyAlignment="1">
      <alignment horizontal="left" vertical="center" wrapText="1"/>
    </xf>
    <xf numFmtId="0" fontId="11" fillId="7" borderId="30" xfId="2" applyFont="1" applyFill="1" applyBorder="1" applyAlignment="1">
      <alignment horizontal="left" vertical="center" wrapText="1"/>
    </xf>
    <xf numFmtId="0" fontId="9" fillId="7" borderId="31" xfId="1" applyFont="1" applyFill="1" applyBorder="1" applyAlignment="1">
      <alignment horizontal="left" vertical="center" wrapText="1"/>
    </xf>
    <xf numFmtId="17" fontId="11" fillId="7" borderId="30" xfId="2" quotePrefix="1" applyNumberFormat="1" applyFont="1" applyFill="1" applyBorder="1" applyAlignment="1">
      <alignment horizontal="center" vertical="center" wrapText="1"/>
    </xf>
    <xf numFmtId="0" fontId="11" fillId="7" borderId="30" xfId="2" quotePrefix="1" applyFont="1" applyFill="1" applyBorder="1" applyAlignment="1">
      <alignment horizontal="left" vertical="center" wrapText="1"/>
    </xf>
    <xf numFmtId="0" fontId="11" fillId="7" borderId="30" xfId="2" applyFont="1" applyFill="1" applyBorder="1" applyAlignment="1">
      <alignment vertical="center" wrapText="1"/>
    </xf>
    <xf numFmtId="0" fontId="9" fillId="0" borderId="0" xfId="1" applyFont="1" applyAlignment="1">
      <alignment vertical="center"/>
    </xf>
    <xf numFmtId="0" fontId="9" fillId="0" borderId="0" xfId="1" applyFont="1" applyAlignment="1">
      <alignment vertical="center" wrapText="1"/>
    </xf>
    <xf numFmtId="9" fontId="11" fillId="7" borderId="30" xfId="2" quotePrefix="1" applyNumberFormat="1" applyFont="1" applyFill="1" applyBorder="1" applyAlignment="1">
      <alignment horizontal="center" vertical="center" wrapText="1"/>
    </xf>
    <xf numFmtId="0" fontId="6" fillId="2" borderId="7" xfId="1" applyFont="1" applyFill="1" applyBorder="1" applyAlignment="1">
      <alignment horizontal="center" vertical="center"/>
    </xf>
    <xf numFmtId="0" fontId="9" fillId="6" borderId="30" xfId="1" applyFont="1" applyFill="1" applyBorder="1" applyAlignment="1">
      <alignment vertical="center" wrapText="1"/>
    </xf>
    <xf numFmtId="0" fontId="10" fillId="4" borderId="27" xfId="2" applyFont="1" applyFill="1" applyBorder="1" applyAlignment="1">
      <alignment horizontal="center" vertical="center" wrapText="1" readingOrder="1"/>
    </xf>
    <xf numFmtId="0" fontId="9" fillId="4" borderId="27" xfId="1" applyFont="1" applyFill="1" applyBorder="1" applyAlignment="1">
      <alignment horizontal="left" vertical="center" wrapText="1"/>
    </xf>
    <xf numFmtId="0" fontId="9" fillId="4" borderId="27" xfId="1" applyFont="1" applyFill="1" applyBorder="1" applyAlignment="1">
      <alignment horizontal="center" vertical="center"/>
    </xf>
    <xf numFmtId="0" fontId="9" fillId="4" borderId="28" xfId="1" applyFont="1" applyFill="1" applyBorder="1" applyAlignment="1">
      <alignment horizontal="center" vertical="center" wrapText="1"/>
    </xf>
    <xf numFmtId="0" fontId="9" fillId="4" borderId="30" xfId="1" applyFont="1" applyFill="1" applyBorder="1" applyAlignment="1">
      <alignment horizontal="left" vertical="center" wrapText="1"/>
    </xf>
    <xf numFmtId="166" fontId="9" fillId="4" borderId="30" xfId="1" applyNumberFormat="1" applyFont="1" applyFill="1" applyBorder="1" applyAlignment="1">
      <alignment horizontal="center" vertical="center"/>
    </xf>
    <xf numFmtId="0" fontId="11" fillId="4" borderId="30" xfId="2" applyFont="1" applyFill="1" applyBorder="1" applyAlignment="1">
      <alignment vertical="center" wrapText="1"/>
    </xf>
    <xf numFmtId="0" fontId="9" fillId="4" borderId="30" xfId="1" applyFont="1" applyFill="1" applyBorder="1" applyAlignment="1">
      <alignment horizontal="center" vertical="center" wrapText="1"/>
    </xf>
    <xf numFmtId="0" fontId="9" fillId="4" borderId="30" xfId="1" applyFont="1" applyFill="1" applyBorder="1" applyAlignment="1">
      <alignment horizontal="center" vertical="center"/>
    </xf>
    <xf numFmtId="0" fontId="9" fillId="4" borderId="30" xfId="17" applyNumberFormat="1" applyFont="1" applyFill="1" applyBorder="1" applyAlignment="1">
      <alignment horizontal="center" vertical="center"/>
    </xf>
    <xf numFmtId="0" fontId="9" fillId="5" borderId="30" xfId="1" applyFont="1" applyFill="1" applyBorder="1" applyAlignment="1">
      <alignment vertical="top" wrapText="1"/>
    </xf>
    <xf numFmtId="0" fontId="9" fillId="5" borderId="30" xfId="1" applyFont="1" applyFill="1" applyBorder="1" applyAlignment="1">
      <alignment vertical="center" wrapText="1"/>
    </xf>
    <xf numFmtId="0" fontId="11" fillId="5" borderId="30" xfId="1" quotePrefix="1" applyFont="1" applyFill="1" applyBorder="1" applyAlignment="1">
      <alignment horizontal="center" vertical="center" wrapText="1"/>
    </xf>
    <xf numFmtId="0" fontId="10" fillId="5" borderId="30" xfId="2" applyFont="1" applyFill="1" applyBorder="1" applyAlignment="1">
      <alignment horizontal="center" vertical="center" wrapText="1" readingOrder="1"/>
    </xf>
    <xf numFmtId="0" fontId="2" fillId="5" borderId="30" xfId="2" applyFill="1" applyBorder="1" applyAlignment="1">
      <alignment vertical="center" wrapText="1"/>
    </xf>
    <xf numFmtId="0" fontId="9" fillId="5" borderId="30" xfId="1" applyFont="1" applyFill="1" applyBorder="1" applyAlignment="1">
      <alignment horizontal="left" vertical="center" wrapText="1"/>
    </xf>
    <xf numFmtId="166" fontId="11" fillId="6" borderId="30" xfId="2" applyNumberFormat="1" applyFont="1" applyFill="1" applyBorder="1" applyAlignment="1">
      <alignment horizontal="center" vertical="center"/>
    </xf>
    <xf numFmtId="0" fontId="9" fillId="6" borderId="29" xfId="1" applyFont="1" applyFill="1" applyBorder="1" applyAlignment="1">
      <alignment horizontal="left" vertical="center" wrapText="1"/>
    </xf>
    <xf numFmtId="0" fontId="9" fillId="6" borderId="30" xfId="1" applyFont="1" applyFill="1" applyBorder="1" applyAlignment="1">
      <alignment horizontal="left" vertical="center" wrapText="1"/>
    </xf>
    <xf numFmtId="0" fontId="11" fillId="6" borderId="30" xfId="1" applyFont="1" applyFill="1" applyBorder="1" applyAlignment="1">
      <alignment horizontal="center" vertical="center"/>
    </xf>
    <xf numFmtId="3" fontId="11" fillId="6" borderId="30" xfId="2" applyNumberFormat="1" applyFont="1" applyFill="1" applyBorder="1" applyAlignment="1">
      <alignment horizontal="center" vertical="center" wrapText="1"/>
    </xf>
    <xf numFmtId="0" fontId="9" fillId="6" borderId="29" xfId="1" applyFont="1" applyFill="1" applyBorder="1" applyAlignment="1">
      <alignment vertical="center" wrapText="1"/>
    </xf>
    <xf numFmtId="9" fontId="11" fillId="6" borderId="30" xfId="3" applyFont="1" applyFill="1" applyBorder="1" applyAlignment="1">
      <alignment horizontal="center" vertical="center" wrapText="1"/>
    </xf>
    <xf numFmtId="0" fontId="11" fillId="6" borderId="30" xfId="3" applyNumberFormat="1" applyFont="1" applyFill="1" applyBorder="1" applyAlignment="1">
      <alignment horizontal="center" vertical="center"/>
    </xf>
    <xf numFmtId="0" fontId="11" fillId="6" borderId="30" xfId="1" applyFont="1" applyFill="1" applyBorder="1" applyAlignment="1">
      <alignment horizontal="center" vertical="center" wrapText="1"/>
    </xf>
    <xf numFmtId="0" fontId="9" fillId="0" borderId="8" xfId="1" applyFont="1" applyBorder="1" applyAlignment="1">
      <alignment horizontal="center" vertical="center" wrapText="1"/>
    </xf>
    <xf numFmtId="0" fontId="9" fillId="0" borderId="31" xfId="1" applyFont="1" applyBorder="1" applyAlignment="1">
      <alignment horizontal="center" vertical="center" wrapText="1"/>
    </xf>
    <xf numFmtId="0" fontId="14" fillId="0" borderId="31" xfId="1" applyFont="1" applyBorder="1" applyAlignment="1">
      <alignment horizontal="center" wrapText="1"/>
    </xf>
    <xf numFmtId="0" fontId="9" fillId="0" borderId="15" xfId="1" applyFont="1" applyBorder="1" applyAlignment="1">
      <alignment horizontal="center" vertical="top" wrapText="1"/>
    </xf>
    <xf numFmtId="0" fontId="2" fillId="5" borderId="30" xfId="2" applyFill="1" applyBorder="1" applyAlignment="1">
      <alignment horizontal="left" vertical="center" wrapText="1"/>
    </xf>
    <xf numFmtId="0" fontId="11" fillId="3" borderId="30" xfId="3" quotePrefix="1" applyNumberFormat="1" applyFont="1" applyFill="1" applyBorder="1" applyAlignment="1">
      <alignment horizontal="center" vertical="center" wrapText="1"/>
    </xf>
    <xf numFmtId="0" fontId="0" fillId="4" borderId="27" xfId="2" applyFont="1" applyFill="1" applyBorder="1" applyAlignment="1">
      <alignment horizontal="left" vertical="center" wrapText="1"/>
    </xf>
    <xf numFmtId="169" fontId="11" fillId="6" borderId="30" xfId="19" applyNumberFormat="1" applyFont="1" applyFill="1" applyBorder="1" applyAlignment="1">
      <alignment horizontal="center" vertical="center"/>
    </xf>
    <xf numFmtId="0" fontId="11" fillId="5" borderId="30" xfId="3" quotePrefix="1" applyNumberFormat="1" applyFont="1" applyFill="1" applyBorder="1" applyAlignment="1">
      <alignment horizontal="center" vertical="center" wrapText="1"/>
    </xf>
    <xf numFmtId="0" fontId="11" fillId="7" borderId="30" xfId="0" applyFont="1" applyFill="1" applyBorder="1" applyAlignment="1">
      <alignment horizontal="center" vertical="center" wrapText="1"/>
    </xf>
    <xf numFmtId="0" fontId="15" fillId="0" borderId="0" xfId="1" applyFont="1" applyAlignment="1">
      <alignment vertical="center"/>
    </xf>
    <xf numFmtId="9" fontId="2" fillId="4" borderId="27" xfId="21" applyFont="1" applyFill="1" applyBorder="1" applyAlignment="1">
      <alignment horizontal="center" vertical="top" wrapText="1"/>
    </xf>
    <xf numFmtId="0" fontId="18" fillId="2" borderId="7" xfId="1" applyFont="1" applyFill="1" applyBorder="1" applyAlignment="1">
      <alignment vertical="center"/>
    </xf>
    <xf numFmtId="0" fontId="18" fillId="2" borderId="8" xfId="1" applyFont="1" applyFill="1" applyBorder="1" applyAlignment="1">
      <alignment vertical="center" wrapText="1"/>
    </xf>
    <xf numFmtId="0" fontId="18" fillId="2" borderId="8" xfId="1" applyFont="1" applyFill="1" applyBorder="1" applyAlignment="1">
      <alignment horizontal="center" vertical="center" wrapText="1"/>
    </xf>
    <xf numFmtId="0" fontId="18" fillId="2" borderId="8" xfId="1" applyFont="1" applyFill="1" applyBorder="1" applyAlignment="1">
      <alignment horizontal="center" vertical="center"/>
    </xf>
    <xf numFmtId="0" fontId="18" fillId="3" borderId="9" xfId="1" applyFont="1" applyFill="1" applyBorder="1" applyAlignment="1">
      <alignment horizontal="center" vertical="center" wrapText="1"/>
    </xf>
    <xf numFmtId="0" fontId="2" fillId="4" borderId="27" xfId="2" applyFill="1" applyBorder="1" applyAlignment="1">
      <alignment horizontal="justify" vertical="top" wrapText="1"/>
    </xf>
    <xf numFmtId="166" fontId="2" fillId="4" borderId="27" xfId="1" applyNumberFormat="1" applyFont="1" applyFill="1" applyBorder="1" applyAlignment="1">
      <alignment horizontal="center" vertical="top" wrapText="1"/>
    </xf>
    <xf numFmtId="0" fontId="2" fillId="4" borderId="27" xfId="2" applyFill="1" applyBorder="1" applyAlignment="1">
      <alignment horizontal="left" vertical="top" wrapText="1"/>
    </xf>
    <xf numFmtId="0" fontId="9" fillId="4" borderId="28" xfId="1" applyFont="1" applyFill="1" applyBorder="1" applyAlignment="1">
      <alignment horizontal="center" vertical="top" wrapText="1"/>
    </xf>
    <xf numFmtId="0" fontId="10" fillId="4" borderId="30" xfId="0" applyFont="1" applyFill="1" applyBorder="1" applyAlignment="1">
      <alignment horizontal="left" vertical="top" wrapText="1" readingOrder="1"/>
    </xf>
    <xf numFmtId="0" fontId="2" fillId="4" borderId="30" xfId="2" applyFill="1" applyBorder="1" applyAlignment="1">
      <alignment horizontal="justify" vertical="top" wrapText="1"/>
    </xf>
    <xf numFmtId="166" fontId="2" fillId="4" borderId="30" xfId="1" applyNumberFormat="1" applyFont="1" applyFill="1" applyBorder="1" applyAlignment="1">
      <alignment horizontal="center" vertical="top" wrapText="1"/>
    </xf>
    <xf numFmtId="0" fontId="0" fillId="4" borderId="30" xfId="0" applyFill="1" applyBorder="1" applyAlignment="1">
      <alignment vertical="top" wrapText="1"/>
    </xf>
    <xf numFmtId="0" fontId="9" fillId="4" borderId="18" xfId="1" applyFont="1" applyFill="1" applyBorder="1" applyAlignment="1">
      <alignment horizontal="center" vertical="top" wrapText="1"/>
    </xf>
    <xf numFmtId="0" fontId="0" fillId="4" borderId="30" xfId="0" applyFill="1" applyBorder="1" applyAlignment="1">
      <alignment horizontal="center" vertical="top" wrapText="1" readingOrder="1"/>
    </xf>
    <xf numFmtId="0" fontId="2" fillId="4" borderId="30" xfId="1" applyFont="1" applyFill="1" applyBorder="1" applyAlignment="1">
      <alignment horizontal="justify" vertical="top" wrapText="1"/>
    </xf>
    <xf numFmtId="0" fontId="10" fillId="5" borderId="30" xfId="0" applyFont="1" applyFill="1" applyBorder="1" applyAlignment="1">
      <alignment horizontal="left" vertical="top" wrapText="1" readingOrder="1"/>
    </xf>
    <xf numFmtId="0" fontId="2" fillId="5" borderId="30" xfId="1" applyFont="1" applyFill="1" applyBorder="1" applyAlignment="1">
      <alignment vertical="top" wrapText="1"/>
    </xf>
    <xf numFmtId="0" fontId="0" fillId="5" borderId="30" xfId="0" applyFill="1" applyBorder="1" applyAlignment="1">
      <alignment horizontal="left" vertical="top" wrapText="1" readingOrder="1"/>
    </xf>
    <xf numFmtId="0" fontId="2" fillId="5" borderId="30" xfId="1" applyFont="1" applyFill="1" applyBorder="1" applyAlignment="1">
      <alignment horizontal="justify" vertical="top" wrapText="1"/>
    </xf>
    <xf numFmtId="0" fontId="2" fillId="5" borderId="30" xfId="1" quotePrefix="1" applyFont="1" applyFill="1" applyBorder="1" applyAlignment="1">
      <alignment horizontal="center" vertical="top" wrapText="1"/>
    </xf>
    <xf numFmtId="0" fontId="0" fillId="5" borderId="30" xfId="0" applyFill="1" applyBorder="1" applyAlignment="1">
      <alignment horizontal="left" vertical="top" wrapText="1"/>
    </xf>
    <xf numFmtId="0" fontId="9" fillId="5" borderId="18" xfId="1" applyFont="1" applyFill="1" applyBorder="1" applyAlignment="1">
      <alignment horizontal="center" vertical="top" wrapText="1"/>
    </xf>
    <xf numFmtId="0" fontId="2" fillId="5" borderId="30" xfId="1" applyFont="1" applyFill="1" applyBorder="1" applyAlignment="1">
      <alignment horizontal="left" vertical="top" wrapText="1"/>
    </xf>
    <xf numFmtId="0" fontId="2" fillId="5" borderId="30" xfId="2"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vertical="top" wrapText="1"/>
    </xf>
    <xf numFmtId="0" fontId="2" fillId="6" borderId="30" xfId="1" applyFont="1" applyFill="1" applyBorder="1" applyAlignment="1">
      <alignment horizontal="left" vertical="center" wrapText="1"/>
    </xf>
    <xf numFmtId="0" fontId="2" fillId="6" borderId="30" xfId="1" applyFont="1" applyFill="1" applyBorder="1" applyAlignment="1">
      <alignment horizontal="justify" vertical="top" wrapText="1"/>
    </xf>
    <xf numFmtId="0" fontId="2" fillId="6" borderId="30" xfId="1" applyFont="1" applyFill="1" applyBorder="1" applyAlignment="1">
      <alignment horizontal="center" vertical="top" wrapText="1"/>
    </xf>
    <xf numFmtId="166" fontId="2" fillId="6" borderId="30" xfId="2" applyNumberFormat="1" applyFill="1" applyBorder="1" applyAlignment="1">
      <alignment horizontal="center" vertical="top"/>
    </xf>
    <xf numFmtId="0" fontId="2" fillId="6" borderId="30" xfId="1" applyFont="1" applyFill="1" applyBorder="1" applyAlignment="1">
      <alignment horizontal="left" vertical="top" wrapText="1"/>
    </xf>
    <xf numFmtId="0" fontId="9" fillId="6" borderId="18" xfId="1" applyFont="1" applyFill="1" applyBorder="1" applyAlignment="1">
      <alignment horizontal="center" vertical="top" wrapText="1"/>
    </xf>
    <xf numFmtId="9" fontId="2" fillId="6" borderId="30" xfId="3" applyFont="1" applyFill="1" applyBorder="1" applyAlignment="1">
      <alignment horizontal="center" vertical="top" wrapText="1"/>
    </xf>
    <xf numFmtId="0" fontId="11" fillId="6" borderId="30" xfId="1" applyFont="1" applyFill="1" applyBorder="1" applyAlignment="1">
      <alignment vertical="top" wrapText="1"/>
    </xf>
    <xf numFmtId="0" fontId="11" fillId="6" borderId="30" xfId="1" applyFont="1" applyFill="1" applyBorder="1" applyAlignment="1">
      <alignment horizontal="justify" vertical="top" wrapText="1"/>
    </xf>
    <xf numFmtId="0" fontId="0" fillId="6" borderId="30" xfId="0" applyFill="1" applyBorder="1" applyAlignment="1">
      <alignment horizontal="center" vertical="top" wrapText="1" readingOrder="1"/>
    </xf>
    <xf numFmtId="0" fontId="2" fillId="6" borderId="30" xfId="3" applyNumberFormat="1" applyFont="1" applyFill="1" applyBorder="1" applyAlignment="1">
      <alignment horizontal="center" vertical="top"/>
    </xf>
    <xf numFmtId="0" fontId="10" fillId="7" borderId="30" xfId="0" applyFont="1" applyFill="1" applyBorder="1" applyAlignment="1">
      <alignment horizontal="center" vertical="top" wrapText="1" readingOrder="1"/>
    </xf>
    <xf numFmtId="0" fontId="9" fillId="7" borderId="30" xfId="1" applyFont="1" applyFill="1" applyBorder="1" applyAlignment="1">
      <alignment horizontal="justify" vertical="top" wrapText="1"/>
    </xf>
    <xf numFmtId="9" fontId="11" fillId="7" borderId="30" xfId="2" applyNumberFormat="1" applyFont="1" applyFill="1" applyBorder="1" applyAlignment="1">
      <alignment horizontal="center" vertical="top" wrapText="1"/>
    </xf>
    <xf numFmtId="0" fontId="9" fillId="7" borderId="30" xfId="1" applyFont="1" applyFill="1" applyBorder="1" applyAlignment="1">
      <alignment horizontal="left" vertical="top" wrapText="1"/>
    </xf>
    <xf numFmtId="0" fontId="9" fillId="7" borderId="18" xfId="1" applyFont="1" applyFill="1" applyBorder="1" applyAlignment="1">
      <alignment horizontal="center" vertical="top" wrapText="1"/>
    </xf>
    <xf numFmtId="9" fontId="11" fillId="7" borderId="30" xfId="0" applyNumberFormat="1" applyFont="1" applyFill="1" applyBorder="1" applyAlignment="1">
      <alignment horizontal="center" vertical="top" wrapText="1"/>
    </xf>
    <xf numFmtId="0" fontId="2" fillId="7" borderId="30" xfId="2" applyFill="1" applyBorder="1" applyAlignment="1">
      <alignment horizontal="left" vertical="top" wrapText="1"/>
    </xf>
    <xf numFmtId="9" fontId="11" fillId="7" borderId="30" xfId="2" quotePrefix="1" applyNumberFormat="1" applyFont="1" applyFill="1" applyBorder="1" applyAlignment="1">
      <alignment horizontal="center" vertical="top" wrapText="1"/>
    </xf>
    <xf numFmtId="0" fontId="11" fillId="7" borderId="30" xfId="2" quotePrefix="1" applyFont="1" applyFill="1" applyBorder="1" applyAlignment="1">
      <alignment horizontal="left" vertical="top" wrapText="1"/>
    </xf>
    <xf numFmtId="0" fontId="11" fillId="7" borderId="30" xfId="2" applyFont="1" applyFill="1" applyBorder="1" applyAlignment="1">
      <alignment vertical="top" wrapText="1"/>
    </xf>
    <xf numFmtId="0" fontId="2" fillId="7" borderId="30" xfId="1" applyFont="1" applyFill="1" applyBorder="1" applyAlignment="1">
      <alignment horizontal="justify" vertical="top" wrapText="1"/>
    </xf>
    <xf numFmtId="17" fontId="2" fillId="7" borderId="30" xfId="2" quotePrefix="1" applyNumberFormat="1" applyFill="1" applyBorder="1" applyAlignment="1">
      <alignment horizontal="center" vertical="top" wrapText="1"/>
    </xf>
    <xf numFmtId="0" fontId="10" fillId="7" borderId="24" xfId="0" applyFont="1" applyFill="1" applyBorder="1" applyAlignment="1">
      <alignment horizontal="center" vertical="top" wrapText="1" readingOrder="1"/>
    </xf>
    <xf numFmtId="0" fontId="11" fillId="7" borderId="24" xfId="2" applyFont="1" applyFill="1" applyBorder="1" applyAlignment="1">
      <alignment vertical="top" wrapText="1"/>
    </xf>
    <xf numFmtId="0" fontId="2" fillId="7" borderId="24" xfId="1" applyFont="1" applyFill="1" applyBorder="1" applyAlignment="1">
      <alignment horizontal="justify" vertical="top" wrapText="1"/>
    </xf>
    <xf numFmtId="17" fontId="2" fillId="7" borderId="24" xfId="2" quotePrefix="1" applyNumberFormat="1" applyFill="1" applyBorder="1" applyAlignment="1">
      <alignment horizontal="center" vertical="top" wrapText="1"/>
    </xf>
    <xf numFmtId="0" fontId="9" fillId="7" borderId="25" xfId="1" applyFont="1" applyFill="1" applyBorder="1" applyAlignment="1">
      <alignment horizontal="center" vertical="top" wrapText="1"/>
    </xf>
    <xf numFmtId="9" fontId="2" fillId="4" borderId="30" xfId="2" applyNumberFormat="1" applyFill="1" applyBorder="1" applyAlignment="1">
      <alignment horizontal="center" vertical="top" wrapText="1"/>
    </xf>
    <xf numFmtId="9" fontId="2" fillId="4" borderId="30" xfId="1" applyNumberFormat="1" applyFont="1" applyFill="1" applyBorder="1" applyAlignment="1">
      <alignment horizontal="center" vertical="top" wrapText="1"/>
    </xf>
    <xf numFmtId="9" fontId="2" fillId="5" borderId="30" xfId="1" applyNumberFormat="1" applyFont="1" applyFill="1" applyBorder="1" applyAlignment="1">
      <alignment horizontal="center" vertical="top" wrapText="1"/>
    </xf>
    <xf numFmtId="9" fontId="2" fillId="6" borderId="30" xfId="1" applyNumberFormat="1" applyFont="1" applyFill="1" applyBorder="1" applyAlignment="1">
      <alignment horizontal="center" vertical="top" wrapText="1"/>
    </xf>
    <xf numFmtId="9" fontId="9" fillId="7" borderId="30" xfId="1" applyNumberFormat="1" applyFont="1" applyFill="1" applyBorder="1" applyAlignment="1">
      <alignment horizontal="center" vertical="top" wrapText="1"/>
    </xf>
    <xf numFmtId="9" fontId="0" fillId="0" borderId="0" xfId="21" applyFont="1" applyAlignment="1">
      <alignment horizontal="center"/>
    </xf>
    <xf numFmtId="9" fontId="2" fillId="7" borderId="30" xfId="1" applyNumberFormat="1" applyFont="1" applyFill="1" applyBorder="1" applyAlignment="1">
      <alignment horizontal="center" vertical="top" wrapText="1"/>
    </xf>
    <xf numFmtId="9" fontId="2" fillId="7" borderId="24" xfId="1" applyNumberFormat="1" applyFont="1" applyFill="1" applyBorder="1" applyAlignment="1">
      <alignment horizontal="center" vertical="top" wrapText="1"/>
    </xf>
    <xf numFmtId="0" fontId="0" fillId="6" borderId="30" xfId="1" applyFont="1" applyFill="1" applyBorder="1" applyAlignment="1">
      <alignment horizontal="left" vertical="top" wrapText="1"/>
    </xf>
    <xf numFmtId="0" fontId="0" fillId="6" borderId="30" xfId="1" applyFont="1" applyFill="1" applyBorder="1" applyAlignment="1">
      <alignment vertical="top" wrapText="1"/>
    </xf>
    <xf numFmtId="0" fontId="0" fillId="6" borderId="30" xfId="1" applyFont="1" applyFill="1" applyBorder="1" applyAlignment="1">
      <alignment horizontal="center" vertical="top" wrapText="1"/>
    </xf>
    <xf numFmtId="0" fontId="0" fillId="7" borderId="30" xfId="1" applyFont="1" applyFill="1" applyBorder="1" applyAlignment="1">
      <alignment vertical="top" wrapText="1"/>
    </xf>
    <xf numFmtId="0" fontId="0" fillId="7" borderId="30" xfId="1" applyFont="1" applyFill="1" applyBorder="1" applyAlignment="1">
      <alignment vertical="center" wrapText="1"/>
    </xf>
    <xf numFmtId="0" fontId="0" fillId="7" borderId="30"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27"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0" fillId="3" borderId="30" xfId="2" applyFont="1" applyFill="1" applyBorder="1" applyAlignment="1">
      <alignment horizontal="justify" vertical="top" wrapText="1"/>
    </xf>
    <xf numFmtId="0" fontId="0" fillId="3" borderId="30" xfId="1" applyFont="1" applyFill="1" applyBorder="1" applyAlignment="1">
      <alignment horizontal="justify" vertical="top" wrapText="1"/>
    </xf>
    <xf numFmtId="9" fontId="2" fillId="3" borderId="30" xfId="1" applyNumberFormat="1" applyFont="1" applyFill="1" applyBorder="1" applyAlignment="1">
      <alignment horizontal="center" vertical="top" wrapText="1"/>
    </xf>
    <xf numFmtId="9" fontId="2" fillId="3" borderId="30" xfId="3" applyFont="1" applyFill="1" applyBorder="1" applyAlignment="1">
      <alignment horizontal="center" vertical="top" wrapText="1"/>
    </xf>
    <xf numFmtId="0" fontId="11" fillId="3" borderId="30" xfId="1" applyFont="1" applyFill="1" applyBorder="1" applyAlignment="1">
      <alignment vertical="top" wrapText="1"/>
    </xf>
    <xf numFmtId="0" fontId="11" fillId="3" borderId="30" xfId="1" applyFont="1" applyFill="1" applyBorder="1" applyAlignment="1">
      <alignment horizontal="justify" vertical="top" wrapText="1"/>
    </xf>
    <xf numFmtId="17" fontId="2" fillId="3" borderId="30" xfId="2" quotePrefix="1" applyNumberFormat="1" applyFill="1" applyBorder="1" applyAlignment="1">
      <alignment horizontal="center" vertical="top" wrapText="1"/>
    </xf>
    <xf numFmtId="0" fontId="20" fillId="8" borderId="0" xfId="0" applyFont="1" applyFill="1" applyAlignment="1">
      <alignment horizontal="center"/>
    </xf>
    <xf numFmtId="0" fontId="0" fillId="0" borderId="0" xfId="0" applyAlignment="1">
      <alignment horizontal="center" vertical="center"/>
    </xf>
    <xf numFmtId="14" fontId="0" fillId="0" borderId="0" xfId="0" applyNumberFormat="1" applyAlignment="1">
      <alignment horizontal="center"/>
    </xf>
    <xf numFmtId="0" fontId="0" fillId="3" borderId="0" xfId="0" applyFill="1"/>
    <xf numFmtId="0" fontId="0" fillId="4" borderId="30" xfId="2" applyFont="1" applyFill="1" applyBorder="1" applyAlignment="1">
      <alignment horizontal="justify" vertical="top" wrapText="1"/>
    </xf>
    <xf numFmtId="0" fontId="0" fillId="9" borderId="30" xfId="1" applyFont="1" applyFill="1" applyBorder="1" applyAlignment="1">
      <alignment horizontal="justify" vertical="top" wrapText="1"/>
    </xf>
    <xf numFmtId="9" fontId="2" fillId="9" borderId="30" xfId="1" applyNumberFormat="1" applyFont="1" applyFill="1" applyBorder="1" applyAlignment="1">
      <alignment horizontal="center" vertical="top" wrapText="1"/>
    </xf>
    <xf numFmtId="9" fontId="2" fillId="9" borderId="30" xfId="3" applyFont="1" applyFill="1" applyBorder="1" applyAlignment="1">
      <alignment horizontal="center" vertical="top" wrapText="1"/>
    </xf>
    <xf numFmtId="0" fontId="11" fillId="9" borderId="30" xfId="1" applyFont="1" applyFill="1" applyBorder="1" applyAlignment="1">
      <alignment vertical="top" wrapText="1"/>
    </xf>
    <xf numFmtId="0" fontId="11" fillId="9" borderId="30" xfId="1" applyFont="1" applyFill="1" applyBorder="1" applyAlignment="1">
      <alignment horizontal="justify" vertical="top" wrapText="1"/>
    </xf>
    <xf numFmtId="9" fontId="0" fillId="6" borderId="30" xfId="3" applyFont="1" applyFill="1" applyBorder="1" applyAlignment="1">
      <alignment horizontal="center" vertical="top" wrapText="1"/>
    </xf>
    <xf numFmtId="0" fontId="0" fillId="7" borderId="30" xfId="1" applyFont="1" applyFill="1" applyBorder="1" applyAlignment="1">
      <alignment horizontal="justify" vertical="top" wrapText="1"/>
    </xf>
    <xf numFmtId="0" fontId="2" fillId="6" borderId="30" xfId="3" applyNumberFormat="1" applyFont="1" applyFill="1" applyBorder="1" applyAlignment="1">
      <alignment horizontal="center" vertical="top" wrapText="1"/>
    </xf>
    <xf numFmtId="0" fontId="0" fillId="7" borderId="30" xfId="2" applyFont="1" applyFill="1" applyBorder="1" applyAlignment="1">
      <alignment horizontal="left" vertical="top" wrapText="1"/>
    </xf>
    <xf numFmtId="0" fontId="0" fillId="0" borderId="0" xfId="0" applyAlignment="1">
      <alignment horizontal="center"/>
    </xf>
    <xf numFmtId="0" fontId="18" fillId="2" borderId="7" xfId="1" applyFont="1" applyFill="1" applyBorder="1" applyAlignment="1">
      <alignment horizontal="center" vertical="center"/>
    </xf>
    <xf numFmtId="0" fontId="26" fillId="0" borderId="0" xfId="0" applyFont="1"/>
    <xf numFmtId="170" fontId="0" fillId="0" borderId="0" xfId="18" applyNumberFormat="1" applyFont="1" applyFill="1"/>
    <xf numFmtId="165" fontId="0" fillId="0" borderId="0" xfId="18" applyFont="1" applyFill="1"/>
    <xf numFmtId="0" fontId="26" fillId="10" borderId="34" xfId="0" applyFont="1" applyFill="1" applyBorder="1" applyAlignment="1">
      <alignment horizontal="center" vertical="center"/>
    </xf>
    <xf numFmtId="170" fontId="26" fillId="10" borderId="34" xfId="18" applyNumberFormat="1" applyFont="1" applyFill="1" applyBorder="1" applyAlignment="1">
      <alignment horizontal="center" vertical="center"/>
    </xf>
    <xf numFmtId="170" fontId="26" fillId="10" borderId="34" xfId="18" applyNumberFormat="1" applyFont="1" applyFill="1" applyBorder="1" applyAlignment="1">
      <alignment horizontal="center" vertical="center" wrapText="1"/>
    </xf>
    <xf numFmtId="165" fontId="26" fillId="10" borderId="34" xfId="18" applyFont="1" applyFill="1" applyBorder="1" applyAlignment="1">
      <alignment horizontal="center" vertical="center"/>
    </xf>
    <xf numFmtId="0" fontId="0" fillId="0" borderId="34" xfId="0" quotePrefix="1" applyBorder="1" applyAlignment="1">
      <alignment horizontal="center"/>
    </xf>
    <xf numFmtId="0" fontId="0" fillId="0" borderId="34" xfId="0" applyBorder="1"/>
    <xf numFmtId="0" fontId="26" fillId="11" borderId="34" xfId="0" applyFont="1" applyFill="1" applyBorder="1"/>
    <xf numFmtId="170" fontId="0" fillId="0" borderId="34" xfId="18" applyNumberFormat="1" applyFont="1" applyFill="1" applyBorder="1"/>
    <xf numFmtId="165" fontId="0" fillId="0" borderId="34" xfId="18" applyFont="1" applyFill="1" applyBorder="1"/>
    <xf numFmtId="0" fontId="26" fillId="12" borderId="34" xfId="0" applyFont="1" applyFill="1" applyBorder="1"/>
    <xf numFmtId="0" fontId="26" fillId="3" borderId="34" xfId="0" applyFont="1" applyFill="1" applyBorder="1"/>
    <xf numFmtId="0" fontId="26" fillId="13" borderId="34" xfId="0" applyFont="1" applyFill="1" applyBorder="1"/>
    <xf numFmtId="0" fontId="26" fillId="14" borderId="34" xfId="0" applyFont="1" applyFill="1" applyBorder="1"/>
    <xf numFmtId="0" fontId="0" fillId="0" borderId="34" xfId="0" applyBorder="1" applyAlignment="1">
      <alignment horizontal="center"/>
    </xf>
    <xf numFmtId="0" fontId="26" fillId="0" borderId="34" xfId="0" applyFont="1" applyBorder="1"/>
    <xf numFmtId="170" fontId="0" fillId="3" borderId="34" xfId="18" applyNumberFormat="1" applyFont="1" applyFill="1" applyBorder="1"/>
    <xf numFmtId="0" fontId="26" fillId="15" borderId="34" xfId="0" applyFont="1" applyFill="1" applyBorder="1"/>
    <xf numFmtId="170" fontId="26" fillId="0" borderId="34" xfId="18" applyNumberFormat="1" applyFont="1" applyFill="1" applyBorder="1" applyAlignment="1">
      <alignment horizontal="center"/>
    </xf>
    <xf numFmtId="170" fontId="26" fillId="3" borderId="34" xfId="18" applyNumberFormat="1" applyFont="1" applyFill="1" applyBorder="1"/>
    <xf numFmtId="170" fontId="29" fillId="0" borderId="34" xfId="18" applyNumberFormat="1" applyFont="1" applyFill="1" applyBorder="1" applyAlignment="1">
      <alignment horizontal="center" vertical="center"/>
    </xf>
    <xf numFmtId="9" fontId="30" fillId="16" borderId="34" xfId="21" applyFont="1" applyFill="1" applyBorder="1" applyAlignment="1">
      <alignment vertical="center"/>
    </xf>
    <xf numFmtId="0" fontId="0" fillId="0" borderId="0" xfId="0" applyAlignment="1">
      <alignment vertical="center"/>
    </xf>
    <xf numFmtId="171" fontId="0" fillId="0" borderId="0" xfId="0" applyNumberFormat="1"/>
    <xf numFmtId="9" fontId="0" fillId="0" borderId="0" xfId="21" applyFont="1"/>
    <xf numFmtId="171" fontId="0" fillId="0" borderId="0" xfId="0" applyNumberFormat="1" applyAlignment="1">
      <alignment horizontal="center" vertical="center"/>
    </xf>
    <xf numFmtId="9" fontId="0" fillId="0" borderId="0" xfId="21" applyFont="1" applyAlignment="1">
      <alignment horizontal="center" vertical="center"/>
    </xf>
    <xf numFmtId="171" fontId="0" fillId="0" borderId="0" xfId="0" applyNumberFormat="1" applyAlignment="1">
      <alignment vertical="center"/>
    </xf>
    <xf numFmtId="9" fontId="0" fillId="0" borderId="0" xfId="21" applyFont="1" applyAlignment="1">
      <alignment vertical="center"/>
    </xf>
    <xf numFmtId="0" fontId="31" fillId="0" borderId="0" xfId="0" applyFont="1" applyAlignment="1">
      <alignment vertical="center"/>
    </xf>
    <xf numFmtId="0" fontId="31" fillId="0" borderId="0" xfId="0" applyFont="1"/>
    <xf numFmtId="171" fontId="31" fillId="0" borderId="0" xfId="0" applyNumberFormat="1" applyFont="1"/>
    <xf numFmtId="9" fontId="31" fillId="0" borderId="0" xfId="21" applyFont="1"/>
    <xf numFmtId="172" fontId="0" fillId="0" borderId="0" xfId="0" applyNumberFormat="1" applyAlignment="1">
      <alignment vertical="center"/>
    </xf>
    <xf numFmtId="172" fontId="0" fillId="0" borderId="0" xfId="0" applyNumberFormat="1"/>
    <xf numFmtId="0" fontId="0" fillId="0" borderId="0" xfId="0" applyAlignment="1">
      <alignment vertical="center" wrapText="1"/>
    </xf>
    <xf numFmtId="0" fontId="0" fillId="0" borderId="0" xfId="0" applyAlignment="1">
      <alignment horizontal="center" vertical="center" wrapText="1"/>
    </xf>
    <xf numFmtId="0" fontId="0" fillId="0" borderId="30" xfId="0" applyBorder="1"/>
    <xf numFmtId="0" fontId="0" fillId="0" borderId="30" xfId="0" applyBorder="1" applyAlignment="1">
      <alignment vertical="center"/>
    </xf>
    <xf numFmtId="0" fontId="0" fillId="0" borderId="30" xfId="0" applyBorder="1" applyAlignment="1">
      <alignment horizontal="center" vertical="center"/>
    </xf>
    <xf numFmtId="0" fontId="0" fillId="17" borderId="30" xfId="0" applyFill="1" applyBorder="1" applyAlignment="1">
      <alignment horizontal="center" vertical="center"/>
    </xf>
    <xf numFmtId="0" fontId="0" fillId="18" borderId="30" xfId="0" applyFill="1" applyBorder="1" applyAlignment="1">
      <alignment horizontal="center" vertical="center"/>
    </xf>
    <xf numFmtId="0" fontId="0" fillId="0" borderId="30" xfId="0" applyBorder="1" applyAlignment="1">
      <alignment horizontal="center" vertical="center" wrapText="1"/>
    </xf>
    <xf numFmtId="0" fontId="0" fillId="0" borderId="30" xfId="0" applyBorder="1" applyAlignment="1">
      <alignment vertical="center" wrapText="1"/>
    </xf>
    <xf numFmtId="0" fontId="0" fillId="17" borderId="30" xfId="0" applyFill="1" applyBorder="1" applyAlignment="1">
      <alignment vertical="center"/>
    </xf>
    <xf numFmtId="0" fontId="0" fillId="17" borderId="30" xfId="0" applyFill="1" applyBorder="1" applyAlignment="1">
      <alignment vertical="center" wrapText="1"/>
    </xf>
    <xf numFmtId="0" fontId="0" fillId="0" borderId="30" xfId="0" quotePrefix="1" applyBorder="1" applyAlignment="1">
      <alignment vertical="center"/>
    </xf>
    <xf numFmtId="0" fontId="0" fillId="0" borderId="30" xfId="0" quotePrefix="1" applyBorder="1" applyAlignment="1">
      <alignment horizontal="center" vertical="center"/>
    </xf>
    <xf numFmtId="0" fontId="0" fillId="0" borderId="30" xfId="0" quotePrefix="1" applyBorder="1" applyAlignment="1">
      <alignment vertical="center" wrapText="1"/>
    </xf>
    <xf numFmtId="173" fontId="0" fillId="0" borderId="0" xfId="0" applyNumberFormat="1" applyAlignment="1">
      <alignment horizontal="center" vertical="center"/>
    </xf>
    <xf numFmtId="173" fontId="0" fillId="0" borderId="30" xfId="0" applyNumberFormat="1" applyBorder="1" applyAlignment="1">
      <alignment horizontal="center" vertical="center" wrapText="1"/>
    </xf>
    <xf numFmtId="173" fontId="0" fillId="0" borderId="30" xfId="0" applyNumberFormat="1" applyBorder="1" applyAlignment="1">
      <alignment horizontal="center" vertical="center"/>
    </xf>
    <xf numFmtId="0" fontId="0" fillId="6" borderId="30" xfId="1" applyFont="1" applyFill="1" applyBorder="1" applyAlignment="1">
      <alignment horizontal="justify" vertical="top" wrapText="1"/>
    </xf>
    <xf numFmtId="9" fontId="0" fillId="0" borderId="30" xfId="21" applyFont="1" applyBorder="1" applyAlignment="1">
      <alignment horizontal="center" vertical="center"/>
    </xf>
    <xf numFmtId="9" fontId="0" fillId="0" borderId="30" xfId="21" applyFont="1" applyBorder="1"/>
    <xf numFmtId="0" fontId="23" fillId="0" borderId="0" xfId="0" applyFont="1"/>
    <xf numFmtId="173" fontId="0" fillId="17" borderId="30" xfId="0" applyNumberFormat="1" applyFill="1" applyBorder="1" applyAlignment="1">
      <alignment horizontal="center" vertical="center"/>
    </xf>
    <xf numFmtId="0" fontId="0" fillId="0" borderId="0" xfId="21" applyNumberFormat="1" applyFont="1" applyAlignment="1">
      <alignment horizontal="center" vertical="center" wrapText="1"/>
    </xf>
    <xf numFmtId="9" fontId="0" fillId="0" borderId="0" xfId="21" applyFont="1" applyAlignment="1">
      <alignment horizontal="center" vertical="center" wrapText="1"/>
    </xf>
    <xf numFmtId="0" fontId="26" fillId="0" borderId="0" xfId="0" applyFont="1" applyAlignment="1">
      <alignment vertical="center"/>
    </xf>
    <xf numFmtId="0" fontId="0" fillId="19" borderId="30" xfId="0" applyFill="1" applyBorder="1" applyAlignment="1">
      <alignment horizontal="center" vertical="center" wrapText="1"/>
    </xf>
    <xf numFmtId="9" fontId="23" fillId="19" borderId="30" xfId="21" applyFont="1" applyFill="1" applyBorder="1" applyAlignment="1">
      <alignment horizontal="center" vertical="center" wrapText="1"/>
    </xf>
    <xf numFmtId="9" fontId="0" fillId="19" borderId="30" xfId="21" applyFont="1" applyFill="1" applyBorder="1" applyAlignment="1">
      <alignment horizontal="center" vertical="center" wrapText="1"/>
    </xf>
    <xf numFmtId="0" fontId="0" fillId="0" borderId="30" xfId="21" applyNumberFormat="1" applyFont="1" applyBorder="1" applyAlignment="1">
      <alignment horizontal="center" vertical="center" wrapText="1"/>
    </xf>
    <xf numFmtId="9" fontId="0" fillId="0" borderId="30" xfId="21" applyFont="1" applyBorder="1" applyAlignment="1">
      <alignment horizontal="center" vertical="center" wrapText="1"/>
    </xf>
    <xf numFmtId="9" fontId="0" fillId="0" borderId="0" xfId="0" applyNumberFormat="1" applyAlignment="1">
      <alignment horizontal="center" vertical="center"/>
    </xf>
    <xf numFmtId="9" fontId="0" fillId="0" borderId="30" xfId="21" applyFont="1" applyBorder="1" applyAlignment="1">
      <alignment vertical="center"/>
    </xf>
    <xf numFmtId="0" fontId="0" fillId="0" borderId="31" xfId="0" applyBorder="1" applyAlignment="1">
      <alignment horizontal="center" vertical="center"/>
    </xf>
    <xf numFmtId="0" fontId="0" fillId="0" borderId="31" xfId="0" applyBorder="1" applyAlignment="1">
      <alignment vertical="center"/>
    </xf>
    <xf numFmtId="9" fontId="0" fillId="0" borderId="30" xfId="21" quotePrefix="1" applyFont="1" applyBorder="1" applyAlignment="1">
      <alignment vertical="center"/>
    </xf>
    <xf numFmtId="173" fontId="0" fillId="0" borderId="0" xfId="0" applyNumberFormat="1" applyAlignment="1">
      <alignment vertical="center"/>
    </xf>
    <xf numFmtId="173" fontId="0" fillId="0" borderId="30" xfId="0" applyNumberFormat="1" applyBorder="1" applyAlignment="1">
      <alignment vertical="center"/>
    </xf>
    <xf numFmtId="173" fontId="0" fillId="0" borderId="30" xfId="0" quotePrefix="1" applyNumberFormat="1" applyBorder="1" applyAlignment="1">
      <alignment horizontal="center" vertical="center"/>
    </xf>
    <xf numFmtId="173" fontId="0" fillId="0" borderId="30" xfId="0" quotePrefix="1" applyNumberFormat="1" applyBorder="1" applyAlignment="1">
      <alignment vertical="center"/>
    </xf>
    <xf numFmtId="0" fontId="0" fillId="0" borderId="30" xfId="0" quotePrefix="1" applyBorder="1" applyAlignment="1">
      <alignment horizontal="center" vertical="center" wrapText="1"/>
    </xf>
    <xf numFmtId="15" fontId="0" fillId="0" borderId="30" xfId="0" applyNumberFormat="1" applyBorder="1" applyAlignment="1">
      <alignment horizontal="center" vertical="center" wrapText="1"/>
    </xf>
    <xf numFmtId="9" fontId="0" fillId="0" borderId="30" xfId="0" applyNumberFormat="1" applyBorder="1" applyAlignment="1">
      <alignment horizontal="center" vertical="center" wrapText="1"/>
    </xf>
    <xf numFmtId="0" fontId="33" fillId="0" borderId="0" xfId="0" applyFont="1" applyAlignment="1">
      <alignment vertical="center"/>
    </xf>
    <xf numFmtId="0" fontId="34" fillId="0" borderId="0" xfId="0" applyFont="1" applyAlignment="1">
      <alignment horizontal="center" vertical="center"/>
    </xf>
    <xf numFmtId="0" fontId="35" fillId="0" borderId="0" xfId="0" applyFont="1" applyAlignment="1">
      <alignment vertical="center"/>
    </xf>
    <xf numFmtId="0" fontId="36" fillId="0" borderId="0" xfId="0" applyFont="1" applyAlignment="1">
      <alignment vertical="center"/>
    </xf>
    <xf numFmtId="0" fontId="37" fillId="17" borderId="38" xfId="0" applyFont="1" applyFill="1" applyBorder="1" applyAlignment="1">
      <alignment horizontal="center" vertical="center"/>
    </xf>
    <xf numFmtId="0" fontId="37" fillId="17" borderId="38" xfId="0" applyFont="1" applyFill="1" applyBorder="1" applyAlignment="1">
      <alignment horizontal="center" vertical="center" wrapText="1"/>
    </xf>
    <xf numFmtId="9" fontId="37" fillId="17" borderId="38" xfId="21" applyFont="1" applyFill="1" applyBorder="1" applyAlignment="1">
      <alignment horizontal="center" vertical="center"/>
    </xf>
    <xf numFmtId="0" fontId="38" fillId="0" borderId="0" xfId="0" applyFont="1" applyAlignment="1">
      <alignment horizontal="center" vertical="center"/>
    </xf>
    <xf numFmtId="0" fontId="38" fillId="0" borderId="39" xfId="0" applyFont="1" applyBorder="1" applyAlignment="1">
      <alignment horizontal="center" vertical="center"/>
    </xf>
    <xf numFmtId="0" fontId="38" fillId="0" borderId="39" xfId="0" applyFont="1" applyBorder="1" applyAlignment="1">
      <alignment vertical="center" wrapText="1"/>
    </xf>
    <xf numFmtId="9" fontId="38" fillId="0" borderId="39" xfId="21" applyFont="1" applyBorder="1" applyAlignment="1">
      <alignment horizontal="center" vertical="center"/>
    </xf>
    <xf numFmtId="0" fontId="38" fillId="0" borderId="39" xfId="0" applyFont="1" applyBorder="1" applyAlignment="1">
      <alignment vertical="center"/>
    </xf>
    <xf numFmtId="0" fontId="38" fillId="0" borderId="0" xfId="0" applyFont="1" applyAlignment="1">
      <alignment vertical="center"/>
    </xf>
    <xf numFmtId="0" fontId="36" fillId="0" borderId="39" xfId="0" applyFont="1" applyBorder="1" applyAlignment="1">
      <alignment vertical="center"/>
    </xf>
    <xf numFmtId="0" fontId="36" fillId="0" borderId="39" xfId="0" applyFont="1" applyBorder="1" applyAlignment="1">
      <alignment vertical="center" wrapText="1"/>
    </xf>
    <xf numFmtId="9" fontId="36" fillId="0" borderId="39" xfId="21" applyFont="1" applyBorder="1" applyAlignment="1">
      <alignment horizontal="center" vertical="center"/>
    </xf>
    <xf numFmtId="0" fontId="36" fillId="17" borderId="39" xfId="0" applyFont="1" applyFill="1" applyBorder="1" applyAlignment="1">
      <alignment vertical="center"/>
    </xf>
    <xf numFmtId="0" fontId="36" fillId="17" borderId="39" xfId="0" applyFont="1" applyFill="1" applyBorder="1" applyAlignment="1">
      <alignment vertical="center" wrapText="1"/>
    </xf>
    <xf numFmtId="9" fontId="36" fillId="17" borderId="39" xfId="21" applyFont="1" applyFill="1" applyBorder="1" applyAlignment="1">
      <alignment horizontal="center" vertical="center"/>
    </xf>
    <xf numFmtId="0" fontId="36" fillId="0" borderId="39" xfId="0" quotePrefix="1" applyFont="1" applyBorder="1" applyAlignment="1">
      <alignment vertical="center" wrapText="1"/>
    </xf>
    <xf numFmtId="0" fontId="36" fillId="0" borderId="40" xfId="0" applyFont="1" applyBorder="1" applyAlignment="1">
      <alignment vertical="center"/>
    </xf>
    <xf numFmtId="0" fontId="36" fillId="0" borderId="40" xfId="0" applyFont="1" applyBorder="1" applyAlignment="1">
      <alignment vertical="center" wrapText="1"/>
    </xf>
    <xf numFmtId="9" fontId="36" fillId="0" borderId="40" xfId="21" applyFont="1" applyBorder="1" applyAlignment="1">
      <alignment horizontal="center" vertical="center"/>
    </xf>
    <xf numFmtId="0" fontId="36" fillId="0" borderId="0" xfId="0" applyFont="1" applyAlignment="1">
      <alignment vertical="center" wrapText="1"/>
    </xf>
    <xf numFmtId="9" fontId="36" fillId="0" borderId="0" xfId="21" applyFont="1" applyAlignment="1">
      <alignment horizontal="center" vertical="center"/>
    </xf>
    <xf numFmtId="0" fontId="38" fillId="0" borderId="42" xfId="0" applyFont="1" applyBorder="1" applyAlignment="1">
      <alignment horizontal="center" vertical="center"/>
    </xf>
    <xf numFmtId="9" fontId="38" fillId="0" borderId="42" xfId="21" applyFont="1" applyBorder="1" applyAlignment="1">
      <alignment horizontal="center" vertical="center"/>
    </xf>
    <xf numFmtId="0" fontId="38" fillId="0" borderId="42" xfId="0" applyFont="1" applyBorder="1" applyAlignment="1">
      <alignment vertical="center"/>
    </xf>
    <xf numFmtId="174" fontId="34" fillId="0" borderId="0" xfId="0" applyNumberFormat="1" applyFont="1" applyAlignment="1">
      <alignment horizontal="center" vertical="center"/>
    </xf>
    <xf numFmtId="174" fontId="37" fillId="17" borderId="38" xfId="21" applyNumberFormat="1" applyFont="1" applyFill="1" applyBorder="1" applyAlignment="1">
      <alignment horizontal="center" vertical="center"/>
    </xf>
    <xf numFmtId="174" fontId="37" fillId="17" borderId="38" xfId="0" applyNumberFormat="1" applyFont="1" applyFill="1" applyBorder="1" applyAlignment="1">
      <alignment horizontal="center" vertical="center"/>
    </xf>
    <xf numFmtId="174" fontId="38" fillId="0" borderId="39" xfId="21" applyNumberFormat="1" applyFont="1" applyBorder="1" applyAlignment="1">
      <alignment horizontal="center" vertical="center"/>
    </xf>
    <xf numFmtId="174" fontId="38" fillId="0" borderId="39" xfId="0" applyNumberFormat="1" applyFont="1" applyBorder="1" applyAlignment="1">
      <alignment horizontal="center" vertical="center"/>
    </xf>
    <xf numFmtId="174" fontId="36" fillId="0" borderId="39" xfId="21" applyNumberFormat="1" applyFont="1" applyBorder="1" applyAlignment="1">
      <alignment horizontal="center" vertical="center"/>
    </xf>
    <xf numFmtId="174" fontId="36" fillId="0" borderId="39" xfId="0" applyNumberFormat="1" applyFont="1" applyBorder="1" applyAlignment="1">
      <alignment horizontal="center" vertical="center"/>
    </xf>
    <xf numFmtId="174" fontId="36" fillId="17" borderId="39" xfId="21" applyNumberFormat="1" applyFont="1" applyFill="1" applyBorder="1" applyAlignment="1">
      <alignment horizontal="center" vertical="center"/>
    </xf>
    <xf numFmtId="174" fontId="36" fillId="17" borderId="39" xfId="0" applyNumberFormat="1" applyFont="1" applyFill="1" applyBorder="1" applyAlignment="1">
      <alignment horizontal="center" vertical="center"/>
    </xf>
    <xf numFmtId="174" fontId="36" fillId="0" borderId="40" xfId="21" applyNumberFormat="1" applyFont="1" applyBorder="1" applyAlignment="1">
      <alignment horizontal="center" vertical="center"/>
    </xf>
    <xf numFmtId="174" fontId="36" fillId="0" borderId="40" xfId="0" applyNumberFormat="1" applyFont="1" applyBorder="1" applyAlignment="1">
      <alignment horizontal="center" vertical="center"/>
    </xf>
    <xf numFmtId="174" fontId="38" fillId="0" borderId="42" xfId="21" applyNumberFormat="1" applyFont="1" applyBorder="1" applyAlignment="1">
      <alignment horizontal="center" vertical="center"/>
    </xf>
    <xf numFmtId="174" fontId="38" fillId="0" borderId="42" xfId="0" applyNumberFormat="1" applyFont="1" applyBorder="1" applyAlignment="1">
      <alignment horizontal="center" vertical="center"/>
    </xf>
    <xf numFmtId="174" fontId="36" fillId="0" borderId="0" xfId="21" applyNumberFormat="1" applyFont="1" applyAlignment="1">
      <alignment horizontal="center" vertical="center"/>
    </xf>
    <xf numFmtId="174" fontId="36" fillId="0" borderId="0" xfId="0" applyNumberFormat="1" applyFont="1" applyAlignment="1">
      <alignment horizontal="center" vertical="center"/>
    </xf>
    <xf numFmtId="0" fontId="38" fillId="0" borderId="0" xfId="0" applyFont="1" applyAlignment="1">
      <alignment vertical="center" wrapText="1"/>
    </xf>
    <xf numFmtId="9" fontId="38" fillId="0" borderId="0" xfId="21" applyFont="1" applyBorder="1" applyAlignment="1">
      <alignment horizontal="center" vertical="center"/>
    </xf>
    <xf numFmtId="174" fontId="38" fillId="0" borderId="0" xfId="0" applyNumberFormat="1" applyFont="1" applyAlignment="1">
      <alignment horizontal="center" vertical="center"/>
    </xf>
    <xf numFmtId="174" fontId="38" fillId="0" borderId="0" xfId="21" applyNumberFormat="1" applyFont="1" applyBorder="1" applyAlignment="1">
      <alignment horizontal="center" vertical="center"/>
    </xf>
    <xf numFmtId="0" fontId="38" fillId="0" borderId="42" xfId="0" applyFont="1" applyBorder="1" applyAlignment="1">
      <alignment horizontal="right" vertical="center" wrapText="1" indent="1"/>
    </xf>
    <xf numFmtId="9" fontId="38" fillId="0" borderId="0" xfId="21" applyFont="1" applyAlignment="1">
      <alignment horizontal="center" vertical="center"/>
    </xf>
    <xf numFmtId="0" fontId="23" fillId="0" borderId="30" xfId="0" applyFont="1" applyBorder="1" applyAlignment="1">
      <alignment vertical="center" wrapText="1"/>
    </xf>
    <xf numFmtId="9" fontId="0" fillId="0" borderId="30" xfId="21" applyFont="1" applyFill="1" applyBorder="1" applyAlignment="1">
      <alignment horizontal="center" vertical="center" wrapText="1"/>
    </xf>
    <xf numFmtId="9" fontId="0" fillId="0" borderId="30" xfId="0" applyNumberFormat="1" applyBorder="1" applyAlignment="1">
      <alignment horizontal="center" vertical="center"/>
    </xf>
    <xf numFmtId="10" fontId="0" fillId="0" borderId="30" xfId="0" applyNumberFormat="1" applyBorder="1" applyAlignment="1">
      <alignment horizontal="center" vertical="center" wrapText="1"/>
    </xf>
    <xf numFmtId="0" fontId="0" fillId="0" borderId="29" xfId="0" applyBorder="1" applyAlignment="1">
      <alignment horizontal="center" vertical="center"/>
    </xf>
    <xf numFmtId="0" fontId="23" fillId="0" borderId="0" xfId="0" applyFont="1" applyAlignment="1">
      <alignment vertical="center"/>
    </xf>
    <xf numFmtId="0" fontId="0" fillId="0" borderId="37" xfId="0" applyBorder="1" applyAlignment="1">
      <alignment horizontal="center" vertical="center"/>
    </xf>
    <xf numFmtId="0" fontId="23" fillId="0" borderId="0" xfId="0" applyFont="1" applyAlignment="1">
      <alignment horizontal="center" vertical="center"/>
    </xf>
    <xf numFmtId="10" fontId="0" fillId="0" borderId="0" xfId="21" applyNumberFormat="1" applyFont="1"/>
    <xf numFmtId="10" fontId="0" fillId="0" borderId="30" xfId="21" applyNumberFormat="1" applyFont="1" applyBorder="1"/>
    <xf numFmtId="15" fontId="0" fillId="0" borderId="30" xfId="0" applyNumberFormat="1" applyBorder="1"/>
    <xf numFmtId="2" fontId="0" fillId="0" borderId="30" xfId="0" applyNumberFormat="1" applyBorder="1"/>
    <xf numFmtId="2" fontId="0" fillId="0" borderId="0" xfId="0" applyNumberFormat="1"/>
    <xf numFmtId="0" fontId="0" fillId="0" borderId="36" xfId="0" applyBorder="1" applyAlignment="1">
      <alignment horizontal="center" vertical="center"/>
    </xf>
    <xf numFmtId="0" fontId="0" fillId="0" borderId="30" xfId="0" applyBorder="1" applyAlignment="1">
      <alignment horizontal="left" vertical="center"/>
    </xf>
    <xf numFmtId="9" fontId="0" fillId="0" borderId="30" xfId="21" applyFont="1" applyBorder="1" applyAlignment="1">
      <alignment horizontal="left" vertical="center"/>
    </xf>
    <xf numFmtId="9" fontId="0" fillId="3" borderId="30" xfId="21" applyFont="1" applyFill="1" applyBorder="1" applyAlignment="1">
      <alignment horizontal="center" vertical="center"/>
    </xf>
    <xf numFmtId="9" fontId="0" fillId="11" borderId="30" xfId="21" applyFont="1" applyFill="1" applyBorder="1" applyAlignment="1">
      <alignment horizontal="center" vertical="center"/>
    </xf>
    <xf numFmtId="0" fontId="0" fillId="21" borderId="30" xfId="0" applyFill="1" applyBorder="1" applyAlignment="1">
      <alignment horizontal="center" vertical="center"/>
    </xf>
    <xf numFmtId="0" fontId="0" fillId="21" borderId="36" xfId="0" applyFill="1" applyBorder="1" applyAlignment="1">
      <alignment horizontal="center" vertical="center"/>
    </xf>
    <xf numFmtId="9" fontId="0" fillId="21" borderId="30" xfId="21" applyFont="1" applyFill="1" applyBorder="1" applyAlignment="1">
      <alignment horizontal="center" vertical="center"/>
    </xf>
    <xf numFmtId="0" fontId="0" fillId="0" borderId="30" xfId="0" applyBorder="1" applyAlignment="1">
      <alignment horizontal="left" vertical="center" wrapText="1"/>
    </xf>
    <xf numFmtId="0" fontId="0" fillId="0" borderId="30" xfId="0" quotePrefix="1" applyBorder="1" applyAlignment="1">
      <alignment horizontal="left" vertical="center"/>
    </xf>
    <xf numFmtId="9" fontId="0" fillId="20" borderId="30" xfId="0" applyNumberFormat="1" applyFill="1" applyBorder="1" applyAlignment="1">
      <alignment horizontal="center" vertical="center"/>
    </xf>
    <xf numFmtId="164" fontId="0" fillId="0" borderId="0" xfId="22" applyFont="1"/>
    <xf numFmtId="164" fontId="0" fillId="0" borderId="0" xfId="0" applyNumberFormat="1" applyAlignment="1">
      <alignment horizontal="center" vertical="center"/>
    </xf>
    <xf numFmtId="173" fontId="0" fillId="0" borderId="30" xfId="0" quotePrefix="1" applyNumberFormat="1" applyBorder="1" applyAlignment="1">
      <alignment vertical="center" wrapText="1"/>
    </xf>
    <xf numFmtId="10" fontId="0" fillId="0" borderId="30" xfId="21" applyNumberFormat="1" applyFont="1" applyBorder="1" applyAlignment="1">
      <alignment horizontal="center" vertical="center"/>
    </xf>
    <xf numFmtId="9" fontId="0" fillId="0" borderId="30" xfId="21" applyFont="1" applyBorder="1" applyAlignment="1">
      <alignment horizontal="left" vertical="center" wrapText="1"/>
    </xf>
    <xf numFmtId="10" fontId="0" fillId="0" borderId="30" xfId="0" quotePrefix="1" applyNumberFormat="1" applyBorder="1" applyAlignment="1">
      <alignment horizontal="center" vertical="center" wrapText="1"/>
    </xf>
    <xf numFmtId="2" fontId="0" fillId="0" borderId="30" xfId="0" applyNumberFormat="1" applyBorder="1" applyAlignment="1">
      <alignment horizontal="center" vertical="center" wrapText="1"/>
    </xf>
    <xf numFmtId="2" fontId="0" fillId="0" borderId="30" xfId="21" applyNumberFormat="1" applyFont="1" applyBorder="1" applyAlignment="1">
      <alignment horizontal="center" vertical="center" wrapText="1"/>
    </xf>
    <xf numFmtId="10" fontId="0" fillId="0" borderId="30" xfId="21" applyNumberFormat="1" applyFont="1" applyBorder="1" applyAlignment="1">
      <alignment horizontal="center" vertical="center" wrapText="1"/>
    </xf>
    <xf numFmtId="0" fontId="23" fillId="0" borderId="30" xfId="0" applyFont="1" applyFill="1" applyBorder="1" applyAlignment="1">
      <alignment vertical="center" wrapText="1"/>
    </xf>
    <xf numFmtId="0" fontId="0" fillId="0" borderId="30" xfId="0" quotePrefix="1" applyFill="1" applyBorder="1" applyAlignment="1">
      <alignment horizontal="center" vertical="center" wrapText="1"/>
    </xf>
    <xf numFmtId="0" fontId="0" fillId="0" borderId="30" xfId="0" quotePrefix="1" applyFill="1" applyBorder="1" applyAlignment="1">
      <alignment horizontal="center" vertical="center"/>
    </xf>
    <xf numFmtId="0" fontId="3" fillId="0" borderId="1" xfId="2" applyFont="1" applyBorder="1" applyAlignment="1">
      <alignment horizontal="center" vertical="center" wrapText="1"/>
    </xf>
    <xf numFmtId="0" fontId="3"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5" xfId="2" applyFont="1" applyBorder="1" applyAlignment="1">
      <alignment horizontal="center" vertical="center" wrapText="1"/>
    </xf>
    <xf numFmtId="0" fontId="4" fillId="0" borderId="6" xfId="2" applyFont="1" applyBorder="1" applyAlignment="1">
      <alignment horizontal="center" vertical="center" wrapText="1"/>
    </xf>
    <xf numFmtId="0" fontId="5" fillId="0" borderId="1" xfId="1" applyBorder="1" applyAlignment="1">
      <alignment horizontal="center" vertical="center" wrapText="1"/>
    </xf>
    <xf numFmtId="0" fontId="5" fillId="0" borderId="4" xfId="1" applyBorder="1" applyAlignment="1">
      <alignment horizontal="center" vertical="center" wrapText="1"/>
    </xf>
    <xf numFmtId="0" fontId="9" fillId="4" borderId="7" xfId="1" applyFont="1" applyFill="1" applyBorder="1" applyAlignment="1">
      <alignment horizontal="center" vertical="center"/>
    </xf>
    <xf numFmtId="0" fontId="9" fillId="4" borderId="10" xfId="1" applyFont="1" applyFill="1" applyBorder="1" applyAlignment="1">
      <alignment horizontal="center" vertical="center"/>
    </xf>
    <xf numFmtId="0" fontId="9" fillId="4" borderId="16" xfId="1" applyFont="1" applyFill="1" applyBorder="1" applyAlignment="1">
      <alignment horizontal="center" vertical="center"/>
    </xf>
    <xf numFmtId="0" fontId="10" fillId="4" borderId="30" xfId="2" applyFont="1" applyFill="1" applyBorder="1" applyAlignment="1">
      <alignment horizontal="center" vertical="center" wrapText="1" readingOrder="1"/>
    </xf>
    <xf numFmtId="0" fontId="11" fillId="4" borderId="29" xfId="2" applyFont="1" applyFill="1" applyBorder="1" applyAlignment="1">
      <alignment horizontal="left" vertical="center" wrapText="1"/>
    </xf>
    <xf numFmtId="0" fontId="11" fillId="4" borderId="15" xfId="2" applyFont="1" applyFill="1" applyBorder="1" applyAlignment="1">
      <alignment horizontal="left" vertical="center" wrapText="1"/>
    </xf>
    <xf numFmtId="0" fontId="10" fillId="4" borderId="29" xfId="2" applyFont="1" applyFill="1" applyBorder="1" applyAlignment="1">
      <alignment horizontal="center" vertical="center" wrapText="1" readingOrder="1"/>
    </xf>
    <xf numFmtId="0" fontId="10" fillId="4" borderId="31" xfId="2" applyFont="1" applyFill="1" applyBorder="1" applyAlignment="1">
      <alignment horizontal="center" vertical="center" wrapText="1" readingOrder="1"/>
    </xf>
    <xf numFmtId="0" fontId="10" fillId="4" borderId="15" xfId="2" applyFont="1" applyFill="1" applyBorder="1" applyAlignment="1">
      <alignment horizontal="center" vertical="center" wrapText="1" readingOrder="1"/>
    </xf>
    <xf numFmtId="0" fontId="11" fillId="4" borderId="29" xfId="2" applyFont="1" applyFill="1" applyBorder="1" applyAlignment="1">
      <alignment horizontal="left" vertical="center"/>
    </xf>
    <xf numFmtId="0" fontId="11" fillId="4" borderId="15" xfId="2" applyFont="1" applyFill="1" applyBorder="1" applyAlignment="1">
      <alignment horizontal="left" vertical="center"/>
    </xf>
    <xf numFmtId="0" fontId="9" fillId="6" borderId="19" xfId="1" applyFont="1" applyFill="1" applyBorder="1" applyAlignment="1">
      <alignment horizontal="center" vertical="center" wrapText="1"/>
    </xf>
    <xf numFmtId="0" fontId="9" fillId="6" borderId="20"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10" fillId="6" borderId="29" xfId="2" applyFont="1" applyFill="1" applyBorder="1" applyAlignment="1">
      <alignment horizontal="center" vertical="center" wrapText="1" readingOrder="1"/>
    </xf>
    <xf numFmtId="0" fontId="10" fillId="6" borderId="15" xfId="2" applyFont="1" applyFill="1" applyBorder="1" applyAlignment="1">
      <alignment horizontal="center" vertical="center" wrapText="1" readingOrder="1"/>
    </xf>
    <xf numFmtId="0" fontId="2" fillId="6" borderId="29" xfId="2" applyFill="1" applyBorder="1" applyAlignment="1">
      <alignment horizontal="left" vertical="center" wrapText="1"/>
    </xf>
    <xf numFmtId="0" fontId="2" fillId="6" borderId="15" xfId="2" applyFill="1" applyBorder="1" applyAlignment="1">
      <alignment horizontal="left" vertical="center" wrapText="1"/>
    </xf>
    <xf numFmtId="0" fontId="9" fillId="5" borderId="17" xfId="1" applyFont="1" applyFill="1" applyBorder="1" applyAlignment="1">
      <alignment horizontal="center" vertical="center"/>
    </xf>
    <xf numFmtId="0" fontId="9" fillId="5" borderId="10" xfId="1" applyFont="1" applyFill="1" applyBorder="1" applyAlignment="1">
      <alignment horizontal="center" vertical="center"/>
    </xf>
    <xf numFmtId="0" fontId="10" fillId="5" borderId="30" xfId="2" applyFont="1" applyFill="1" applyBorder="1" applyAlignment="1">
      <alignment horizontal="center" vertical="center" wrapText="1" readingOrder="1"/>
    </xf>
    <xf numFmtId="0" fontId="2" fillId="5" borderId="29" xfId="2" applyFill="1" applyBorder="1" applyAlignment="1">
      <alignment horizontal="left" vertical="center" wrapText="1"/>
    </xf>
    <xf numFmtId="0" fontId="2" fillId="5" borderId="15" xfId="2" applyFill="1" applyBorder="1" applyAlignment="1">
      <alignment horizontal="left" vertical="center" wrapText="1"/>
    </xf>
    <xf numFmtId="0" fontId="10" fillId="5" borderId="29" xfId="2" applyFont="1" applyFill="1" applyBorder="1" applyAlignment="1">
      <alignment horizontal="center" vertical="center" wrapText="1" readingOrder="1"/>
    </xf>
    <xf numFmtId="0" fontId="10" fillId="5" borderId="31" xfId="2" applyFont="1" applyFill="1" applyBorder="1" applyAlignment="1">
      <alignment horizontal="center" vertical="center" wrapText="1" readingOrder="1"/>
    </xf>
    <xf numFmtId="0" fontId="10" fillId="5" borderId="15" xfId="2" applyFont="1" applyFill="1" applyBorder="1" applyAlignment="1">
      <alignment horizontal="center" vertical="center" wrapText="1" readingOrder="1"/>
    </xf>
    <xf numFmtId="0" fontId="0" fillId="5" borderId="29" xfId="2" applyFont="1" applyFill="1" applyBorder="1" applyAlignment="1">
      <alignment horizontal="left" vertical="center" wrapText="1"/>
    </xf>
    <xf numFmtId="0" fontId="2" fillId="5" borderId="31" xfId="2" applyFill="1" applyBorder="1" applyAlignment="1">
      <alignment horizontal="left" vertical="center" wrapText="1"/>
    </xf>
    <xf numFmtId="0" fontId="9" fillId="5" borderId="19" xfId="1" applyFont="1" applyFill="1" applyBorder="1" applyAlignment="1">
      <alignment horizontal="center" vertical="center" wrapText="1"/>
    </xf>
    <xf numFmtId="0" fontId="9" fillId="5" borderId="20"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9" fillId="6" borderId="17" xfId="1" applyFont="1" applyFill="1" applyBorder="1" applyAlignment="1">
      <alignment horizontal="center" vertical="center" wrapText="1"/>
    </xf>
    <xf numFmtId="0" fontId="9" fillId="6" borderId="10" xfId="1" applyFont="1" applyFill="1" applyBorder="1" applyAlignment="1">
      <alignment horizontal="center" vertical="center" wrapText="1"/>
    </xf>
    <xf numFmtId="0" fontId="9" fillId="6" borderId="16" xfId="1" applyFont="1" applyFill="1" applyBorder="1" applyAlignment="1">
      <alignment horizontal="center" vertical="center" wrapText="1"/>
    </xf>
    <xf numFmtId="0" fontId="10" fillId="6" borderId="30" xfId="2" applyFont="1" applyFill="1" applyBorder="1" applyAlignment="1">
      <alignment horizontal="center" vertical="center" wrapText="1" readingOrder="1"/>
    </xf>
    <xf numFmtId="0" fontId="10" fillId="6" borderId="31" xfId="2" applyFont="1" applyFill="1" applyBorder="1" applyAlignment="1">
      <alignment horizontal="center" vertical="center" wrapText="1" readingOrder="1"/>
    </xf>
    <xf numFmtId="0" fontId="9" fillId="6" borderId="29" xfId="1" applyFont="1" applyFill="1" applyBorder="1" applyAlignment="1">
      <alignment horizontal="left" vertical="center" wrapText="1"/>
    </xf>
    <xf numFmtId="0" fontId="9" fillId="6" borderId="31" xfId="1" applyFont="1" applyFill="1" applyBorder="1" applyAlignment="1">
      <alignment horizontal="left" vertical="center"/>
    </xf>
    <xf numFmtId="0" fontId="9" fillId="6" borderId="15" xfId="1" applyFont="1" applyFill="1" applyBorder="1" applyAlignment="1">
      <alignment horizontal="left" vertical="center"/>
    </xf>
    <xf numFmtId="0" fontId="9" fillId="7" borderId="21" xfId="1" applyFont="1" applyFill="1" applyBorder="1" applyAlignment="1">
      <alignment horizontal="center" vertical="center" wrapText="1"/>
    </xf>
    <xf numFmtId="0" fontId="9" fillId="7" borderId="22" xfId="1" applyFont="1" applyFill="1" applyBorder="1" applyAlignment="1">
      <alignment horizontal="center" vertical="center" wrapText="1"/>
    </xf>
    <xf numFmtId="0" fontId="10" fillId="7" borderId="29" xfId="2" applyFont="1" applyFill="1" applyBorder="1" applyAlignment="1">
      <alignment horizontal="center" vertical="center" wrapText="1" readingOrder="1"/>
    </xf>
    <xf numFmtId="0" fontId="10" fillId="7" borderId="31" xfId="2" applyFont="1" applyFill="1" applyBorder="1" applyAlignment="1">
      <alignment horizontal="center" vertical="center" wrapText="1" readingOrder="1"/>
    </xf>
    <xf numFmtId="0" fontId="10" fillId="7" borderId="15" xfId="2" applyFont="1" applyFill="1" applyBorder="1" applyAlignment="1">
      <alignment horizontal="center" vertical="center" wrapText="1" readingOrder="1"/>
    </xf>
    <xf numFmtId="0" fontId="9" fillId="7" borderId="29" xfId="1" applyFont="1" applyFill="1" applyBorder="1" applyAlignment="1">
      <alignment horizontal="left" vertical="center" wrapText="1"/>
    </xf>
    <xf numFmtId="0" fontId="9" fillId="7" borderId="15" xfId="1" applyFont="1" applyFill="1" applyBorder="1" applyAlignment="1">
      <alignment horizontal="left" vertical="center" wrapText="1"/>
    </xf>
    <xf numFmtId="0" fontId="9" fillId="7" borderId="19" xfId="1" applyFont="1" applyFill="1" applyBorder="1" applyAlignment="1">
      <alignment horizontal="center" vertical="center" wrapText="1"/>
    </xf>
    <xf numFmtId="0" fontId="9" fillId="7" borderId="20" xfId="1" applyFont="1" applyFill="1" applyBorder="1" applyAlignment="1">
      <alignment horizontal="center" vertical="center" wrapText="1"/>
    </xf>
    <xf numFmtId="0" fontId="9" fillId="7" borderId="13" xfId="1" applyFont="1" applyFill="1" applyBorder="1" applyAlignment="1">
      <alignment horizontal="center" vertical="center" wrapText="1"/>
    </xf>
    <xf numFmtId="0" fontId="10" fillId="7" borderId="23" xfId="2" applyFont="1" applyFill="1" applyBorder="1" applyAlignment="1">
      <alignment horizontal="center" vertical="center" wrapText="1" readingOrder="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0" fillId="4" borderId="12" xfId="0" applyFont="1" applyFill="1" applyBorder="1" applyAlignment="1">
      <alignment horizontal="center" vertical="center" wrapText="1" readingOrder="1"/>
    </xf>
    <xf numFmtId="0" fontId="11" fillId="4" borderId="11" xfId="2" applyFont="1" applyFill="1" applyBorder="1" applyAlignment="1">
      <alignment horizontal="left" vertical="center" wrapText="1"/>
    </xf>
    <xf numFmtId="0" fontId="9" fillId="5" borderId="16" xfId="1" applyFont="1" applyFill="1" applyBorder="1" applyAlignment="1">
      <alignment horizontal="center" vertical="center"/>
    </xf>
    <xf numFmtId="0" fontId="10" fillId="5" borderId="11" xfId="0" applyFont="1" applyFill="1" applyBorder="1" applyAlignment="1">
      <alignment horizontal="center" vertical="center" wrapText="1" readingOrder="1"/>
    </xf>
    <xf numFmtId="0" fontId="10" fillId="5" borderId="14" xfId="0" applyFont="1" applyFill="1" applyBorder="1" applyAlignment="1">
      <alignment horizontal="center" vertical="center" wrapText="1" readingOrder="1"/>
    </xf>
    <xf numFmtId="0" fontId="10" fillId="5" borderId="15" xfId="0" applyFont="1" applyFill="1" applyBorder="1" applyAlignment="1">
      <alignment horizontal="center" vertical="center" wrapText="1" readingOrder="1"/>
    </xf>
    <xf numFmtId="0" fontId="2" fillId="5" borderId="11" xfId="2" applyFill="1" applyBorder="1" applyAlignment="1">
      <alignment horizontal="left" vertical="center" wrapText="1"/>
    </xf>
    <xf numFmtId="0" fontId="9" fillId="6" borderId="21" xfId="1" applyFont="1" applyFill="1" applyBorder="1" applyAlignment="1">
      <alignment horizontal="center" vertical="center" wrapText="1"/>
    </xf>
    <xf numFmtId="0" fontId="10" fillId="6" borderId="11" xfId="0" applyFont="1" applyFill="1" applyBorder="1" applyAlignment="1">
      <alignment horizontal="center" vertical="center" wrapText="1" readingOrder="1"/>
    </xf>
    <xf numFmtId="0" fontId="10" fillId="6" borderId="14" xfId="0" applyFont="1" applyFill="1" applyBorder="1" applyAlignment="1">
      <alignment horizontal="center" vertical="center" wrapText="1" readingOrder="1"/>
    </xf>
    <xf numFmtId="0" fontId="10" fillId="6" borderId="15" xfId="0" applyFont="1" applyFill="1" applyBorder="1" applyAlignment="1">
      <alignment horizontal="center" vertical="center" wrapText="1" readingOrder="1"/>
    </xf>
    <xf numFmtId="0" fontId="9" fillId="6" borderId="11" xfId="1" applyFont="1" applyFill="1" applyBorder="1" applyAlignment="1">
      <alignment horizontal="left" vertical="center" wrapText="1"/>
    </xf>
    <xf numFmtId="0" fontId="9" fillId="6" borderId="14" xfId="1" applyFont="1" applyFill="1" applyBorder="1" applyAlignment="1">
      <alignment horizontal="left" vertical="center"/>
    </xf>
    <xf numFmtId="0" fontId="10" fillId="7" borderId="11" xfId="0" applyFont="1" applyFill="1" applyBorder="1" applyAlignment="1">
      <alignment horizontal="center" vertical="center" wrapText="1" readingOrder="1"/>
    </xf>
    <xf numFmtId="0" fontId="10" fillId="7" borderId="14" xfId="0" applyFont="1" applyFill="1" applyBorder="1" applyAlignment="1">
      <alignment horizontal="center" vertical="center" wrapText="1" readingOrder="1"/>
    </xf>
    <xf numFmtId="0" fontId="10" fillId="7" borderId="15" xfId="0" applyFont="1" applyFill="1" applyBorder="1" applyAlignment="1">
      <alignment horizontal="center" vertical="center" wrapText="1" readingOrder="1"/>
    </xf>
    <xf numFmtId="0" fontId="9" fillId="7" borderId="11" xfId="1" applyFont="1" applyFill="1" applyBorder="1" applyAlignment="1">
      <alignment horizontal="left" vertical="center" wrapText="1"/>
    </xf>
    <xf numFmtId="0" fontId="10" fillId="7" borderId="12" xfId="0" applyFont="1" applyFill="1" applyBorder="1" applyAlignment="1">
      <alignment horizontal="center" vertical="center" wrapText="1" readingOrder="1"/>
    </xf>
    <xf numFmtId="0" fontId="10" fillId="7" borderId="23" xfId="0" applyFont="1" applyFill="1" applyBorder="1" applyAlignment="1">
      <alignment horizontal="center" vertical="center" wrapText="1" readingOrder="1"/>
    </xf>
    <xf numFmtId="0" fontId="9" fillId="5" borderId="21" xfId="1" applyFont="1" applyFill="1" applyBorder="1" applyAlignment="1">
      <alignment horizontal="left" vertical="top" wrapText="1"/>
    </xf>
    <xf numFmtId="0" fontId="9" fillId="6" borderId="21" xfId="1" applyFont="1"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horizontal="left" vertical="top" wrapText="1"/>
    </xf>
    <xf numFmtId="0" fontId="2" fillId="6" borderId="29" xfId="1" applyFont="1" applyFill="1" applyBorder="1" applyAlignment="1">
      <alignment horizontal="left" vertical="top" wrapText="1"/>
    </xf>
    <xf numFmtId="0" fontId="2" fillId="6" borderId="31" xfId="1" applyFont="1" applyFill="1" applyBorder="1" applyAlignment="1">
      <alignment horizontal="left" vertical="top" wrapText="1"/>
    </xf>
    <xf numFmtId="0" fontId="2" fillId="6" borderId="32" xfId="1" applyFont="1" applyFill="1" applyBorder="1" applyAlignment="1">
      <alignment horizontal="left" vertical="top"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9" fillId="4" borderId="26" xfId="1" applyFont="1" applyFill="1" applyBorder="1" applyAlignment="1">
      <alignment horizontal="left" vertical="top" wrapText="1"/>
    </xf>
    <xf numFmtId="0" fontId="9" fillId="4" borderId="21"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10" fillId="4" borderId="30"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30" xfId="1" applyFont="1" applyFill="1" applyBorder="1" applyAlignment="1">
      <alignment horizontal="center" vertical="top" wrapText="1"/>
    </xf>
    <xf numFmtId="0" fontId="2" fillId="4" borderId="27" xfId="1" applyFont="1" applyFill="1" applyBorder="1" applyAlignment="1">
      <alignment horizontal="left" vertical="top" wrapText="1"/>
    </xf>
    <xf numFmtId="0" fontId="2" fillId="4" borderId="30" xfId="1" applyFont="1" applyFill="1" applyBorder="1" applyAlignment="1">
      <alignment horizontal="left" vertical="top" wrapText="1"/>
    </xf>
    <xf numFmtId="0" fontId="9" fillId="6" borderId="19" xfId="1" applyFont="1" applyFill="1" applyBorder="1" applyAlignment="1">
      <alignment horizontal="center" vertical="top" wrapText="1"/>
    </xf>
    <xf numFmtId="0" fontId="9" fillId="6" borderId="20" xfId="1" applyFont="1" applyFill="1" applyBorder="1" applyAlignment="1">
      <alignment horizontal="center" vertical="top" wrapText="1"/>
    </xf>
    <xf numFmtId="0" fontId="9" fillId="6" borderId="33" xfId="1" applyFont="1" applyFill="1" applyBorder="1" applyAlignment="1">
      <alignment horizontal="center" vertical="top" wrapText="1"/>
    </xf>
    <xf numFmtId="0" fontId="9" fillId="7" borderId="21" xfId="1" applyFont="1" applyFill="1" applyBorder="1" applyAlignment="1">
      <alignment horizontal="left" vertical="top" wrapText="1"/>
    </xf>
    <xf numFmtId="0" fontId="9" fillId="7" borderId="22"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9" fillId="7" borderId="18" xfId="1" applyFont="1" applyFill="1" applyBorder="1" applyAlignment="1">
      <alignment horizontal="center" vertical="top" wrapText="1"/>
    </xf>
    <xf numFmtId="0" fontId="10" fillId="7" borderId="24" xfId="0" applyFont="1" applyFill="1" applyBorder="1" applyAlignment="1">
      <alignment horizontal="left" vertical="top" wrapText="1" readingOrder="1"/>
    </xf>
    <xf numFmtId="0" fontId="9" fillId="7" borderId="30" xfId="1" applyFont="1" applyFill="1" applyBorder="1" applyAlignment="1">
      <alignment horizontal="left" vertical="top" wrapText="1"/>
    </xf>
    <xf numFmtId="0" fontId="9" fillId="5" borderId="17" xfId="1" applyFont="1" applyFill="1" applyBorder="1" applyAlignment="1">
      <alignment horizontal="left" vertical="top" wrapText="1"/>
    </xf>
    <xf numFmtId="0" fontId="9" fillId="5" borderId="16" xfId="1" applyFont="1" applyFill="1" applyBorder="1" applyAlignment="1">
      <alignment horizontal="left" vertical="top" wrapText="1"/>
    </xf>
    <xf numFmtId="0" fontId="9" fillId="4" borderId="7"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9" fillId="4" borderId="16" xfId="1" applyFont="1" applyFill="1" applyBorder="1" applyAlignment="1">
      <alignment horizontal="center" vertical="center" wrapText="1"/>
    </xf>
    <xf numFmtId="0" fontId="10" fillId="4" borderId="29" xfId="0" applyFont="1" applyFill="1" applyBorder="1" applyAlignment="1">
      <alignment horizontal="center" vertical="center" wrapText="1" readingOrder="1"/>
    </xf>
    <xf numFmtId="0" fontId="10" fillId="4" borderId="32" xfId="0" applyFont="1" applyFill="1" applyBorder="1" applyAlignment="1">
      <alignment horizontal="center" vertical="center" wrapText="1" readingOrder="1"/>
    </xf>
    <xf numFmtId="0" fontId="2" fillId="4" borderId="29" xfId="1" applyFont="1" applyFill="1" applyBorder="1" applyAlignment="1">
      <alignment horizontal="center" vertical="top" wrapText="1"/>
    </xf>
    <xf numFmtId="0" fontId="2" fillId="4" borderId="32" xfId="1" applyFont="1" applyFill="1" applyBorder="1" applyAlignment="1">
      <alignment horizontal="center" vertical="top" wrapText="1"/>
    </xf>
    <xf numFmtId="0" fontId="0" fillId="0" borderId="0" xfId="0" applyAlignment="1">
      <alignment horizontal="center" vertical="center"/>
    </xf>
    <xf numFmtId="0" fontId="9" fillId="7" borderId="21" xfId="1" applyFont="1" applyFill="1" applyBorder="1" applyAlignment="1">
      <alignment horizontal="center" vertical="top" wrapText="1"/>
    </xf>
    <xf numFmtId="17" fontId="23" fillId="0" borderId="0" xfId="0" quotePrefix="1" applyNumberFormat="1" applyFont="1" applyAlignment="1">
      <alignment horizontal="center"/>
    </xf>
    <xf numFmtId="0" fontId="9" fillId="5" borderId="17" xfId="1" applyFont="1" applyFill="1" applyBorder="1" applyAlignment="1">
      <alignment horizontal="center" vertical="top" wrapText="1"/>
    </xf>
    <xf numFmtId="0" fontId="9" fillId="5" borderId="16" xfId="1" applyFont="1" applyFill="1" applyBorder="1" applyAlignment="1">
      <alignment horizontal="center" vertical="top" wrapText="1"/>
    </xf>
    <xf numFmtId="0" fontId="9" fillId="6" borderId="21" xfId="1" applyFont="1" applyFill="1" applyBorder="1" applyAlignment="1">
      <alignment horizontal="center" vertical="top" wrapText="1"/>
    </xf>
    <xf numFmtId="0" fontId="27" fillId="0" borderId="0" xfId="0" applyFont="1" applyAlignment="1">
      <alignment horizontal="center"/>
    </xf>
    <xf numFmtId="0" fontId="28" fillId="0" borderId="0" xfId="0" applyFont="1" applyAlignment="1">
      <alignment horizontal="center"/>
    </xf>
    <xf numFmtId="0" fontId="31" fillId="0" borderId="0" xfId="0" applyFont="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23" fillId="0" borderId="0" xfId="0" applyFont="1" applyAlignment="1">
      <alignment horizontal="left" vertical="center"/>
    </xf>
    <xf numFmtId="0" fontId="0" fillId="0" borderId="30" xfId="0" applyBorder="1" applyAlignment="1">
      <alignment horizontal="center" vertical="center" textRotation="90"/>
    </xf>
    <xf numFmtId="0" fontId="23" fillId="0" borderId="0" xfId="0" applyFont="1" applyAlignment="1">
      <alignment horizontal="left"/>
    </xf>
    <xf numFmtId="0" fontId="0" fillId="21" borderId="35" xfId="0" applyFill="1" applyBorder="1" applyAlignment="1">
      <alignment horizontal="center" vertical="center"/>
    </xf>
    <xf numFmtId="0" fontId="0" fillId="21" borderId="36" xfId="0" applyFill="1" applyBorder="1" applyAlignment="1">
      <alignment horizontal="center" vertical="center"/>
    </xf>
    <xf numFmtId="9" fontId="0" fillId="0" borderId="29" xfId="21" applyFont="1" applyBorder="1" applyAlignment="1">
      <alignment horizontal="center" vertical="center" wrapText="1"/>
    </xf>
    <xf numFmtId="9" fontId="0" fillId="0" borderId="32" xfId="21" applyFont="1" applyBorder="1" applyAlignment="1">
      <alignment horizontal="center" vertical="center"/>
    </xf>
    <xf numFmtId="0" fontId="0" fillId="0" borderId="29"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center" vertical="center" wrapText="1"/>
    </xf>
    <xf numFmtId="9" fontId="0" fillId="0" borderId="0" xfId="21" applyFont="1" applyAlignment="1">
      <alignment horizontal="center" vertical="center"/>
    </xf>
    <xf numFmtId="0" fontId="0" fillId="0" borderId="31" xfId="0" applyBorder="1" applyAlignment="1">
      <alignment horizontal="center" vertical="center"/>
    </xf>
    <xf numFmtId="0" fontId="0" fillId="0" borderId="37" xfId="0" applyBorder="1" applyAlignment="1">
      <alignment horizontal="right" vertical="center"/>
    </xf>
    <xf numFmtId="0" fontId="0" fillId="0" borderId="0" xfId="0" applyAlignment="1">
      <alignment horizontal="right" vertical="center"/>
    </xf>
    <xf numFmtId="0" fontId="23" fillId="0" borderId="0" xfId="0" applyFont="1" applyAlignment="1">
      <alignment horizontal="center" vertical="center"/>
    </xf>
    <xf numFmtId="0" fontId="39" fillId="0" borderId="0" xfId="0" applyFont="1" applyAlignment="1">
      <alignment horizontal="center" vertical="center"/>
    </xf>
    <xf numFmtId="0" fontId="39" fillId="0" borderId="37" xfId="0" applyFont="1"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9" fontId="0" fillId="0" borderId="37" xfId="21" applyFont="1" applyBorder="1" applyAlignment="1">
      <alignment horizontal="center" vertical="center"/>
    </xf>
    <xf numFmtId="0" fontId="32" fillId="0" borderId="0" xfId="0" applyFont="1" applyAlignment="1">
      <alignment horizontal="center" vertical="center"/>
    </xf>
    <xf numFmtId="0" fontId="32" fillId="0" borderId="41" xfId="0" applyFont="1" applyBorder="1" applyAlignment="1">
      <alignment horizontal="center" vertical="center"/>
    </xf>
    <xf numFmtId="9" fontId="0" fillId="0" borderId="30" xfId="0" quotePrefix="1" applyNumberFormat="1" applyBorder="1" applyAlignment="1">
      <alignment horizontal="center" vertical="center"/>
    </xf>
  </cellXfs>
  <cellStyles count="23">
    <cellStyle name="Comma [0]" xfId="22" builtinId="6"/>
    <cellStyle name="Comma [0] 2" xfId="6"/>
    <cellStyle name="Comma [0] 3" xfId="11"/>
    <cellStyle name="Comma [0] 4" xfId="12"/>
    <cellStyle name="Comma [0] 5" xfId="19"/>
    <cellStyle name="Comma [0] 6" xfId="16"/>
    <cellStyle name="Comma 2" xfId="5"/>
    <cellStyle name="Comma 2 2 4" xfId="14"/>
    <cellStyle name="Comma 3" xfId="8"/>
    <cellStyle name="Comma 4" xfId="13"/>
    <cellStyle name="Comma 5" xfId="18"/>
    <cellStyle name="Comma 6" xfId="17"/>
    <cellStyle name="Excel Built-in Normal" xfId="1"/>
    <cellStyle name="Normal" xfId="0" builtinId="0"/>
    <cellStyle name="Normal 2" xfId="4"/>
    <cellStyle name="Normal 2 2" xfId="20"/>
    <cellStyle name="Normal 3" xfId="7"/>
    <cellStyle name="Normal 4" xfId="2"/>
    <cellStyle name="Normal 6" xfId="10"/>
    <cellStyle name="Normal 7" xfId="15"/>
    <cellStyle name="Percent" xfId="21" builtinId="5"/>
    <cellStyle name="Percent 2" xfId="9"/>
    <cellStyle name="Percent 3" xfId="3"/>
  </cellStyles>
  <dxfs count="4">
    <dxf>
      <numFmt numFmtId="175" formatCode="&quot;0&quot;"/>
    </dxf>
    <dxf>
      <font>
        <color rgb="FF006100"/>
      </font>
      <fill>
        <patternFill>
          <bgColor rgb="FFC6EF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5</xdr:col>
      <xdr:colOff>41404</xdr:colOff>
      <xdr:row>0</xdr:row>
      <xdr:rowOff>58966</xdr:rowOff>
    </xdr:from>
    <xdr:to>
      <xdr:col>5</xdr:col>
      <xdr:colOff>1263904</xdr:colOff>
      <xdr:row>1</xdr:row>
      <xdr:rowOff>286830</xdr:rowOff>
    </xdr:to>
    <xdr:pic>
      <xdr:nvPicPr>
        <xdr:cNvPr id="2" name="Picture 3" descr="Logo&#10;&#10;Description automatically generated">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354" y="58966"/>
          <a:ext cx="1222500" cy="5517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31750</xdr:colOff>
      <xdr:row>0</xdr:row>
      <xdr:rowOff>50799</xdr:rowOff>
    </xdr:from>
    <xdr:to>
      <xdr:col>5</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070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2885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4950" y="50799"/>
          <a:ext cx="1133475"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31750</xdr:colOff>
      <xdr:row>0</xdr:row>
      <xdr:rowOff>50799</xdr:rowOff>
    </xdr:from>
    <xdr:to>
      <xdr:col>9</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4950" y="50799"/>
          <a:ext cx="1133475"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pra6\AppData\Local\Temp\DOCUME~1\usermd3\LOCALS~1\Temp\Documents%20and%20Settings\userpra1.PRAPRODUKSI1\Desktop\HARGA\Formula%20Hitung%20Benang%20Update%202008-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urya\Downloads\OB-%20PANTS%20TEMPEL%20BLKG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usermd3\Desktop\MASTER%20HITUNG%20x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waktu"/>
      <sheetName val="Sizespec"/>
      <sheetName val="FORM BENANG"/>
      <sheetName val="FORM (2)"/>
      <sheetName val="INPUT MASTER"/>
      <sheetName val="HIT FABRIC"/>
      <sheetName val="MP"/>
      <sheetName val="OUTPUT"/>
      <sheetName val="S8"/>
      <sheetName val="MP VAR"/>
      <sheetName val="FORM BENANG NEW"/>
      <sheetName val="FORM BENANG UPDATE mstr"/>
      <sheetName val="FORM BENANG UPDATE"/>
      <sheetName val="MASTER PROSES"/>
      <sheetName val="FORMULA"/>
      <sheetName val="S8 SH 2-2"/>
      <sheetName val="FORM BENANG UPDATE 2"/>
      <sheetName val="FORM BENANG master"/>
      <sheetName val="htng benang jsp"/>
      <sheetName val="PPIC"/>
      <sheetName val="TEST"/>
      <sheetName val="STD THREAD (2)"/>
      <sheetName val="FORM"/>
      <sheetName val="waktu proses"/>
      <sheetName val="waktu proses (2)"/>
      <sheetName val="form ppc"/>
      <sheetName val="form ppc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Bulletin"/>
      <sheetName val="S16CTJH132-701"/>
      <sheetName val="database proses"/>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FTAR PRICE"/>
      <sheetName val="prc pant"/>
      <sheetName val="prc kemeja"/>
      <sheetName val="jacket"/>
      <sheetName val="prc dress-overall"/>
      <sheetName val="prc tee"/>
      <sheetName val="prc cdl"/>
      <sheetName val="Master Proses A"/>
      <sheetName val="List Price &amp; SMV"/>
      <sheetName val="ORDER"/>
      <sheetName val="Rekap Proses"/>
      <sheetName val="STNDAR PRICE"/>
      <sheetName val="Sheet2"/>
      <sheetName val="Harga Fin 1"/>
      <sheetName val="Master Harga"/>
      <sheetName val="Matrix"/>
      <sheetName val="Quick Count"/>
      <sheetName val="Harga Fin"/>
      <sheetName val="TARGET"/>
      <sheetName val="Re"/>
      <sheetName val="Sheet1"/>
      <sheetName val="Sheet1 (2)"/>
      <sheetName val="List Price &amp; SMV (2)"/>
      <sheetName val="W7wvn"/>
      <sheetName val="S7wvn"/>
      <sheetName val="S7Knt"/>
      <sheetName val="S7Knt10-16"/>
      <sheetName val="MS WVN"/>
      <sheetName val="MS KNT"/>
      <sheetName val="MP Wvn"/>
      <sheetName val="MP Knt"/>
      <sheetName val="s7wvn dress"/>
      <sheetName val="S7wvn10-16"/>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G46"/>
  <sheetViews>
    <sheetView showGridLines="0" topLeftCell="A10" zoomScale="90" zoomScaleNormal="90" workbookViewId="0">
      <selection activeCell="B1" sqref="B1:H2"/>
    </sheetView>
  </sheetViews>
  <sheetFormatPr defaultColWidth="8.7109375" defaultRowHeight="15" x14ac:dyDescent="0.25"/>
  <cols>
    <col min="1" max="1" width="14.7109375" style="1" customWidth="1"/>
    <col min="2" max="2" width="15.7109375" style="2" customWidth="1"/>
    <col min="3" max="3" width="41.7109375" style="1" customWidth="1"/>
    <col min="4" max="4" width="15.7109375" style="1" customWidth="1"/>
    <col min="5" max="5" width="71.85546875" style="2" customWidth="1"/>
    <col min="6" max="6" width="19.7109375" style="1" customWidth="1"/>
    <col min="7" max="16384" width="8.7109375" style="1"/>
  </cols>
  <sheetData>
    <row r="1" spans="1:6" ht="25.5" customHeight="1" thickTop="1" x14ac:dyDescent="0.25">
      <c r="A1" s="370" t="s">
        <v>0</v>
      </c>
      <c r="B1" s="372" t="s">
        <v>128</v>
      </c>
      <c r="C1" s="373"/>
      <c r="D1" s="373"/>
      <c r="E1" s="373"/>
      <c r="F1" s="376"/>
    </row>
    <row r="2" spans="1:6" ht="25.5" customHeight="1" thickBot="1" x14ac:dyDescent="0.3">
      <c r="A2" s="371"/>
      <c r="B2" s="374"/>
      <c r="C2" s="375"/>
      <c r="D2" s="375"/>
      <c r="E2" s="375"/>
      <c r="F2" s="377"/>
    </row>
    <row r="3" spans="1:6" ht="16.5" thickTop="1" thickBot="1" x14ac:dyDescent="0.3"/>
    <row r="4" spans="1:6" ht="15.75" customHeight="1" thickTop="1" thickBot="1" x14ac:dyDescent="0.3">
      <c r="A4" s="71" t="s">
        <v>1</v>
      </c>
      <c r="B4" s="5" t="s">
        <v>2</v>
      </c>
      <c r="C4" s="6" t="s">
        <v>3</v>
      </c>
      <c r="D4" s="5" t="s">
        <v>4</v>
      </c>
      <c r="E4" s="5" t="s">
        <v>5</v>
      </c>
      <c r="F4" s="7" t="s">
        <v>6</v>
      </c>
    </row>
    <row r="5" spans="1:6" ht="45.75" thickTop="1" x14ac:dyDescent="0.25">
      <c r="A5" s="378" t="s">
        <v>7</v>
      </c>
      <c r="B5" s="73" t="s">
        <v>129</v>
      </c>
      <c r="C5" s="74" t="s">
        <v>130</v>
      </c>
      <c r="D5" s="75" t="s">
        <v>131</v>
      </c>
      <c r="E5" s="104" t="s">
        <v>132</v>
      </c>
      <c r="F5" s="76" t="s">
        <v>133</v>
      </c>
    </row>
    <row r="6" spans="1:6" ht="62.25" customHeight="1" x14ac:dyDescent="0.25">
      <c r="A6" s="379"/>
      <c r="B6" s="381" t="s">
        <v>8</v>
      </c>
      <c r="C6" s="77" t="s">
        <v>87</v>
      </c>
      <c r="D6" s="78" t="s">
        <v>88</v>
      </c>
      <c r="E6" s="382" t="s">
        <v>134</v>
      </c>
      <c r="F6" s="11" t="s">
        <v>135</v>
      </c>
    </row>
    <row r="7" spans="1:6" x14ac:dyDescent="0.25">
      <c r="A7" s="379"/>
      <c r="B7" s="381"/>
      <c r="C7" s="77" t="s">
        <v>92</v>
      </c>
      <c r="D7" s="80" t="s">
        <v>93</v>
      </c>
      <c r="E7" s="383"/>
      <c r="F7" s="11" t="s">
        <v>12</v>
      </c>
    </row>
    <row r="8" spans="1:6" ht="45" x14ac:dyDescent="0.25">
      <c r="A8" s="379"/>
      <c r="B8" s="384" t="s">
        <v>14</v>
      </c>
      <c r="C8" s="77" t="s">
        <v>136</v>
      </c>
      <c r="D8" s="81" t="s">
        <v>137</v>
      </c>
      <c r="E8" s="387" t="s">
        <v>96</v>
      </c>
      <c r="F8" s="16" t="s">
        <v>133</v>
      </c>
    </row>
    <row r="9" spans="1:6" x14ac:dyDescent="0.25">
      <c r="A9" s="379"/>
      <c r="B9" s="385"/>
      <c r="C9" s="77" t="s">
        <v>94</v>
      </c>
      <c r="D9" s="81" t="s">
        <v>95</v>
      </c>
      <c r="E9" s="388"/>
      <c r="F9" s="11" t="s">
        <v>12</v>
      </c>
    </row>
    <row r="10" spans="1:6" ht="45" x14ac:dyDescent="0.25">
      <c r="A10" s="380"/>
      <c r="B10" s="386"/>
      <c r="C10" s="77" t="s">
        <v>138</v>
      </c>
      <c r="D10" s="82" t="s">
        <v>139</v>
      </c>
      <c r="E10" s="79" t="s">
        <v>140</v>
      </c>
      <c r="F10" s="11" t="s">
        <v>141</v>
      </c>
    </row>
    <row r="11" spans="1:6" ht="30" x14ac:dyDescent="0.25">
      <c r="A11" s="396" t="s">
        <v>16</v>
      </c>
      <c r="B11" s="398" t="s">
        <v>17</v>
      </c>
      <c r="C11" s="84" t="s">
        <v>142</v>
      </c>
      <c r="D11" s="85" t="s">
        <v>143</v>
      </c>
      <c r="E11" s="102" t="s">
        <v>144</v>
      </c>
      <c r="F11" s="21" t="s">
        <v>145</v>
      </c>
    </row>
    <row r="12" spans="1:6" ht="30" customHeight="1" x14ac:dyDescent="0.25">
      <c r="A12" s="397"/>
      <c r="B12" s="398"/>
      <c r="C12" s="83" t="s">
        <v>146</v>
      </c>
      <c r="D12" s="85">
        <v>4</v>
      </c>
      <c r="E12" s="399" t="s">
        <v>99</v>
      </c>
      <c r="F12" s="21" t="s">
        <v>145</v>
      </c>
    </row>
    <row r="13" spans="1:6" ht="59.25" customHeight="1" x14ac:dyDescent="0.25">
      <c r="A13" s="397"/>
      <c r="B13" s="398"/>
      <c r="C13" s="84" t="s">
        <v>97</v>
      </c>
      <c r="D13" s="85" t="s">
        <v>98</v>
      </c>
      <c r="E13" s="400"/>
      <c r="F13" s="21" t="s">
        <v>147</v>
      </c>
    </row>
    <row r="14" spans="1:6" ht="30" x14ac:dyDescent="0.25">
      <c r="A14" s="397"/>
      <c r="B14" s="86" t="s">
        <v>148</v>
      </c>
      <c r="C14" s="84" t="s">
        <v>149</v>
      </c>
      <c r="D14" s="103" t="s">
        <v>150</v>
      </c>
      <c r="E14" s="87" t="s">
        <v>151</v>
      </c>
      <c r="F14" s="21" t="s">
        <v>152</v>
      </c>
    </row>
    <row r="15" spans="1:6" ht="30" x14ac:dyDescent="0.25">
      <c r="A15" s="397"/>
      <c r="B15" s="401" t="s">
        <v>22</v>
      </c>
      <c r="C15" s="88" t="s">
        <v>23</v>
      </c>
      <c r="D15" s="106" t="s">
        <v>103</v>
      </c>
      <c r="E15" s="404" t="s">
        <v>153</v>
      </c>
      <c r="F15" s="406" t="s">
        <v>154</v>
      </c>
    </row>
    <row r="16" spans="1:6" x14ac:dyDescent="0.25">
      <c r="A16" s="58"/>
      <c r="B16" s="402"/>
      <c r="C16" s="88" t="s">
        <v>155</v>
      </c>
      <c r="D16" s="106" t="s">
        <v>156</v>
      </c>
      <c r="E16" s="405"/>
      <c r="F16" s="407"/>
    </row>
    <row r="17" spans="1:6" x14ac:dyDescent="0.25">
      <c r="A17" s="58"/>
      <c r="B17" s="403"/>
      <c r="C17" s="88" t="s">
        <v>157</v>
      </c>
      <c r="D17" s="106" t="s">
        <v>158</v>
      </c>
      <c r="E17" s="400"/>
      <c r="F17" s="408"/>
    </row>
    <row r="18" spans="1:6" ht="45" x14ac:dyDescent="0.25">
      <c r="A18" s="409" t="s">
        <v>27</v>
      </c>
      <c r="B18" s="412" t="s">
        <v>28</v>
      </c>
      <c r="C18" s="72" t="s">
        <v>159</v>
      </c>
      <c r="D18" s="89">
        <v>2E-3</v>
      </c>
      <c r="E18" s="90" t="s">
        <v>105</v>
      </c>
      <c r="F18" s="29" t="s">
        <v>31</v>
      </c>
    </row>
    <row r="19" spans="1:6" ht="30" x14ac:dyDescent="0.25">
      <c r="A19" s="410"/>
      <c r="B19" s="412"/>
      <c r="C19" s="91" t="s">
        <v>160</v>
      </c>
      <c r="D19" s="92" t="s">
        <v>21</v>
      </c>
      <c r="E19" s="72" t="s">
        <v>161</v>
      </c>
      <c r="F19" s="33" t="s">
        <v>162</v>
      </c>
    </row>
    <row r="20" spans="1:6" ht="60" x14ac:dyDescent="0.25">
      <c r="A20" s="410"/>
      <c r="B20" s="392" t="s">
        <v>32</v>
      </c>
      <c r="C20" s="91" t="s">
        <v>33</v>
      </c>
      <c r="D20" s="93" t="s">
        <v>107</v>
      </c>
      <c r="E20" s="94" t="s">
        <v>108</v>
      </c>
      <c r="F20" s="33" t="s">
        <v>163</v>
      </c>
    </row>
    <row r="21" spans="1:6" ht="45" x14ac:dyDescent="0.25">
      <c r="A21" s="410"/>
      <c r="B21" s="413"/>
      <c r="C21" s="91" t="s">
        <v>164</v>
      </c>
      <c r="D21" s="95">
        <v>0.85</v>
      </c>
      <c r="E21" s="94" t="s">
        <v>110</v>
      </c>
      <c r="F21" s="29" t="s">
        <v>38</v>
      </c>
    </row>
    <row r="22" spans="1:6" x14ac:dyDescent="0.25">
      <c r="A22" s="410"/>
      <c r="B22" s="393"/>
      <c r="C22" s="91" t="s">
        <v>39</v>
      </c>
      <c r="D22" s="95">
        <v>0.98</v>
      </c>
      <c r="E22" s="94" t="s">
        <v>165</v>
      </c>
      <c r="F22" s="29" t="s">
        <v>12</v>
      </c>
    </row>
    <row r="23" spans="1:6" ht="15" customHeight="1" x14ac:dyDescent="0.25">
      <c r="A23" s="410"/>
      <c r="B23" s="392" t="s">
        <v>166</v>
      </c>
      <c r="C23" s="91" t="s">
        <v>43</v>
      </c>
      <c r="D23" s="96" t="s">
        <v>44</v>
      </c>
      <c r="E23" s="414" t="s">
        <v>42</v>
      </c>
      <c r="F23" s="389" t="s">
        <v>12</v>
      </c>
    </row>
    <row r="24" spans="1:6" ht="30" x14ac:dyDescent="0.25">
      <c r="A24" s="410"/>
      <c r="B24" s="413"/>
      <c r="C24" s="91" t="s">
        <v>45</v>
      </c>
      <c r="D24" s="97" t="s">
        <v>46</v>
      </c>
      <c r="E24" s="415"/>
      <c r="F24" s="390"/>
    </row>
    <row r="25" spans="1:6" ht="30" x14ac:dyDescent="0.25">
      <c r="A25" s="410"/>
      <c r="B25" s="413"/>
      <c r="C25" s="91" t="s">
        <v>47</v>
      </c>
      <c r="D25" s="97" t="s">
        <v>48</v>
      </c>
      <c r="E25" s="415"/>
      <c r="F25" s="390"/>
    </row>
    <row r="26" spans="1:6" ht="30" x14ac:dyDescent="0.25">
      <c r="A26" s="410"/>
      <c r="B26" s="413"/>
      <c r="C26" s="91" t="s">
        <v>49</v>
      </c>
      <c r="D26" s="97" t="s">
        <v>50</v>
      </c>
      <c r="E26" s="415"/>
      <c r="F26" s="390"/>
    </row>
    <row r="27" spans="1:6" ht="30" x14ac:dyDescent="0.25">
      <c r="A27" s="410"/>
      <c r="B27" s="413"/>
      <c r="C27" s="91" t="s">
        <v>51</v>
      </c>
      <c r="D27" s="97" t="s">
        <v>52</v>
      </c>
      <c r="E27" s="416"/>
      <c r="F27" s="391"/>
    </row>
    <row r="28" spans="1:6" x14ac:dyDescent="0.25">
      <c r="A28" s="410"/>
      <c r="B28" s="393"/>
      <c r="C28" s="91" t="s">
        <v>167</v>
      </c>
      <c r="D28" s="97" t="s">
        <v>168</v>
      </c>
      <c r="E28" s="59" t="s">
        <v>169</v>
      </c>
      <c r="F28" s="37" t="s">
        <v>120</v>
      </c>
    </row>
    <row r="29" spans="1:6" ht="43.5" customHeight="1" x14ac:dyDescent="0.25">
      <c r="A29" s="410"/>
      <c r="B29" s="392" t="s">
        <v>112</v>
      </c>
      <c r="C29" s="72" t="s">
        <v>170</v>
      </c>
      <c r="D29" s="89" t="s">
        <v>171</v>
      </c>
      <c r="E29" s="394" t="s">
        <v>115</v>
      </c>
      <c r="F29" s="389" t="s">
        <v>172</v>
      </c>
    </row>
    <row r="30" spans="1:6" x14ac:dyDescent="0.25">
      <c r="A30" s="411"/>
      <c r="B30" s="393"/>
      <c r="C30" s="72" t="s">
        <v>173</v>
      </c>
      <c r="D30" s="105">
        <v>0</v>
      </c>
      <c r="E30" s="395"/>
      <c r="F30" s="391"/>
    </row>
    <row r="31" spans="1:6" ht="15" customHeight="1" x14ac:dyDescent="0.25">
      <c r="A31" s="417" t="s">
        <v>174</v>
      </c>
      <c r="B31" s="419" t="s">
        <v>57</v>
      </c>
      <c r="C31" s="60" t="s">
        <v>59</v>
      </c>
      <c r="D31" s="61" t="s">
        <v>60</v>
      </c>
      <c r="E31" s="422" t="s">
        <v>58</v>
      </c>
      <c r="F31" s="424" t="s">
        <v>12</v>
      </c>
    </row>
    <row r="32" spans="1:6" x14ac:dyDescent="0.25">
      <c r="A32" s="417"/>
      <c r="B32" s="420"/>
      <c r="C32" s="60" t="s">
        <v>61</v>
      </c>
      <c r="D32" s="61">
        <v>0.75</v>
      </c>
      <c r="E32" s="423"/>
      <c r="F32" s="425"/>
    </row>
    <row r="33" spans="1:7" ht="45" x14ac:dyDescent="0.25">
      <c r="A33" s="417"/>
      <c r="B33" s="420"/>
      <c r="C33" s="62" t="s">
        <v>63</v>
      </c>
      <c r="D33" s="61" t="s">
        <v>64</v>
      </c>
      <c r="E33" s="45" t="s">
        <v>62</v>
      </c>
      <c r="F33" s="425"/>
    </row>
    <row r="34" spans="1:7" ht="15" customHeight="1" x14ac:dyDescent="0.25">
      <c r="A34" s="417"/>
      <c r="B34" s="420"/>
      <c r="C34" s="422" t="s">
        <v>66</v>
      </c>
      <c r="D34" s="61" t="s">
        <v>67</v>
      </c>
      <c r="E34" s="45" t="s">
        <v>65</v>
      </c>
      <c r="F34" s="425"/>
      <c r="G34" s="108" t="s">
        <v>175</v>
      </c>
    </row>
    <row r="35" spans="1:7" ht="30" customHeight="1" x14ac:dyDescent="0.25">
      <c r="A35" s="417"/>
      <c r="B35" s="420"/>
      <c r="C35" s="423"/>
      <c r="D35" s="61" t="s">
        <v>125</v>
      </c>
      <c r="E35" s="45" t="s">
        <v>126</v>
      </c>
      <c r="F35" s="425"/>
      <c r="G35" s="108" t="s">
        <v>175</v>
      </c>
    </row>
    <row r="36" spans="1:7" ht="15" customHeight="1" x14ac:dyDescent="0.25">
      <c r="A36" s="417"/>
      <c r="B36" s="421"/>
      <c r="C36" s="62" t="s">
        <v>176</v>
      </c>
      <c r="D36" s="107" t="s">
        <v>177</v>
      </c>
      <c r="E36" s="45" t="s">
        <v>68</v>
      </c>
      <c r="F36" s="426"/>
    </row>
    <row r="37" spans="1:7" ht="90" x14ac:dyDescent="0.25">
      <c r="A37" s="417"/>
      <c r="B37" s="419" t="s">
        <v>71</v>
      </c>
      <c r="C37" s="60" t="s">
        <v>73</v>
      </c>
      <c r="D37" s="61" t="s">
        <v>74</v>
      </c>
      <c r="E37" s="63" t="s">
        <v>178</v>
      </c>
      <c r="F37" s="424" t="s">
        <v>12</v>
      </c>
    </row>
    <row r="38" spans="1:7" ht="30" x14ac:dyDescent="0.25">
      <c r="A38" s="417"/>
      <c r="B38" s="421"/>
      <c r="C38" s="64" t="s">
        <v>76</v>
      </c>
      <c r="D38" s="70" t="s">
        <v>77</v>
      </c>
      <c r="E38" s="66" t="s">
        <v>75</v>
      </c>
      <c r="F38" s="426"/>
    </row>
    <row r="39" spans="1:7" ht="30" x14ac:dyDescent="0.25">
      <c r="A39" s="417"/>
      <c r="B39" s="419" t="s">
        <v>79</v>
      </c>
      <c r="C39" s="60" t="s">
        <v>81</v>
      </c>
      <c r="D39" s="65" t="s">
        <v>82</v>
      </c>
      <c r="E39" s="67" t="s">
        <v>80</v>
      </c>
      <c r="F39" s="53" t="s">
        <v>12</v>
      </c>
    </row>
    <row r="40" spans="1:7" ht="30.75" thickBot="1" x14ac:dyDescent="0.3">
      <c r="A40" s="418"/>
      <c r="B40" s="427"/>
      <c r="C40" s="54" t="s">
        <v>84</v>
      </c>
      <c r="D40" s="55" t="s">
        <v>117</v>
      </c>
      <c r="E40" s="56" t="s">
        <v>83</v>
      </c>
      <c r="F40" s="57" t="s">
        <v>38</v>
      </c>
    </row>
    <row r="41" spans="1:7" ht="15.75" thickTop="1" x14ac:dyDescent="0.25">
      <c r="A41" s="68"/>
      <c r="B41" s="69"/>
      <c r="C41" s="68"/>
      <c r="D41" s="68"/>
      <c r="E41" s="68"/>
      <c r="F41" s="98" t="s">
        <v>179</v>
      </c>
    </row>
    <row r="42" spans="1:7" x14ac:dyDescent="0.25">
      <c r="A42" s="68"/>
      <c r="B42" s="69"/>
      <c r="C42" s="68"/>
      <c r="D42" s="68"/>
      <c r="E42" s="68"/>
      <c r="F42" s="99"/>
    </row>
    <row r="43" spans="1:7" x14ac:dyDescent="0.25">
      <c r="A43" s="68"/>
      <c r="B43" s="69"/>
      <c r="C43" s="68"/>
      <c r="D43" s="68"/>
      <c r="E43" s="68"/>
      <c r="F43" s="99"/>
    </row>
    <row r="44" spans="1:7" x14ac:dyDescent="0.25">
      <c r="A44" s="68"/>
      <c r="B44" s="69"/>
      <c r="C44" s="68"/>
      <c r="D44" s="68"/>
      <c r="E44" s="68"/>
      <c r="F44" s="99"/>
    </row>
    <row r="45" spans="1:7" x14ac:dyDescent="0.25">
      <c r="A45" s="68"/>
      <c r="B45" s="69"/>
      <c r="C45" s="68"/>
      <c r="D45" s="68"/>
      <c r="E45" s="68"/>
      <c r="F45" s="100" t="s">
        <v>180</v>
      </c>
    </row>
    <row r="46" spans="1:7" x14ac:dyDescent="0.25">
      <c r="A46" s="68"/>
      <c r="B46" s="69"/>
      <c r="C46" s="68"/>
      <c r="D46" s="68"/>
      <c r="E46" s="68"/>
      <c r="F46" s="101" t="s">
        <v>181</v>
      </c>
    </row>
  </sheetData>
  <mergeCells count="31">
    <mergeCell ref="A31:A40"/>
    <mergeCell ref="B31:B36"/>
    <mergeCell ref="E31:E32"/>
    <mergeCell ref="F31:F36"/>
    <mergeCell ref="C34:C35"/>
    <mergeCell ref="B37:B38"/>
    <mergeCell ref="F37:F38"/>
    <mergeCell ref="B39:B40"/>
    <mergeCell ref="F23:F27"/>
    <mergeCell ref="B29:B30"/>
    <mergeCell ref="E29:E30"/>
    <mergeCell ref="F29:F30"/>
    <mergeCell ref="A11:A15"/>
    <mergeCell ref="B11:B13"/>
    <mergeCell ref="E12:E13"/>
    <mergeCell ref="B15:B17"/>
    <mergeCell ref="E15:E17"/>
    <mergeCell ref="F15:F17"/>
    <mergeCell ref="A18:A30"/>
    <mergeCell ref="B18:B19"/>
    <mergeCell ref="B20:B22"/>
    <mergeCell ref="B23:B28"/>
    <mergeCell ref="E23:E27"/>
    <mergeCell ref="A1:A2"/>
    <mergeCell ref="B1:E2"/>
    <mergeCell ref="F1:F2"/>
    <mergeCell ref="A5:A10"/>
    <mergeCell ref="B6:B7"/>
    <mergeCell ref="E6:E7"/>
    <mergeCell ref="B8:B10"/>
    <mergeCell ref="E8:E9"/>
  </mergeCells>
  <pageMargins left="0.35433070866141736" right="0.39370078740157483" top="0.43307086614173229" bottom="0.43307086614173229" header="0.31496062992125984" footer="0.31496062992125984"/>
  <pageSetup scale="75"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9"/>
  <sheetViews>
    <sheetView workbookViewId="0">
      <selection activeCell="D10" sqref="D10"/>
    </sheetView>
  </sheetViews>
  <sheetFormatPr defaultColWidth="9.140625" defaultRowHeight="15" x14ac:dyDescent="0.25"/>
  <cols>
    <col min="1" max="1" width="9.140625" style="191"/>
    <col min="2" max="2" width="3.5703125" style="191" bestFit="1" customWidth="1"/>
    <col min="3" max="3" width="12.7109375" style="191" customWidth="1"/>
    <col min="4" max="4" width="23.5703125" style="257" bestFit="1" customWidth="1"/>
    <col min="5" max="5" width="39.42578125" style="244" customWidth="1"/>
    <col min="6" max="6" width="12.42578125" style="191" bestFit="1" customWidth="1"/>
    <col min="7" max="7" width="15.85546875" style="191" customWidth="1"/>
    <col min="8" max="8" width="20.7109375" style="257" bestFit="1" customWidth="1"/>
    <col min="9" max="9" width="21.7109375" style="257" customWidth="1"/>
    <col min="10" max="10" width="13.42578125" style="191" customWidth="1"/>
    <col min="11" max="11" width="13.5703125" style="244" customWidth="1"/>
    <col min="12" max="12" width="42.5703125" style="191" customWidth="1"/>
    <col min="13" max="16384" width="9.140625" style="191"/>
  </cols>
  <sheetData>
    <row r="2" spans="2:12" s="244" customFormat="1" ht="63" customHeight="1" x14ac:dyDescent="0.25">
      <c r="B2" s="250" t="s">
        <v>278</v>
      </c>
      <c r="C2" s="250" t="s">
        <v>342</v>
      </c>
      <c r="D2" s="258" t="s">
        <v>706</v>
      </c>
      <c r="E2" s="250" t="s">
        <v>397</v>
      </c>
      <c r="F2" s="250" t="s">
        <v>712</v>
      </c>
      <c r="G2" s="250" t="s">
        <v>705</v>
      </c>
      <c r="H2" s="258" t="s">
        <v>398</v>
      </c>
      <c r="I2" s="258" t="s">
        <v>399</v>
      </c>
      <c r="J2" s="250" t="s">
        <v>400</v>
      </c>
      <c r="K2" s="250" t="s">
        <v>392</v>
      </c>
      <c r="L2" s="250" t="s">
        <v>393</v>
      </c>
    </row>
    <row r="3" spans="2:12" ht="30" x14ac:dyDescent="0.25">
      <c r="B3" s="247">
        <v>1</v>
      </c>
      <c r="C3" s="247" t="s">
        <v>343</v>
      </c>
      <c r="D3" s="259">
        <v>45295</v>
      </c>
      <c r="E3" s="250" t="s">
        <v>707</v>
      </c>
      <c r="F3" s="247" t="s">
        <v>231</v>
      </c>
      <c r="G3" s="247" t="s">
        <v>713</v>
      </c>
      <c r="H3" s="259">
        <v>45296</v>
      </c>
      <c r="I3" s="259">
        <v>45295</v>
      </c>
      <c r="J3" s="247" t="s">
        <v>714</v>
      </c>
      <c r="K3" s="250" t="s">
        <v>715</v>
      </c>
      <c r="L3" s="247" t="s">
        <v>716</v>
      </c>
    </row>
    <row r="4" spans="2:12" ht="30" x14ac:dyDescent="0.25">
      <c r="B4" s="247">
        <v>2</v>
      </c>
      <c r="C4" s="247" t="s">
        <v>343</v>
      </c>
      <c r="D4" s="259">
        <v>45296</v>
      </c>
      <c r="E4" s="250" t="s">
        <v>708</v>
      </c>
      <c r="F4" s="247" t="s">
        <v>231</v>
      </c>
      <c r="G4" s="247" t="s">
        <v>713</v>
      </c>
      <c r="H4" s="259">
        <v>45297</v>
      </c>
      <c r="I4" s="259">
        <v>45296</v>
      </c>
      <c r="J4" s="247" t="s">
        <v>714</v>
      </c>
      <c r="K4" s="250" t="s">
        <v>715</v>
      </c>
      <c r="L4" s="247" t="s">
        <v>716</v>
      </c>
    </row>
    <row r="5" spans="2:12" ht="45" x14ac:dyDescent="0.25">
      <c r="B5" s="247">
        <v>3</v>
      </c>
      <c r="C5" s="247" t="s">
        <v>343</v>
      </c>
      <c r="D5" s="259">
        <v>45300</v>
      </c>
      <c r="E5" s="250" t="s">
        <v>709</v>
      </c>
      <c r="F5" s="247" t="s">
        <v>231</v>
      </c>
      <c r="G5" s="247" t="s">
        <v>713</v>
      </c>
      <c r="H5" s="259">
        <v>45301</v>
      </c>
      <c r="I5" s="259">
        <v>45301</v>
      </c>
      <c r="J5" s="247" t="s">
        <v>713</v>
      </c>
      <c r="K5" s="250" t="s">
        <v>715</v>
      </c>
      <c r="L5" s="247" t="s">
        <v>716</v>
      </c>
    </row>
    <row r="6" spans="2:12" ht="30" x14ac:dyDescent="0.25">
      <c r="B6" s="247">
        <v>4</v>
      </c>
      <c r="C6" s="247" t="s">
        <v>343</v>
      </c>
      <c r="D6" s="259">
        <v>45302</v>
      </c>
      <c r="E6" s="250" t="s">
        <v>710</v>
      </c>
      <c r="F6" s="247" t="s">
        <v>231</v>
      </c>
      <c r="G6" s="247" t="s">
        <v>713</v>
      </c>
      <c r="H6" s="259">
        <v>45303</v>
      </c>
      <c r="I6" s="259">
        <v>45302</v>
      </c>
      <c r="J6" s="247" t="s">
        <v>714</v>
      </c>
      <c r="K6" s="250" t="s">
        <v>715</v>
      </c>
      <c r="L6" s="247" t="s">
        <v>716</v>
      </c>
    </row>
    <row r="7" spans="2:12" ht="30" x14ac:dyDescent="0.25">
      <c r="B7" s="247">
        <v>5</v>
      </c>
      <c r="C7" s="247" t="s">
        <v>343</v>
      </c>
      <c r="D7" s="259">
        <v>45310</v>
      </c>
      <c r="E7" s="250" t="s">
        <v>711</v>
      </c>
      <c r="F7" s="247" t="s">
        <v>231</v>
      </c>
      <c r="G7" s="247" t="s">
        <v>713</v>
      </c>
      <c r="H7" s="259">
        <v>45311</v>
      </c>
      <c r="I7" s="259">
        <v>45310</v>
      </c>
      <c r="J7" s="247" t="s">
        <v>714</v>
      </c>
      <c r="K7" s="250" t="s">
        <v>715</v>
      </c>
      <c r="L7" s="247" t="s">
        <v>716</v>
      </c>
    </row>
    <row r="8" spans="2:12" x14ac:dyDescent="0.25">
      <c r="B8" s="247"/>
      <c r="C8" s="247"/>
      <c r="D8" s="259"/>
      <c r="E8" s="250"/>
      <c r="F8" s="247"/>
      <c r="G8" s="247"/>
      <c r="H8" s="259"/>
      <c r="I8" s="259"/>
      <c r="J8" s="247"/>
      <c r="K8" s="250"/>
      <c r="L8" s="247"/>
    </row>
    <row r="9" spans="2:12" x14ac:dyDescent="0.25">
      <c r="B9" s="247"/>
      <c r="C9" s="247"/>
      <c r="D9" s="259"/>
      <c r="E9" s="250"/>
      <c r="F9" s="247"/>
      <c r="G9" s="247"/>
      <c r="H9" s="259"/>
      <c r="I9" s="259"/>
      <c r="J9" s="247"/>
      <c r="K9" s="250"/>
      <c r="L9" s="247"/>
    </row>
    <row r="10" spans="2:12" x14ac:dyDescent="0.25">
      <c r="B10" s="247"/>
      <c r="C10" s="247"/>
      <c r="D10" s="259"/>
      <c r="E10" s="250"/>
      <c r="F10" s="247"/>
      <c r="G10" s="247"/>
      <c r="H10" s="259"/>
      <c r="I10" s="259"/>
      <c r="J10" s="247"/>
      <c r="K10" s="250"/>
      <c r="L10" s="247"/>
    </row>
    <row r="11" spans="2:12" x14ac:dyDescent="0.25">
      <c r="B11" s="247"/>
      <c r="C11" s="247"/>
      <c r="D11" s="259"/>
      <c r="E11" s="250"/>
      <c r="F11" s="247"/>
      <c r="G11" s="247"/>
      <c r="H11" s="259"/>
      <c r="I11" s="259"/>
      <c r="J11" s="247"/>
      <c r="K11" s="250"/>
      <c r="L11" s="247"/>
    </row>
    <row r="12" spans="2:12" x14ac:dyDescent="0.25">
      <c r="B12" s="247"/>
      <c r="C12" s="247"/>
      <c r="D12" s="259"/>
      <c r="E12" s="250"/>
      <c r="F12" s="247"/>
      <c r="G12" s="247"/>
      <c r="H12" s="259"/>
      <c r="I12" s="259"/>
      <c r="J12" s="247"/>
      <c r="K12" s="250"/>
      <c r="L12" s="247"/>
    </row>
    <row r="13" spans="2:12" x14ac:dyDescent="0.25">
      <c r="B13" s="247"/>
      <c r="C13" s="247"/>
      <c r="D13" s="259"/>
      <c r="E13" s="250"/>
      <c r="F13" s="247"/>
      <c r="G13" s="247"/>
      <c r="H13" s="259"/>
      <c r="I13" s="259"/>
      <c r="J13" s="247"/>
      <c r="K13" s="250"/>
      <c r="L13" s="247"/>
    </row>
    <row r="14" spans="2:12" x14ac:dyDescent="0.25">
      <c r="B14" s="247"/>
      <c r="C14" s="247"/>
      <c r="D14" s="259"/>
      <c r="E14" s="250"/>
      <c r="F14" s="247"/>
      <c r="G14" s="247"/>
      <c r="H14" s="259"/>
      <c r="I14" s="259"/>
      <c r="J14" s="247"/>
      <c r="K14" s="250"/>
      <c r="L14" s="247"/>
    </row>
    <row r="15" spans="2:12" x14ac:dyDescent="0.25">
      <c r="B15" s="247"/>
      <c r="C15" s="247"/>
      <c r="D15" s="259"/>
      <c r="E15" s="250"/>
      <c r="F15" s="247"/>
      <c r="G15" s="247"/>
      <c r="H15" s="259"/>
      <c r="I15" s="259"/>
      <c r="J15" s="247"/>
      <c r="K15" s="250"/>
      <c r="L15" s="247"/>
    </row>
    <row r="16" spans="2:12" x14ac:dyDescent="0.25">
      <c r="B16" s="247"/>
      <c r="C16" s="247"/>
      <c r="D16" s="259"/>
      <c r="E16" s="250"/>
      <c r="F16" s="247"/>
      <c r="G16" s="247"/>
      <c r="H16" s="259"/>
      <c r="I16" s="259"/>
      <c r="J16" s="247"/>
      <c r="K16" s="250"/>
      <c r="L16" s="247"/>
    </row>
    <row r="17" spans="2:12" x14ac:dyDescent="0.25">
      <c r="B17" s="247"/>
      <c r="C17" s="247"/>
      <c r="D17" s="259"/>
      <c r="E17" s="250"/>
      <c r="F17" s="247"/>
      <c r="G17" s="247"/>
      <c r="H17" s="259"/>
      <c r="I17" s="259"/>
      <c r="J17" s="247"/>
      <c r="K17" s="250"/>
      <c r="L17" s="247"/>
    </row>
    <row r="18" spans="2:12" x14ac:dyDescent="0.25">
      <c r="B18" s="247"/>
      <c r="C18" s="247"/>
      <c r="D18" s="259"/>
      <c r="E18" s="250"/>
      <c r="F18" s="247"/>
      <c r="G18" s="247"/>
      <c r="H18" s="259"/>
      <c r="I18" s="259"/>
      <c r="J18" s="247"/>
      <c r="K18" s="250"/>
      <c r="L18" s="247"/>
    </row>
    <row r="19" spans="2:12" x14ac:dyDescent="0.25">
      <c r="B19" s="247"/>
      <c r="C19" s="247"/>
      <c r="D19" s="259"/>
      <c r="E19" s="250"/>
      <c r="F19" s="247"/>
      <c r="G19" s="247"/>
      <c r="H19" s="259"/>
      <c r="I19" s="259"/>
      <c r="J19" s="247"/>
      <c r="K19" s="250"/>
      <c r="L19" s="24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workbookViewId="0">
      <selection activeCell="H10" sqref="H10"/>
    </sheetView>
  </sheetViews>
  <sheetFormatPr defaultColWidth="9.140625" defaultRowHeight="15" x14ac:dyDescent="0.25"/>
  <cols>
    <col min="1" max="1" width="9.140625" style="230"/>
    <col min="2" max="2" width="4.42578125" style="230" customWidth="1"/>
    <col min="3" max="3" width="10.85546875" style="230" bestFit="1" customWidth="1"/>
    <col min="4" max="4" width="9.140625" style="234"/>
    <col min="5" max="5" width="38.7109375" style="243" customWidth="1"/>
    <col min="6" max="16384" width="9.140625" style="230"/>
  </cols>
  <sheetData>
    <row r="2" spans="2:5" x14ac:dyDescent="0.25">
      <c r="B2" s="230" t="s">
        <v>402</v>
      </c>
    </row>
    <row r="3" spans="2:5" s="191" customFormat="1" x14ac:dyDescent="0.25">
      <c r="B3" s="247" t="s">
        <v>278</v>
      </c>
      <c r="C3" s="247" t="s">
        <v>342</v>
      </c>
      <c r="D3" s="261" t="s">
        <v>401</v>
      </c>
      <c r="E3" s="250" t="s">
        <v>393</v>
      </c>
    </row>
    <row r="4" spans="2:5" ht="45" x14ac:dyDescent="0.25">
      <c r="B4" s="246">
        <v>1</v>
      </c>
      <c r="C4" s="246" t="s">
        <v>343</v>
      </c>
      <c r="D4" s="361">
        <v>4.7999999999999996E-3</v>
      </c>
      <c r="E4" s="251" t="s">
        <v>745</v>
      </c>
    </row>
    <row r="5" spans="2:5" x14ac:dyDescent="0.25">
      <c r="B5" s="246">
        <v>2</v>
      </c>
      <c r="C5" s="246" t="s">
        <v>344</v>
      </c>
      <c r="D5" s="261"/>
      <c r="E5" s="251"/>
    </row>
    <row r="6" spans="2:5" x14ac:dyDescent="0.25">
      <c r="B6" s="246">
        <v>3</v>
      </c>
      <c r="C6" s="246" t="s">
        <v>345</v>
      </c>
      <c r="D6" s="261"/>
      <c r="E6" s="251"/>
    </row>
    <row r="7" spans="2:5" x14ac:dyDescent="0.25">
      <c r="B7" s="246">
        <v>4</v>
      </c>
      <c r="C7" s="246" t="s">
        <v>346</v>
      </c>
      <c r="D7" s="261"/>
      <c r="E7" s="251"/>
    </row>
    <row r="8" spans="2:5" x14ac:dyDescent="0.25">
      <c r="B8" s="246">
        <v>5</v>
      </c>
      <c r="C8" s="246" t="s">
        <v>347</v>
      </c>
      <c r="D8" s="261"/>
      <c r="E8" s="251"/>
    </row>
    <row r="9" spans="2:5" x14ac:dyDescent="0.25">
      <c r="B9" s="246">
        <v>6</v>
      </c>
      <c r="C9" s="246" t="s">
        <v>348</v>
      </c>
      <c r="D9" s="261"/>
      <c r="E9" s="251"/>
    </row>
    <row r="10" spans="2:5" x14ac:dyDescent="0.25">
      <c r="B10" s="246">
        <v>7</v>
      </c>
      <c r="C10" s="246" t="s">
        <v>349</v>
      </c>
      <c r="D10" s="261"/>
      <c r="E10" s="251"/>
    </row>
    <row r="11" spans="2:5" x14ac:dyDescent="0.25">
      <c r="B11" s="246">
        <v>8</v>
      </c>
      <c r="C11" s="246" t="s">
        <v>350</v>
      </c>
      <c r="D11" s="261"/>
      <c r="E11" s="251"/>
    </row>
    <row r="12" spans="2:5" x14ac:dyDescent="0.25">
      <c r="B12" s="246">
        <v>9</v>
      </c>
      <c r="C12" s="246" t="s">
        <v>351</v>
      </c>
      <c r="D12" s="261"/>
      <c r="E12" s="251"/>
    </row>
    <row r="13" spans="2:5" x14ac:dyDescent="0.25">
      <c r="B13" s="246">
        <v>10</v>
      </c>
      <c r="C13" s="246" t="s">
        <v>352</v>
      </c>
      <c r="D13" s="261"/>
      <c r="E13" s="251"/>
    </row>
    <row r="14" spans="2:5" x14ac:dyDescent="0.25">
      <c r="B14" s="246">
        <v>11</v>
      </c>
      <c r="C14" s="246" t="s">
        <v>353</v>
      </c>
      <c r="D14" s="261"/>
      <c r="E14" s="251"/>
    </row>
    <row r="15" spans="2:5" x14ac:dyDescent="0.25">
      <c r="B15" s="246">
        <v>12</v>
      </c>
      <c r="C15" s="246" t="s">
        <v>354</v>
      </c>
      <c r="D15" s="261"/>
      <c r="E15" s="25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9"/>
  <sheetViews>
    <sheetView workbookViewId="0">
      <selection activeCell="K8" sqref="K8"/>
    </sheetView>
  </sheetViews>
  <sheetFormatPr defaultRowHeight="15" x14ac:dyDescent="0.25"/>
  <cols>
    <col min="2" max="2" width="5.140625" customWidth="1"/>
    <col min="3" max="4" width="18.28515625" customWidth="1"/>
    <col min="5" max="8" width="9.85546875" customWidth="1"/>
    <col min="9" max="9" width="12.140625" style="232" customWidth="1"/>
    <col min="10" max="10" width="25.140625" style="232" customWidth="1"/>
    <col min="11" max="11" width="32.7109375" customWidth="1"/>
  </cols>
  <sheetData>
    <row r="2" spans="2:11" x14ac:dyDescent="0.25">
      <c r="B2" s="505" t="s">
        <v>404</v>
      </c>
      <c r="C2" s="505"/>
      <c r="D2" s="505"/>
      <c r="E2" s="505"/>
      <c r="F2" s="505"/>
      <c r="G2" s="505"/>
      <c r="H2" s="505"/>
      <c r="I2" s="505"/>
      <c r="J2" s="505"/>
      <c r="K2" s="505"/>
    </row>
    <row r="3" spans="2:11" s="191" customFormat="1" x14ac:dyDescent="0.25">
      <c r="B3" s="352" t="s">
        <v>278</v>
      </c>
      <c r="C3" s="352" t="s">
        <v>342</v>
      </c>
      <c r="D3" s="352" t="s">
        <v>757</v>
      </c>
      <c r="E3" s="352" t="s">
        <v>751</v>
      </c>
      <c r="F3" s="352" t="s">
        <v>358</v>
      </c>
      <c r="G3" s="352" t="s">
        <v>752</v>
      </c>
      <c r="H3" s="352" t="s">
        <v>358</v>
      </c>
      <c r="I3" s="508" t="s">
        <v>758</v>
      </c>
      <c r="J3" s="508" t="s">
        <v>759</v>
      </c>
      <c r="K3" s="510" t="s">
        <v>403</v>
      </c>
    </row>
    <row r="4" spans="2:11" s="191" customFormat="1" x14ac:dyDescent="0.25">
      <c r="B4" s="506" t="s">
        <v>750</v>
      </c>
      <c r="C4" s="507"/>
      <c r="D4" s="353">
        <f>E4+G4</f>
        <v>149</v>
      </c>
      <c r="E4" s="352">
        <v>66</v>
      </c>
      <c r="F4" s="354">
        <f>E4/(E4+G4)</f>
        <v>0.44295302013422821</v>
      </c>
      <c r="G4" s="352">
        <v>83</v>
      </c>
      <c r="H4" s="354">
        <f>G4/(E4+G4)</f>
        <v>0.55704697986577179</v>
      </c>
      <c r="I4" s="509"/>
      <c r="J4" s="509"/>
      <c r="K4" s="511"/>
    </row>
    <row r="5" spans="2:11" ht="120" x14ac:dyDescent="0.25">
      <c r="B5" s="255" t="s">
        <v>286</v>
      </c>
      <c r="C5" s="356" t="s">
        <v>509</v>
      </c>
      <c r="D5" s="347">
        <f t="shared" ref="D5:D16" si="0">E5+G5</f>
        <v>149</v>
      </c>
      <c r="E5" s="247">
        <v>73</v>
      </c>
      <c r="F5" s="351">
        <f t="shared" ref="F5:F16" si="1">E5/(E5+G5)</f>
        <v>0.48993288590604028</v>
      </c>
      <c r="G5" s="247">
        <v>76</v>
      </c>
      <c r="H5" s="350">
        <f t="shared" ref="H5:H16" si="2">G5/(E5+G5)</f>
        <v>0.51006711409395977</v>
      </c>
      <c r="I5" s="247">
        <f>G4-G5</f>
        <v>7</v>
      </c>
      <c r="J5" s="355" t="s">
        <v>760</v>
      </c>
      <c r="K5" s="348"/>
    </row>
    <row r="6" spans="2:11" x14ac:dyDescent="0.25">
      <c r="B6" s="247"/>
      <c r="C6" s="356" t="s">
        <v>510</v>
      </c>
      <c r="D6" s="347">
        <f t="shared" si="0"/>
        <v>0</v>
      </c>
      <c r="E6" s="247"/>
      <c r="F6" s="351" t="e">
        <f t="shared" si="1"/>
        <v>#DIV/0!</v>
      </c>
      <c r="G6" s="247"/>
      <c r="H6" s="350" t="e">
        <f t="shared" si="2"/>
        <v>#DIV/0!</v>
      </c>
      <c r="I6" s="247"/>
      <c r="J6" s="348"/>
      <c r="K6" s="348"/>
    </row>
    <row r="7" spans="2:11" x14ac:dyDescent="0.25">
      <c r="B7" s="247"/>
      <c r="C7" s="356" t="s">
        <v>511</v>
      </c>
      <c r="D7" s="347">
        <f t="shared" si="0"/>
        <v>0</v>
      </c>
      <c r="E7" s="247"/>
      <c r="F7" s="351" t="e">
        <f t="shared" si="1"/>
        <v>#DIV/0!</v>
      </c>
      <c r="G7" s="247"/>
      <c r="H7" s="350" t="e">
        <f t="shared" si="2"/>
        <v>#DIV/0!</v>
      </c>
      <c r="I7" s="247"/>
      <c r="J7" s="348"/>
      <c r="K7" s="348"/>
    </row>
    <row r="8" spans="2:11" x14ac:dyDescent="0.25">
      <c r="B8" s="247"/>
      <c r="C8" s="356" t="s">
        <v>512</v>
      </c>
      <c r="D8" s="347">
        <f t="shared" si="0"/>
        <v>0</v>
      </c>
      <c r="E8" s="247"/>
      <c r="F8" s="351" t="e">
        <f t="shared" si="1"/>
        <v>#DIV/0!</v>
      </c>
      <c r="G8" s="247"/>
      <c r="H8" s="350" t="e">
        <f t="shared" si="2"/>
        <v>#DIV/0!</v>
      </c>
      <c r="I8" s="247"/>
      <c r="J8" s="348"/>
      <c r="K8" s="348"/>
    </row>
    <row r="9" spans="2:11" x14ac:dyDescent="0.25">
      <c r="B9" s="247"/>
      <c r="C9" s="356" t="s">
        <v>753</v>
      </c>
      <c r="D9" s="347">
        <f t="shared" si="0"/>
        <v>0</v>
      </c>
      <c r="E9" s="247"/>
      <c r="F9" s="351" t="e">
        <f t="shared" si="1"/>
        <v>#DIV/0!</v>
      </c>
      <c r="G9" s="247"/>
      <c r="H9" s="350" t="e">
        <f t="shared" si="2"/>
        <v>#DIV/0!</v>
      </c>
      <c r="I9" s="247"/>
      <c r="J9" s="348"/>
      <c r="K9" s="348"/>
    </row>
    <row r="10" spans="2:11" x14ac:dyDescent="0.25">
      <c r="B10" s="247"/>
      <c r="C10" s="356" t="s">
        <v>513</v>
      </c>
      <c r="D10" s="347">
        <f t="shared" si="0"/>
        <v>0</v>
      </c>
      <c r="E10" s="247"/>
      <c r="F10" s="351" t="e">
        <f t="shared" si="1"/>
        <v>#DIV/0!</v>
      </c>
      <c r="G10" s="247"/>
      <c r="H10" s="350" t="e">
        <f t="shared" si="2"/>
        <v>#DIV/0!</v>
      </c>
      <c r="I10" s="247"/>
      <c r="J10" s="348"/>
      <c r="K10" s="348"/>
    </row>
    <row r="11" spans="2:11" x14ac:dyDescent="0.25">
      <c r="B11" s="247"/>
      <c r="C11" s="356" t="s">
        <v>514</v>
      </c>
      <c r="D11" s="347">
        <f t="shared" si="0"/>
        <v>0</v>
      </c>
      <c r="E11" s="247"/>
      <c r="F11" s="351" t="e">
        <f t="shared" si="1"/>
        <v>#DIV/0!</v>
      </c>
      <c r="G11" s="247"/>
      <c r="H11" s="350" t="e">
        <f t="shared" si="2"/>
        <v>#DIV/0!</v>
      </c>
      <c r="I11" s="247"/>
      <c r="J11" s="348"/>
      <c r="K11" s="348"/>
    </row>
    <row r="12" spans="2:11" x14ac:dyDescent="0.25">
      <c r="B12" s="247"/>
      <c r="C12" s="356" t="s">
        <v>754</v>
      </c>
      <c r="D12" s="347">
        <f t="shared" si="0"/>
        <v>0</v>
      </c>
      <c r="E12" s="247"/>
      <c r="F12" s="351" t="e">
        <f t="shared" si="1"/>
        <v>#DIV/0!</v>
      </c>
      <c r="G12" s="247"/>
      <c r="H12" s="350" t="e">
        <f t="shared" si="2"/>
        <v>#DIV/0!</v>
      </c>
      <c r="I12" s="247"/>
      <c r="J12" s="348"/>
      <c r="K12" s="348"/>
    </row>
    <row r="13" spans="2:11" x14ac:dyDescent="0.25">
      <c r="B13" s="247"/>
      <c r="C13" s="356" t="s">
        <v>516</v>
      </c>
      <c r="D13" s="347">
        <f t="shared" si="0"/>
        <v>0</v>
      </c>
      <c r="E13" s="247"/>
      <c r="F13" s="351" t="e">
        <f t="shared" si="1"/>
        <v>#DIV/0!</v>
      </c>
      <c r="G13" s="247"/>
      <c r="H13" s="350" t="e">
        <f t="shared" si="2"/>
        <v>#DIV/0!</v>
      </c>
      <c r="I13" s="247"/>
      <c r="J13" s="348"/>
      <c r="K13" s="348"/>
    </row>
    <row r="14" spans="2:11" x14ac:dyDescent="0.25">
      <c r="B14" s="247"/>
      <c r="C14" s="356" t="s">
        <v>755</v>
      </c>
      <c r="D14" s="347">
        <f t="shared" si="0"/>
        <v>0</v>
      </c>
      <c r="E14" s="247"/>
      <c r="F14" s="351" t="e">
        <f t="shared" si="1"/>
        <v>#DIV/0!</v>
      </c>
      <c r="G14" s="247"/>
      <c r="H14" s="350" t="e">
        <f t="shared" si="2"/>
        <v>#DIV/0!</v>
      </c>
      <c r="I14" s="247"/>
      <c r="J14" s="348"/>
      <c r="K14" s="348"/>
    </row>
    <row r="15" spans="2:11" x14ac:dyDescent="0.25">
      <c r="B15" s="247"/>
      <c r="C15" s="356" t="s">
        <v>518</v>
      </c>
      <c r="D15" s="347">
        <f t="shared" si="0"/>
        <v>0</v>
      </c>
      <c r="E15" s="247"/>
      <c r="F15" s="351" t="e">
        <f t="shared" si="1"/>
        <v>#DIV/0!</v>
      </c>
      <c r="G15" s="247"/>
      <c r="H15" s="350" t="e">
        <f t="shared" si="2"/>
        <v>#DIV/0!</v>
      </c>
      <c r="I15" s="247"/>
      <c r="J15" s="348"/>
      <c r="K15" s="348"/>
    </row>
    <row r="16" spans="2:11" x14ac:dyDescent="0.25">
      <c r="B16" s="247"/>
      <c r="C16" s="356" t="s">
        <v>756</v>
      </c>
      <c r="D16" s="347">
        <f t="shared" si="0"/>
        <v>0</v>
      </c>
      <c r="E16" s="247"/>
      <c r="F16" s="351" t="e">
        <f t="shared" si="1"/>
        <v>#DIV/0!</v>
      </c>
      <c r="G16" s="247"/>
      <c r="H16" s="350" t="e">
        <f t="shared" si="2"/>
        <v>#DIV/0!</v>
      </c>
      <c r="I16" s="247"/>
      <c r="J16" s="348"/>
      <c r="K16" s="348"/>
    </row>
    <row r="17" spans="2:11" x14ac:dyDescent="0.25">
      <c r="B17" s="247"/>
      <c r="C17" s="356"/>
      <c r="D17" s="356"/>
      <c r="E17" s="348"/>
      <c r="F17" s="349"/>
      <c r="G17" s="348"/>
      <c r="H17" s="348"/>
      <c r="I17" s="348"/>
      <c r="J17" s="348"/>
      <c r="K17" s="348"/>
    </row>
    <row r="18" spans="2:11" x14ac:dyDescent="0.25">
      <c r="B18" s="247"/>
      <c r="C18" s="348"/>
      <c r="D18" s="348"/>
      <c r="E18" s="348"/>
      <c r="F18" s="348"/>
      <c r="G18" s="348"/>
      <c r="H18" s="348"/>
      <c r="I18" s="348"/>
      <c r="J18" s="348"/>
      <c r="K18" s="348"/>
    </row>
    <row r="19" spans="2:11" x14ac:dyDescent="0.25">
      <c r="B19" s="247"/>
      <c r="C19" s="348"/>
      <c r="D19" s="348"/>
      <c r="E19" s="348"/>
      <c r="F19" s="348"/>
      <c r="G19" s="348"/>
      <c r="H19" s="348"/>
      <c r="I19" s="348"/>
      <c r="J19" s="348"/>
      <c r="K19" s="348"/>
    </row>
  </sheetData>
  <mergeCells count="5">
    <mergeCell ref="B2:K2"/>
    <mergeCell ref="B4:C4"/>
    <mergeCell ref="I3:I4"/>
    <mergeCell ref="K3:K4"/>
    <mergeCell ref="J3: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7"/>
  <sheetViews>
    <sheetView workbookViewId="0">
      <selection activeCell="D26" sqref="D26"/>
    </sheetView>
  </sheetViews>
  <sheetFormatPr defaultRowHeight="15" x14ac:dyDescent="0.25"/>
  <cols>
    <col min="2" max="2" width="4.85546875" customWidth="1"/>
    <col min="3" max="3" width="16.140625" customWidth="1"/>
    <col min="4" max="4" width="31.140625" customWidth="1"/>
    <col min="5" max="6" width="16.85546875" customWidth="1"/>
    <col min="7" max="7" width="20.7109375" style="232" customWidth="1"/>
    <col min="8" max="8" width="24.140625" customWidth="1"/>
    <col min="10" max="10" width="14.140625" bestFit="1" customWidth="1"/>
  </cols>
  <sheetData>
    <row r="1" spans="2:10" x14ac:dyDescent="0.25">
      <c r="J1" s="358">
        <v>2886500000</v>
      </c>
    </row>
    <row r="2" spans="2:10" x14ac:dyDescent="0.25">
      <c r="B2" s="263" t="s">
        <v>405</v>
      </c>
    </row>
    <row r="3" spans="2:10" s="191" customFormat="1" x14ac:dyDescent="0.25">
      <c r="B3" s="247" t="s">
        <v>278</v>
      </c>
      <c r="C3" s="247" t="s">
        <v>342</v>
      </c>
      <c r="D3" s="247" t="s">
        <v>406</v>
      </c>
      <c r="E3" s="247" t="s">
        <v>744</v>
      </c>
      <c r="F3" s="247" t="s">
        <v>407</v>
      </c>
      <c r="G3" s="261" t="s">
        <v>408</v>
      </c>
      <c r="H3" s="247" t="s">
        <v>409</v>
      </c>
      <c r="I3" s="359"/>
    </row>
    <row r="4" spans="2:10" x14ac:dyDescent="0.25">
      <c r="B4" s="245">
        <v>1</v>
      </c>
      <c r="C4" s="245" t="s">
        <v>343</v>
      </c>
      <c r="D4" s="245" t="s">
        <v>742</v>
      </c>
      <c r="E4" s="344">
        <v>45309</v>
      </c>
      <c r="F4" s="344">
        <v>45313</v>
      </c>
      <c r="G4" s="262">
        <v>1</v>
      </c>
      <c r="H4" s="245" t="s">
        <v>748</v>
      </c>
      <c r="I4" s="342">
        <f>J4/$J$1</f>
        <v>2.5839251688896587E-3</v>
      </c>
      <c r="J4">
        <v>7458500</v>
      </c>
    </row>
    <row r="5" spans="2:10" x14ac:dyDescent="0.25">
      <c r="B5" s="245"/>
      <c r="C5" s="245"/>
      <c r="D5" s="245" t="s">
        <v>743</v>
      </c>
      <c r="E5" s="344">
        <v>45313</v>
      </c>
      <c r="F5" s="245"/>
      <c r="G5" s="262">
        <v>0.1</v>
      </c>
      <c r="H5" s="245"/>
    </row>
    <row r="6" spans="2:10" x14ac:dyDescent="0.25">
      <c r="B6" s="245"/>
      <c r="C6" s="245"/>
      <c r="D6" s="245"/>
      <c r="E6" s="245"/>
      <c r="F6" s="245"/>
      <c r="G6" s="262"/>
      <c r="H6" s="245"/>
    </row>
    <row r="7" spans="2:10" x14ac:dyDescent="0.25">
      <c r="B7" s="245"/>
      <c r="C7" s="245"/>
      <c r="D7" s="245"/>
      <c r="E7" s="245"/>
      <c r="F7" s="245"/>
      <c r="G7" s="262"/>
      <c r="H7" s="245"/>
    </row>
    <row r="8" spans="2:10" x14ac:dyDescent="0.25">
      <c r="B8" s="245"/>
      <c r="C8" s="245"/>
      <c r="D8" s="245"/>
      <c r="E8" s="245"/>
      <c r="F8" s="245"/>
      <c r="G8" s="262"/>
      <c r="H8" s="245"/>
    </row>
    <row r="9" spans="2:10" x14ac:dyDescent="0.25">
      <c r="B9" s="245"/>
      <c r="C9" s="245"/>
      <c r="D9" s="245"/>
      <c r="E9" s="245"/>
      <c r="F9" s="245"/>
      <c r="G9" s="262"/>
      <c r="H9" s="245"/>
    </row>
    <row r="10" spans="2:10" x14ac:dyDescent="0.25">
      <c r="B10" s="245"/>
      <c r="C10" s="245"/>
      <c r="D10" s="245"/>
      <c r="E10" s="245"/>
      <c r="F10" s="245"/>
      <c r="G10" s="262"/>
      <c r="H10" s="245"/>
    </row>
    <row r="11" spans="2:10" x14ac:dyDescent="0.25">
      <c r="B11" s="245"/>
      <c r="C11" s="245"/>
      <c r="D11" s="245"/>
      <c r="E11" s="245"/>
      <c r="F11" s="245"/>
      <c r="G11" s="262"/>
      <c r="H11" s="245"/>
    </row>
    <row r="12" spans="2:10" x14ac:dyDescent="0.25">
      <c r="B12" s="245"/>
      <c r="C12" s="245"/>
      <c r="D12" s="245"/>
      <c r="E12" s="245"/>
      <c r="F12" s="245"/>
      <c r="G12" s="262"/>
      <c r="H12" s="245"/>
    </row>
    <row r="13" spans="2:10" x14ac:dyDescent="0.25">
      <c r="B13" s="245"/>
      <c r="C13" s="245"/>
      <c r="D13" s="245"/>
      <c r="E13" s="245"/>
      <c r="F13" s="245"/>
      <c r="G13" s="262"/>
      <c r="H13" s="245"/>
    </row>
    <row r="14" spans="2:10" x14ac:dyDescent="0.25">
      <c r="B14" s="245"/>
      <c r="C14" s="245"/>
      <c r="D14" s="245"/>
      <c r="E14" s="245"/>
      <c r="F14" s="245"/>
      <c r="G14" s="262"/>
      <c r="H14" s="245"/>
    </row>
    <row r="15" spans="2:10" x14ac:dyDescent="0.25">
      <c r="B15" s="245"/>
      <c r="C15" s="245"/>
      <c r="D15" s="245"/>
      <c r="E15" s="245"/>
      <c r="F15" s="245"/>
      <c r="G15" s="262"/>
      <c r="H15" s="245"/>
    </row>
    <row r="16" spans="2:10" x14ac:dyDescent="0.25">
      <c r="B16" s="245"/>
      <c r="C16" s="245"/>
      <c r="D16" s="245"/>
      <c r="E16" s="245"/>
      <c r="F16" s="245"/>
      <c r="G16" s="262"/>
      <c r="H16" s="245"/>
    </row>
    <row r="17" spans="2:8" x14ac:dyDescent="0.25">
      <c r="B17" s="245"/>
      <c r="C17" s="245"/>
      <c r="D17" s="245"/>
      <c r="E17" s="245"/>
      <c r="F17" s="245"/>
      <c r="G17" s="262"/>
      <c r="H17" s="24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4"/>
  <sheetViews>
    <sheetView workbookViewId="0">
      <pane ySplit="3" topLeftCell="A10" activePane="bottomLeft" state="frozen"/>
      <selection pane="bottomLeft" activeCell="J6" sqref="J6"/>
    </sheetView>
  </sheetViews>
  <sheetFormatPr defaultColWidth="9.140625" defaultRowHeight="15" x14ac:dyDescent="0.25"/>
  <cols>
    <col min="1" max="1" width="9.140625" style="230"/>
    <col min="2" max="2" width="5.140625" style="230" customWidth="1"/>
    <col min="3" max="3" width="12.140625" style="191" customWidth="1"/>
    <col min="4" max="4" width="31.140625" style="243" customWidth="1"/>
    <col min="5" max="5" width="22" style="257" bestFit="1" customWidth="1"/>
    <col min="6" max="6" width="21" style="257" customWidth="1"/>
    <col min="7" max="7" width="9.140625" style="191"/>
    <col min="8" max="8" width="49.7109375" style="243" customWidth="1"/>
    <col min="9" max="16384" width="9.140625" style="230"/>
  </cols>
  <sheetData>
    <row r="2" spans="2:8" x14ac:dyDescent="0.25">
      <c r="B2" s="230" t="s">
        <v>410</v>
      </c>
    </row>
    <row r="3" spans="2:8" s="191" customFormat="1" x14ac:dyDescent="0.25">
      <c r="B3" s="247" t="s">
        <v>278</v>
      </c>
      <c r="C3" s="247" t="s">
        <v>342</v>
      </c>
      <c r="D3" s="250" t="s">
        <v>411</v>
      </c>
      <c r="E3" s="259" t="s">
        <v>412</v>
      </c>
      <c r="F3" s="259" t="s">
        <v>420</v>
      </c>
      <c r="G3" s="247" t="s">
        <v>392</v>
      </c>
      <c r="H3" s="250" t="s">
        <v>393</v>
      </c>
    </row>
    <row r="4" spans="2:8" ht="30" x14ac:dyDescent="0.25">
      <c r="B4" s="246">
        <v>1</v>
      </c>
      <c r="C4" s="247" t="s">
        <v>343</v>
      </c>
      <c r="D4" s="251" t="s">
        <v>415</v>
      </c>
      <c r="E4" s="259">
        <v>45306</v>
      </c>
      <c r="F4" s="259">
        <v>45306</v>
      </c>
      <c r="G4" s="247" t="s">
        <v>414</v>
      </c>
      <c r="H4" s="251" t="s">
        <v>416</v>
      </c>
    </row>
    <row r="5" spans="2:8" ht="30" x14ac:dyDescent="0.25">
      <c r="B5" s="246">
        <v>2</v>
      </c>
      <c r="C5" s="247" t="s">
        <v>343</v>
      </c>
      <c r="D5" s="251" t="s">
        <v>418</v>
      </c>
      <c r="E5" s="259">
        <v>45308</v>
      </c>
      <c r="F5" s="259">
        <v>45310</v>
      </c>
      <c r="G5" s="247" t="s">
        <v>414</v>
      </c>
      <c r="H5" s="251" t="s">
        <v>417</v>
      </c>
    </row>
    <row r="6" spans="2:8" ht="45" x14ac:dyDescent="0.25">
      <c r="B6" s="246">
        <v>3</v>
      </c>
      <c r="C6" s="247" t="s">
        <v>343</v>
      </c>
      <c r="D6" s="251" t="s">
        <v>413</v>
      </c>
      <c r="E6" s="259">
        <v>45314</v>
      </c>
      <c r="F6" s="259">
        <v>45314</v>
      </c>
      <c r="G6" s="247" t="s">
        <v>414</v>
      </c>
      <c r="H6" s="251" t="s">
        <v>419</v>
      </c>
    </row>
    <row r="7" spans="2:8" ht="30" x14ac:dyDescent="0.25">
      <c r="B7" s="246">
        <v>4</v>
      </c>
      <c r="C7" s="247" t="s">
        <v>343</v>
      </c>
      <c r="D7" s="251" t="s">
        <v>421</v>
      </c>
      <c r="E7" s="259">
        <v>45315</v>
      </c>
      <c r="F7" s="259">
        <v>45315</v>
      </c>
      <c r="G7" s="247" t="s">
        <v>414</v>
      </c>
      <c r="H7" s="251" t="s">
        <v>422</v>
      </c>
    </row>
    <row r="8" spans="2:8" ht="30" x14ac:dyDescent="0.25">
      <c r="B8" s="246">
        <v>5</v>
      </c>
      <c r="C8" s="247" t="s">
        <v>343</v>
      </c>
      <c r="D8" s="251" t="s">
        <v>423</v>
      </c>
      <c r="E8" s="259">
        <v>45320</v>
      </c>
      <c r="F8" s="259">
        <v>45320</v>
      </c>
      <c r="G8" s="247" t="s">
        <v>414</v>
      </c>
      <c r="H8" s="251" t="s">
        <v>424</v>
      </c>
    </row>
    <row r="9" spans="2:8" ht="30" x14ac:dyDescent="0.25">
      <c r="B9" s="246">
        <v>6</v>
      </c>
      <c r="C9" s="247" t="s">
        <v>343</v>
      </c>
      <c r="D9" s="251" t="s">
        <v>425</v>
      </c>
      <c r="E9" s="259">
        <v>45315</v>
      </c>
      <c r="F9" s="259">
        <v>45320</v>
      </c>
      <c r="G9" s="247" t="s">
        <v>414</v>
      </c>
      <c r="H9" s="251" t="s">
        <v>426</v>
      </c>
    </row>
    <row r="10" spans="2:8" ht="45" x14ac:dyDescent="0.25">
      <c r="B10" s="246">
        <v>7</v>
      </c>
      <c r="C10" s="247" t="s">
        <v>343</v>
      </c>
      <c r="D10" s="251" t="s">
        <v>428</v>
      </c>
      <c r="E10" s="259">
        <v>45316</v>
      </c>
      <c r="F10" s="259">
        <v>45321</v>
      </c>
      <c r="G10" s="247" t="s">
        <v>414</v>
      </c>
      <c r="H10" s="251" t="s">
        <v>427</v>
      </c>
    </row>
    <row r="11" spans="2:8" ht="30" x14ac:dyDescent="0.25">
      <c r="B11" s="246">
        <v>8</v>
      </c>
      <c r="C11" s="247" t="s">
        <v>343</v>
      </c>
      <c r="D11" s="251" t="s">
        <v>429</v>
      </c>
      <c r="E11" s="259">
        <v>45322</v>
      </c>
      <c r="F11" s="259">
        <v>45322</v>
      </c>
      <c r="G11" s="247" t="s">
        <v>414</v>
      </c>
      <c r="H11" s="251" t="s">
        <v>430</v>
      </c>
    </row>
    <row r="12" spans="2:8" x14ac:dyDescent="0.25">
      <c r="B12" s="252"/>
      <c r="C12" s="248"/>
      <c r="D12" s="253"/>
      <c r="E12" s="264"/>
      <c r="F12" s="264"/>
      <c r="G12" s="248"/>
      <c r="H12" s="253"/>
    </row>
    <row r="13" spans="2:8" ht="30" x14ac:dyDescent="0.25">
      <c r="B13" s="246">
        <v>1</v>
      </c>
      <c r="C13" s="247" t="s">
        <v>344</v>
      </c>
      <c r="D13" s="251" t="s">
        <v>433</v>
      </c>
      <c r="E13" s="259">
        <v>45323</v>
      </c>
      <c r="F13" s="259" t="s">
        <v>431</v>
      </c>
      <c r="G13" s="247" t="s">
        <v>414</v>
      </c>
      <c r="H13" s="251" t="s">
        <v>432</v>
      </c>
    </row>
    <row r="14" spans="2:8" x14ac:dyDescent="0.25">
      <c r="B14" s="246"/>
      <c r="C14" s="247"/>
      <c r="D14" s="251"/>
      <c r="E14" s="259"/>
      <c r="F14" s="259"/>
      <c r="G14" s="247"/>
      <c r="H14" s="25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J17"/>
  <sheetViews>
    <sheetView workbookViewId="0">
      <selection activeCell="O9" sqref="O9"/>
    </sheetView>
  </sheetViews>
  <sheetFormatPr defaultRowHeight="15" x14ac:dyDescent="0.25"/>
  <cols>
    <col min="3" max="3" width="4.140625" customWidth="1"/>
    <col min="4" max="4" width="12" customWidth="1"/>
    <col min="5" max="5" width="3.85546875" customWidth="1"/>
    <col min="6" max="6" width="9.5703125" bestFit="1" customWidth="1"/>
    <col min="7" max="7" width="9.140625" style="232"/>
    <col min="8" max="8" width="3" customWidth="1"/>
    <col min="10" max="10" width="0" style="232" hidden="1" customWidth="1"/>
  </cols>
  <sheetData>
    <row r="2" spans="3:10" x14ac:dyDescent="0.25">
      <c r="C2" t="s">
        <v>438</v>
      </c>
    </row>
    <row r="3" spans="3:10" s="191" customFormat="1" x14ac:dyDescent="0.25">
      <c r="C3" s="247" t="s">
        <v>278</v>
      </c>
      <c r="D3" s="247" t="s">
        <v>342</v>
      </c>
      <c r="F3" s="247" t="s">
        <v>434</v>
      </c>
      <c r="G3" s="261" t="s">
        <v>435</v>
      </c>
      <c r="I3" s="247" t="s">
        <v>436</v>
      </c>
      <c r="J3" s="261" t="s">
        <v>437</v>
      </c>
    </row>
    <row r="4" spans="3:10" x14ac:dyDescent="0.25">
      <c r="C4" s="245">
        <v>1</v>
      </c>
      <c r="D4" s="245" t="s">
        <v>343</v>
      </c>
      <c r="F4" s="345">
        <v>0.73513513513513506</v>
      </c>
      <c r="G4" s="343">
        <v>3.0999999999999999E-3</v>
      </c>
      <c r="I4" s="245">
        <v>1.1000000000000001</v>
      </c>
      <c r="J4" s="262"/>
    </row>
    <row r="5" spans="3:10" x14ac:dyDescent="0.25">
      <c r="C5" s="245">
        <v>2</v>
      </c>
      <c r="D5" s="245" t="s">
        <v>344</v>
      </c>
      <c r="F5" s="245"/>
      <c r="G5" s="262"/>
      <c r="I5" s="245"/>
      <c r="J5" s="262"/>
    </row>
    <row r="6" spans="3:10" x14ac:dyDescent="0.25">
      <c r="C6" s="245">
        <v>3</v>
      </c>
      <c r="D6" s="245" t="s">
        <v>345</v>
      </c>
      <c r="F6" s="245"/>
      <c r="G6" s="262"/>
      <c r="I6" s="245"/>
      <c r="J6" s="262"/>
    </row>
    <row r="7" spans="3:10" x14ac:dyDescent="0.25">
      <c r="C7" s="245">
        <v>4</v>
      </c>
      <c r="D7" s="245" t="s">
        <v>346</v>
      </c>
      <c r="F7" s="245"/>
      <c r="G7" s="262"/>
      <c r="I7" s="245"/>
      <c r="J7" s="262"/>
    </row>
    <row r="8" spans="3:10" x14ac:dyDescent="0.25">
      <c r="C8" s="245">
        <v>5</v>
      </c>
      <c r="D8" s="245" t="s">
        <v>347</v>
      </c>
      <c r="F8" s="245"/>
      <c r="G8" s="262"/>
      <c r="I8" s="245"/>
      <c r="J8" s="262"/>
    </row>
    <row r="9" spans="3:10" x14ac:dyDescent="0.25">
      <c r="C9" s="245">
        <v>6</v>
      </c>
      <c r="D9" s="245" t="s">
        <v>348</v>
      </c>
      <c r="F9" s="245"/>
      <c r="G9" s="262"/>
      <c r="I9" s="245"/>
      <c r="J9" s="262"/>
    </row>
    <row r="10" spans="3:10" x14ac:dyDescent="0.25">
      <c r="C10" s="245">
        <v>7</v>
      </c>
      <c r="D10" s="245" t="s">
        <v>349</v>
      </c>
      <c r="F10" s="245"/>
      <c r="G10" s="262"/>
      <c r="I10" s="245"/>
      <c r="J10" s="262"/>
    </row>
    <row r="11" spans="3:10" x14ac:dyDescent="0.25">
      <c r="C11" s="245">
        <v>8</v>
      </c>
      <c r="D11" s="245" t="s">
        <v>350</v>
      </c>
      <c r="F11" s="245"/>
      <c r="G11" s="262"/>
      <c r="I11" s="245"/>
      <c r="J11" s="262"/>
    </row>
    <row r="12" spans="3:10" x14ac:dyDescent="0.25">
      <c r="C12" s="245">
        <v>9</v>
      </c>
      <c r="D12" s="245" t="s">
        <v>351</v>
      </c>
      <c r="F12" s="245"/>
      <c r="G12" s="262"/>
      <c r="I12" s="245"/>
      <c r="J12" s="262"/>
    </row>
    <row r="13" spans="3:10" x14ac:dyDescent="0.25">
      <c r="C13" s="245">
        <v>10</v>
      </c>
      <c r="D13" s="245" t="s">
        <v>352</v>
      </c>
      <c r="F13" s="245"/>
      <c r="G13" s="262"/>
      <c r="I13" s="245"/>
      <c r="J13" s="262"/>
    </row>
    <row r="14" spans="3:10" x14ac:dyDescent="0.25">
      <c r="C14" s="245">
        <v>11</v>
      </c>
      <c r="D14" s="245" t="s">
        <v>353</v>
      </c>
      <c r="F14" s="245"/>
      <c r="G14" s="262"/>
      <c r="I14" s="245"/>
      <c r="J14" s="262"/>
    </row>
    <row r="15" spans="3:10" x14ac:dyDescent="0.25">
      <c r="C15" s="245">
        <v>12</v>
      </c>
      <c r="D15" s="245" t="s">
        <v>354</v>
      </c>
      <c r="F15" s="245"/>
      <c r="G15" s="262"/>
      <c r="I15" s="245"/>
      <c r="J15" s="262"/>
    </row>
    <row r="17" spans="4:10" x14ac:dyDescent="0.25">
      <c r="D17" t="s">
        <v>439</v>
      </c>
      <c r="F17" s="346">
        <f>AVERAGE(F4:F16)</f>
        <v>0.73513513513513506</v>
      </c>
      <c r="G17" s="342">
        <f>AVERAGE(G4:G16)</f>
        <v>3.0999999999999999E-3</v>
      </c>
      <c r="I17">
        <f>AVERAGE(I4:I16)</f>
        <v>1.1000000000000001</v>
      </c>
      <c r="J17" t="e">
        <f>AVERAGE(J4:J16)</f>
        <v>#DIV/0!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U14"/>
  <sheetViews>
    <sheetView workbookViewId="0">
      <selection activeCell="M6" sqref="M6"/>
    </sheetView>
  </sheetViews>
  <sheetFormatPr defaultColWidth="9.140625" defaultRowHeight="15" x14ac:dyDescent="0.25"/>
  <cols>
    <col min="1" max="3" width="9.140625" style="244"/>
    <col min="4" max="4" width="3.5703125" style="244" bestFit="1" customWidth="1"/>
    <col min="5" max="5" width="10.85546875" style="244" bestFit="1" customWidth="1"/>
    <col min="6" max="6" width="10.5703125" style="244" bestFit="1" customWidth="1"/>
    <col min="7" max="7" width="10" style="244" customWidth="1"/>
    <col min="8" max="8" width="10.42578125" style="265" customWidth="1"/>
    <col min="9" max="9" width="10.5703125" style="244" customWidth="1"/>
    <col min="10" max="10" width="11.7109375" style="244" customWidth="1"/>
    <col min="11" max="11" width="10.5703125" style="244" bestFit="1" customWidth="1"/>
    <col min="12" max="12" width="10.85546875" style="266" customWidth="1"/>
    <col min="13" max="13" width="9.140625" style="265"/>
    <col min="14" max="14" width="11.5703125" style="244" bestFit="1" customWidth="1"/>
    <col min="15" max="15" width="13.28515625" style="266" customWidth="1"/>
    <col min="16" max="16" width="9.140625" style="244"/>
    <col min="17" max="17" width="9.28515625" style="244" bestFit="1" customWidth="1"/>
    <col min="18" max="18" width="10.140625" style="266" customWidth="1"/>
    <col min="19" max="19" width="9.28515625" style="266" bestFit="1" customWidth="1"/>
    <col min="20" max="20" width="9.5703125" style="244" bestFit="1" customWidth="1"/>
    <col min="21" max="21" width="9.28515625" style="244" bestFit="1" customWidth="1"/>
    <col min="22" max="16384" width="9.140625" style="244"/>
  </cols>
  <sheetData>
    <row r="1" spans="4:21" x14ac:dyDescent="0.25">
      <c r="E1" s="267" t="s">
        <v>451</v>
      </c>
    </row>
    <row r="2" spans="4:21" ht="75" x14ac:dyDescent="0.25">
      <c r="D2" s="250" t="s">
        <v>278</v>
      </c>
      <c r="E2" s="250" t="s">
        <v>342</v>
      </c>
      <c r="F2" s="250" t="s">
        <v>452</v>
      </c>
      <c r="G2" s="250" t="s">
        <v>453</v>
      </c>
      <c r="H2" s="268" t="s">
        <v>441</v>
      </c>
      <c r="I2" s="250" t="s">
        <v>740</v>
      </c>
      <c r="J2" s="250" t="s">
        <v>741</v>
      </c>
      <c r="K2" s="268" t="s">
        <v>442</v>
      </c>
      <c r="L2" s="269" t="s">
        <v>440</v>
      </c>
      <c r="M2" s="250" t="s">
        <v>454</v>
      </c>
      <c r="N2" s="250" t="s">
        <v>443</v>
      </c>
      <c r="O2" s="269" t="s">
        <v>444</v>
      </c>
      <c r="P2" s="250" t="s">
        <v>445</v>
      </c>
      <c r="Q2" s="268" t="s">
        <v>446</v>
      </c>
      <c r="R2" s="269" t="s">
        <v>447</v>
      </c>
      <c r="S2" s="270" t="s">
        <v>448</v>
      </c>
      <c r="T2" s="268" t="s">
        <v>449</v>
      </c>
      <c r="U2" s="268" t="s">
        <v>450</v>
      </c>
    </row>
    <row r="3" spans="4:21" x14ac:dyDescent="0.25">
      <c r="D3" s="250">
        <v>1</v>
      </c>
      <c r="E3" s="250" t="s">
        <v>343</v>
      </c>
      <c r="F3" s="364">
        <v>6216</v>
      </c>
      <c r="G3" s="364"/>
      <c r="H3" s="365">
        <f>F3-G3</f>
        <v>6216</v>
      </c>
      <c r="I3" s="364">
        <v>27.200000000000003</v>
      </c>
      <c r="J3" s="364">
        <v>37</v>
      </c>
      <c r="K3" s="364">
        <f>H3-I3</f>
        <v>6188.8</v>
      </c>
      <c r="L3" s="366">
        <f>K3/H3</f>
        <v>0.99562419562419568</v>
      </c>
      <c r="M3" s="365"/>
      <c r="N3" s="364"/>
      <c r="O3" s="365" t="e">
        <f>(M3/K3)/N3</f>
        <v>#DIV/0!</v>
      </c>
      <c r="P3" s="364"/>
      <c r="Q3" s="364">
        <f>M3-P3</f>
        <v>0</v>
      </c>
      <c r="R3" s="365" t="e">
        <f>Q3/M3</f>
        <v>#DIV/0!</v>
      </c>
      <c r="S3" s="365" t="e">
        <f>L3*O3*R3</f>
        <v>#DIV/0!</v>
      </c>
      <c r="T3" s="364">
        <f>K3/J3</f>
        <v>167.26486486486488</v>
      </c>
      <c r="U3" s="364">
        <f>I3/J3</f>
        <v>0.73513513513513518</v>
      </c>
    </row>
    <row r="4" spans="4:21" x14ac:dyDescent="0.25">
      <c r="D4" s="250">
        <v>2</v>
      </c>
      <c r="E4" s="250" t="s">
        <v>344</v>
      </c>
      <c r="F4" s="250"/>
      <c r="G4" s="250"/>
      <c r="H4" s="271">
        <f t="shared" ref="H4:H14" si="0">F4-G4</f>
        <v>0</v>
      </c>
      <c r="I4" s="250"/>
      <c r="J4" s="250"/>
      <c r="K4" s="250">
        <f t="shared" ref="K4:K14" si="1">H4-I4</f>
        <v>0</v>
      </c>
      <c r="L4" s="272" t="e">
        <f t="shared" ref="L4:L14" si="2">K4/H4</f>
        <v>#DIV/0!</v>
      </c>
      <c r="M4" s="271"/>
      <c r="N4" s="250"/>
      <c r="O4" s="272" t="e">
        <f t="shared" ref="O4:O14" si="3">(M4/K4)/N4</f>
        <v>#DIV/0!</v>
      </c>
      <c r="P4" s="250"/>
      <c r="Q4" s="250">
        <f t="shared" ref="Q4:Q14" si="4">M4-P4</f>
        <v>0</v>
      </c>
      <c r="R4" s="272" t="e">
        <f t="shared" ref="R4:R14" si="5">Q4/M4</f>
        <v>#DIV/0!</v>
      </c>
      <c r="S4" s="272" t="e">
        <f t="shared" ref="S4:S14" si="6">L4*O4*R4</f>
        <v>#DIV/0!</v>
      </c>
      <c r="T4" s="250" t="e">
        <f t="shared" ref="T4:T14" si="7">K4/J4</f>
        <v>#DIV/0!</v>
      </c>
      <c r="U4" s="250" t="e">
        <f t="shared" ref="U4:U14" si="8">I4/J4</f>
        <v>#DIV/0!</v>
      </c>
    </row>
    <row r="5" spans="4:21" x14ac:dyDescent="0.25">
      <c r="D5" s="250">
        <v>3</v>
      </c>
      <c r="E5" s="250" t="s">
        <v>345</v>
      </c>
      <c r="F5" s="250"/>
      <c r="G5" s="250"/>
      <c r="H5" s="271">
        <f t="shared" si="0"/>
        <v>0</v>
      </c>
      <c r="I5" s="250"/>
      <c r="J5" s="250"/>
      <c r="K5" s="250">
        <f t="shared" si="1"/>
        <v>0</v>
      </c>
      <c r="L5" s="272" t="e">
        <f t="shared" si="2"/>
        <v>#DIV/0!</v>
      </c>
      <c r="M5" s="271"/>
      <c r="N5" s="250"/>
      <c r="O5" s="272" t="e">
        <f t="shared" si="3"/>
        <v>#DIV/0!</v>
      </c>
      <c r="P5" s="250"/>
      <c r="Q5" s="250">
        <f t="shared" si="4"/>
        <v>0</v>
      </c>
      <c r="R5" s="272" t="e">
        <f t="shared" si="5"/>
        <v>#DIV/0!</v>
      </c>
      <c r="S5" s="272" t="e">
        <f t="shared" si="6"/>
        <v>#DIV/0!</v>
      </c>
      <c r="T5" s="250" t="e">
        <f t="shared" si="7"/>
        <v>#DIV/0!</v>
      </c>
      <c r="U5" s="250" t="e">
        <f t="shared" si="8"/>
        <v>#DIV/0!</v>
      </c>
    </row>
    <row r="6" spans="4:21" x14ac:dyDescent="0.25">
      <c r="D6" s="250">
        <v>4</v>
      </c>
      <c r="E6" s="250" t="s">
        <v>346</v>
      </c>
      <c r="F6" s="250"/>
      <c r="G6" s="250"/>
      <c r="H6" s="271">
        <f t="shared" si="0"/>
        <v>0</v>
      </c>
      <c r="I6" s="250"/>
      <c r="J6" s="250"/>
      <c r="K6" s="250">
        <f t="shared" si="1"/>
        <v>0</v>
      </c>
      <c r="L6" s="272" t="e">
        <f t="shared" si="2"/>
        <v>#DIV/0!</v>
      </c>
      <c r="M6" s="271"/>
      <c r="N6" s="250"/>
      <c r="O6" s="272" t="e">
        <f t="shared" si="3"/>
        <v>#DIV/0!</v>
      </c>
      <c r="P6" s="250"/>
      <c r="Q6" s="250">
        <f t="shared" si="4"/>
        <v>0</v>
      </c>
      <c r="R6" s="272" t="e">
        <f t="shared" si="5"/>
        <v>#DIV/0!</v>
      </c>
      <c r="S6" s="272" t="e">
        <f t="shared" si="6"/>
        <v>#DIV/0!</v>
      </c>
      <c r="T6" s="250" t="e">
        <f t="shared" si="7"/>
        <v>#DIV/0!</v>
      </c>
      <c r="U6" s="250" t="e">
        <f t="shared" si="8"/>
        <v>#DIV/0!</v>
      </c>
    </row>
    <row r="7" spans="4:21" x14ac:dyDescent="0.25">
      <c r="D7" s="250">
        <v>5</v>
      </c>
      <c r="E7" s="250" t="s">
        <v>347</v>
      </c>
      <c r="F7" s="250"/>
      <c r="G7" s="250"/>
      <c r="H7" s="271">
        <f t="shared" si="0"/>
        <v>0</v>
      </c>
      <c r="I7" s="250"/>
      <c r="J7" s="250"/>
      <c r="K7" s="250">
        <f t="shared" si="1"/>
        <v>0</v>
      </c>
      <c r="L7" s="272" t="e">
        <f t="shared" si="2"/>
        <v>#DIV/0!</v>
      </c>
      <c r="M7" s="271"/>
      <c r="N7" s="250"/>
      <c r="O7" s="272" t="e">
        <f t="shared" si="3"/>
        <v>#DIV/0!</v>
      </c>
      <c r="P7" s="250"/>
      <c r="Q7" s="250">
        <f t="shared" si="4"/>
        <v>0</v>
      </c>
      <c r="R7" s="272" t="e">
        <f t="shared" si="5"/>
        <v>#DIV/0!</v>
      </c>
      <c r="S7" s="272" t="e">
        <f t="shared" si="6"/>
        <v>#DIV/0!</v>
      </c>
      <c r="T7" s="250" t="e">
        <f t="shared" si="7"/>
        <v>#DIV/0!</v>
      </c>
      <c r="U7" s="250" t="e">
        <f t="shared" si="8"/>
        <v>#DIV/0!</v>
      </c>
    </row>
    <row r="8" spans="4:21" x14ac:dyDescent="0.25">
      <c r="D8" s="250">
        <v>6</v>
      </c>
      <c r="E8" s="250" t="s">
        <v>348</v>
      </c>
      <c r="F8" s="250"/>
      <c r="G8" s="250"/>
      <c r="H8" s="271">
        <f t="shared" si="0"/>
        <v>0</v>
      </c>
      <c r="I8" s="250"/>
      <c r="J8" s="250"/>
      <c r="K8" s="250">
        <f t="shared" si="1"/>
        <v>0</v>
      </c>
      <c r="L8" s="272" t="e">
        <f t="shared" si="2"/>
        <v>#DIV/0!</v>
      </c>
      <c r="M8" s="271"/>
      <c r="N8" s="250"/>
      <c r="O8" s="272" t="e">
        <f t="shared" si="3"/>
        <v>#DIV/0!</v>
      </c>
      <c r="P8" s="250"/>
      <c r="Q8" s="250">
        <f t="shared" si="4"/>
        <v>0</v>
      </c>
      <c r="R8" s="272" t="e">
        <f t="shared" si="5"/>
        <v>#DIV/0!</v>
      </c>
      <c r="S8" s="272" t="e">
        <f t="shared" si="6"/>
        <v>#DIV/0!</v>
      </c>
      <c r="T8" s="250" t="e">
        <f t="shared" si="7"/>
        <v>#DIV/0!</v>
      </c>
      <c r="U8" s="250" t="e">
        <f t="shared" si="8"/>
        <v>#DIV/0!</v>
      </c>
    </row>
    <row r="9" spans="4:21" x14ac:dyDescent="0.25">
      <c r="D9" s="250">
        <v>7</v>
      </c>
      <c r="E9" s="250" t="s">
        <v>349</v>
      </c>
      <c r="F9" s="250"/>
      <c r="G9" s="250"/>
      <c r="H9" s="271">
        <f t="shared" si="0"/>
        <v>0</v>
      </c>
      <c r="I9" s="250"/>
      <c r="J9" s="250"/>
      <c r="K9" s="250">
        <f t="shared" si="1"/>
        <v>0</v>
      </c>
      <c r="L9" s="272" t="e">
        <f t="shared" si="2"/>
        <v>#DIV/0!</v>
      </c>
      <c r="M9" s="271"/>
      <c r="N9" s="250"/>
      <c r="O9" s="272" t="e">
        <f t="shared" si="3"/>
        <v>#DIV/0!</v>
      </c>
      <c r="P9" s="250"/>
      <c r="Q9" s="250">
        <f t="shared" si="4"/>
        <v>0</v>
      </c>
      <c r="R9" s="272" t="e">
        <f t="shared" si="5"/>
        <v>#DIV/0!</v>
      </c>
      <c r="S9" s="272" t="e">
        <f t="shared" si="6"/>
        <v>#DIV/0!</v>
      </c>
      <c r="T9" s="250" t="e">
        <f t="shared" si="7"/>
        <v>#DIV/0!</v>
      </c>
      <c r="U9" s="250" t="e">
        <f t="shared" si="8"/>
        <v>#DIV/0!</v>
      </c>
    </row>
    <row r="10" spans="4:21" x14ac:dyDescent="0.25">
      <c r="D10" s="250">
        <v>8</v>
      </c>
      <c r="E10" s="250" t="s">
        <v>350</v>
      </c>
      <c r="F10" s="250"/>
      <c r="G10" s="250"/>
      <c r="H10" s="271">
        <f t="shared" si="0"/>
        <v>0</v>
      </c>
      <c r="I10" s="250"/>
      <c r="J10" s="250"/>
      <c r="K10" s="250">
        <f t="shared" si="1"/>
        <v>0</v>
      </c>
      <c r="L10" s="272" t="e">
        <f t="shared" si="2"/>
        <v>#DIV/0!</v>
      </c>
      <c r="M10" s="271"/>
      <c r="N10" s="250"/>
      <c r="O10" s="272" t="e">
        <f t="shared" si="3"/>
        <v>#DIV/0!</v>
      </c>
      <c r="P10" s="250"/>
      <c r="Q10" s="250">
        <f t="shared" si="4"/>
        <v>0</v>
      </c>
      <c r="R10" s="272" t="e">
        <f t="shared" si="5"/>
        <v>#DIV/0!</v>
      </c>
      <c r="S10" s="272" t="e">
        <f t="shared" si="6"/>
        <v>#DIV/0!</v>
      </c>
      <c r="T10" s="250" t="e">
        <f t="shared" si="7"/>
        <v>#DIV/0!</v>
      </c>
      <c r="U10" s="250" t="e">
        <f t="shared" si="8"/>
        <v>#DIV/0!</v>
      </c>
    </row>
    <row r="11" spans="4:21" x14ac:dyDescent="0.25">
      <c r="D11" s="250">
        <v>9</v>
      </c>
      <c r="E11" s="250" t="s">
        <v>351</v>
      </c>
      <c r="F11" s="250"/>
      <c r="G11" s="250"/>
      <c r="H11" s="271">
        <f t="shared" si="0"/>
        <v>0</v>
      </c>
      <c r="I11" s="250"/>
      <c r="J11" s="250"/>
      <c r="K11" s="250">
        <f t="shared" si="1"/>
        <v>0</v>
      </c>
      <c r="L11" s="272" t="e">
        <f t="shared" si="2"/>
        <v>#DIV/0!</v>
      </c>
      <c r="M11" s="271"/>
      <c r="N11" s="250"/>
      <c r="O11" s="272" t="e">
        <f t="shared" si="3"/>
        <v>#DIV/0!</v>
      </c>
      <c r="P11" s="250"/>
      <c r="Q11" s="250">
        <f t="shared" si="4"/>
        <v>0</v>
      </c>
      <c r="R11" s="272" t="e">
        <f t="shared" si="5"/>
        <v>#DIV/0!</v>
      </c>
      <c r="S11" s="272" t="e">
        <f t="shared" si="6"/>
        <v>#DIV/0!</v>
      </c>
      <c r="T11" s="250" t="e">
        <f t="shared" si="7"/>
        <v>#DIV/0!</v>
      </c>
      <c r="U11" s="250" t="e">
        <f t="shared" si="8"/>
        <v>#DIV/0!</v>
      </c>
    </row>
    <row r="12" spans="4:21" x14ac:dyDescent="0.25">
      <c r="D12" s="250">
        <v>10</v>
      </c>
      <c r="E12" s="250" t="s">
        <v>352</v>
      </c>
      <c r="F12" s="250"/>
      <c r="G12" s="250"/>
      <c r="H12" s="271">
        <f t="shared" si="0"/>
        <v>0</v>
      </c>
      <c r="I12" s="250"/>
      <c r="J12" s="250"/>
      <c r="K12" s="250">
        <f t="shared" si="1"/>
        <v>0</v>
      </c>
      <c r="L12" s="272" t="e">
        <f t="shared" si="2"/>
        <v>#DIV/0!</v>
      </c>
      <c r="M12" s="271"/>
      <c r="N12" s="250"/>
      <c r="O12" s="272" t="e">
        <f t="shared" si="3"/>
        <v>#DIV/0!</v>
      </c>
      <c r="P12" s="250"/>
      <c r="Q12" s="250">
        <f t="shared" si="4"/>
        <v>0</v>
      </c>
      <c r="R12" s="272" t="e">
        <f t="shared" si="5"/>
        <v>#DIV/0!</v>
      </c>
      <c r="S12" s="272" t="e">
        <f t="shared" si="6"/>
        <v>#DIV/0!</v>
      </c>
      <c r="T12" s="250" t="e">
        <f t="shared" si="7"/>
        <v>#DIV/0!</v>
      </c>
      <c r="U12" s="250" t="e">
        <f t="shared" si="8"/>
        <v>#DIV/0!</v>
      </c>
    </row>
    <row r="13" spans="4:21" x14ac:dyDescent="0.25">
      <c r="D13" s="250">
        <v>11</v>
      </c>
      <c r="E13" s="250" t="s">
        <v>353</v>
      </c>
      <c r="F13" s="250"/>
      <c r="G13" s="250"/>
      <c r="H13" s="271">
        <f t="shared" si="0"/>
        <v>0</v>
      </c>
      <c r="I13" s="250"/>
      <c r="J13" s="250"/>
      <c r="K13" s="250">
        <f t="shared" si="1"/>
        <v>0</v>
      </c>
      <c r="L13" s="272" t="e">
        <f t="shared" si="2"/>
        <v>#DIV/0!</v>
      </c>
      <c r="M13" s="271"/>
      <c r="N13" s="250"/>
      <c r="O13" s="272" t="e">
        <f t="shared" si="3"/>
        <v>#DIV/0!</v>
      </c>
      <c r="P13" s="250"/>
      <c r="Q13" s="250">
        <f t="shared" si="4"/>
        <v>0</v>
      </c>
      <c r="R13" s="272" t="e">
        <f t="shared" si="5"/>
        <v>#DIV/0!</v>
      </c>
      <c r="S13" s="272" t="e">
        <f t="shared" si="6"/>
        <v>#DIV/0!</v>
      </c>
      <c r="T13" s="250" t="e">
        <f t="shared" si="7"/>
        <v>#DIV/0!</v>
      </c>
      <c r="U13" s="250" t="e">
        <f t="shared" si="8"/>
        <v>#DIV/0!</v>
      </c>
    </row>
    <row r="14" spans="4:21" x14ac:dyDescent="0.25">
      <c r="D14" s="250">
        <v>12</v>
      </c>
      <c r="E14" s="250" t="s">
        <v>354</v>
      </c>
      <c r="F14" s="250"/>
      <c r="G14" s="250"/>
      <c r="H14" s="271">
        <f t="shared" si="0"/>
        <v>0</v>
      </c>
      <c r="I14" s="250"/>
      <c r="J14" s="250"/>
      <c r="K14" s="250">
        <f t="shared" si="1"/>
        <v>0</v>
      </c>
      <c r="L14" s="272" t="e">
        <f t="shared" si="2"/>
        <v>#DIV/0!</v>
      </c>
      <c r="M14" s="271"/>
      <c r="N14" s="250"/>
      <c r="O14" s="272" t="e">
        <f t="shared" si="3"/>
        <v>#DIV/0!</v>
      </c>
      <c r="P14" s="250"/>
      <c r="Q14" s="250">
        <f t="shared" si="4"/>
        <v>0</v>
      </c>
      <c r="R14" s="272" t="e">
        <f t="shared" si="5"/>
        <v>#DIV/0!</v>
      </c>
      <c r="S14" s="272" t="e">
        <f t="shared" si="6"/>
        <v>#DIV/0!</v>
      </c>
      <c r="T14" s="250" t="e">
        <f t="shared" si="7"/>
        <v>#DIV/0!</v>
      </c>
      <c r="U14" s="250" t="e">
        <f t="shared" si="8"/>
        <v>#DIV/0!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18"/>
  <sheetViews>
    <sheetView workbookViewId="0">
      <selection activeCell="N18" sqref="N18"/>
    </sheetView>
  </sheetViews>
  <sheetFormatPr defaultColWidth="9.140625" defaultRowHeight="15" x14ac:dyDescent="0.25"/>
  <cols>
    <col min="1" max="1" width="9.140625" style="230"/>
    <col min="2" max="2" width="4.7109375" style="230" customWidth="1"/>
    <col min="3" max="3" width="10.85546875" style="230" bestFit="1" customWidth="1"/>
    <col min="4" max="4" width="10.85546875" style="191" customWidth="1"/>
    <col min="5" max="5" width="10.85546875" style="244" customWidth="1"/>
    <col min="6" max="6" width="2" style="191" customWidth="1"/>
    <col min="7" max="7" width="10.42578125" style="191" customWidth="1"/>
    <col min="8" max="8" width="9.7109375" style="191" customWidth="1"/>
    <col min="9" max="9" width="11" style="191" customWidth="1"/>
    <col min="10" max="10" width="9.140625" style="234"/>
    <col min="11" max="11" width="2" style="191" customWidth="1"/>
    <col min="12" max="12" width="13.140625" style="191" bestFit="1" customWidth="1"/>
    <col min="13" max="13" width="8.7109375" style="191" bestFit="1" customWidth="1"/>
    <col min="14" max="14" width="8.7109375" style="191" customWidth="1"/>
    <col min="15" max="16" width="9.140625" style="191"/>
    <col min="17" max="16384" width="9.140625" style="230"/>
  </cols>
  <sheetData>
    <row r="2" spans="2:16" x14ac:dyDescent="0.25">
      <c r="B2" s="267" t="s">
        <v>455</v>
      </c>
    </row>
    <row r="3" spans="2:16" s="191" customFormat="1" x14ac:dyDescent="0.25">
      <c r="B3" s="492" t="s">
        <v>278</v>
      </c>
      <c r="C3" s="492" t="s">
        <v>342</v>
      </c>
      <c r="D3" s="492" t="s">
        <v>459</v>
      </c>
      <c r="E3" s="512" t="s">
        <v>456</v>
      </c>
      <c r="G3" s="492" t="s">
        <v>457</v>
      </c>
      <c r="H3" s="492"/>
      <c r="I3" s="492" t="s">
        <v>462</v>
      </c>
      <c r="J3" s="513" t="s">
        <v>358</v>
      </c>
      <c r="L3" s="492" t="s">
        <v>458</v>
      </c>
      <c r="M3" s="492"/>
      <c r="N3" s="492"/>
      <c r="O3" s="492"/>
      <c r="P3" s="492"/>
    </row>
    <row r="4" spans="2:16" s="191" customFormat="1" x14ac:dyDescent="0.25">
      <c r="B4" s="492"/>
      <c r="C4" s="492"/>
      <c r="D4" s="492"/>
      <c r="E4" s="512"/>
      <c r="G4" s="191" t="s">
        <v>460</v>
      </c>
      <c r="H4" s="191" t="s">
        <v>461</v>
      </c>
      <c r="I4" s="492"/>
      <c r="J4" s="513"/>
      <c r="L4" s="191" t="s">
        <v>464</v>
      </c>
      <c r="M4" s="191" t="s">
        <v>465</v>
      </c>
      <c r="N4" s="191" t="s">
        <v>467</v>
      </c>
      <c r="O4" s="191" t="s">
        <v>466</v>
      </c>
      <c r="P4" s="191" t="s">
        <v>358</v>
      </c>
    </row>
    <row r="5" spans="2:16" x14ac:dyDescent="0.25">
      <c r="B5" s="230">
        <v>1</v>
      </c>
      <c r="C5" s="230" t="s">
        <v>343</v>
      </c>
      <c r="D5" s="191">
        <v>21</v>
      </c>
      <c r="E5" s="244">
        <v>27</v>
      </c>
      <c r="G5" s="191">
        <v>31</v>
      </c>
      <c r="H5" s="191">
        <v>0</v>
      </c>
      <c r="I5" s="191">
        <f>(D5*E5)-(SUM(L5:O5))</f>
        <v>560</v>
      </c>
      <c r="J5" s="234">
        <f>I5/(E5*D5)</f>
        <v>0.98765432098765427</v>
      </c>
      <c r="L5" s="191">
        <v>0</v>
      </c>
      <c r="M5" s="191">
        <v>4</v>
      </c>
      <c r="N5" s="191">
        <v>0</v>
      </c>
      <c r="O5" s="191">
        <v>3</v>
      </c>
      <c r="P5" s="273">
        <f>1-J5</f>
        <v>1.2345679012345734E-2</v>
      </c>
    </row>
    <row r="6" spans="2:16" x14ac:dyDescent="0.25">
      <c r="B6" s="230">
        <v>2</v>
      </c>
      <c r="C6" s="230" t="s">
        <v>344</v>
      </c>
      <c r="I6" s="191">
        <f t="shared" ref="I6:I16" si="0">(D6*E6)-(SUM(L6:O6))</f>
        <v>0</v>
      </c>
      <c r="J6" s="234" t="e">
        <f t="shared" ref="J6:J16" si="1">I6/(E6*D6)</f>
        <v>#DIV/0!</v>
      </c>
      <c r="P6" s="273" t="e">
        <f t="shared" ref="P6:P16" si="2">1-J6</f>
        <v>#DIV/0!</v>
      </c>
    </row>
    <row r="7" spans="2:16" x14ac:dyDescent="0.25">
      <c r="B7" s="230">
        <v>3</v>
      </c>
      <c r="C7" s="230" t="s">
        <v>345</v>
      </c>
      <c r="I7" s="191">
        <f t="shared" si="0"/>
        <v>0</v>
      </c>
      <c r="J7" s="234" t="e">
        <f t="shared" si="1"/>
        <v>#DIV/0!</v>
      </c>
      <c r="P7" s="273" t="e">
        <f t="shared" si="2"/>
        <v>#DIV/0!</v>
      </c>
    </row>
    <row r="8" spans="2:16" x14ac:dyDescent="0.25">
      <c r="B8" s="230">
        <v>4</v>
      </c>
      <c r="C8" s="230" t="s">
        <v>346</v>
      </c>
      <c r="I8" s="191">
        <f t="shared" si="0"/>
        <v>0</v>
      </c>
      <c r="J8" s="234" t="e">
        <f t="shared" si="1"/>
        <v>#DIV/0!</v>
      </c>
      <c r="P8" s="273" t="e">
        <f t="shared" si="2"/>
        <v>#DIV/0!</v>
      </c>
    </row>
    <row r="9" spans="2:16" x14ac:dyDescent="0.25">
      <c r="B9" s="230">
        <v>5</v>
      </c>
      <c r="C9" s="230" t="s">
        <v>347</v>
      </c>
      <c r="I9" s="191">
        <f t="shared" si="0"/>
        <v>0</v>
      </c>
      <c r="J9" s="234" t="e">
        <f t="shared" si="1"/>
        <v>#DIV/0!</v>
      </c>
      <c r="P9" s="273" t="e">
        <f t="shared" si="2"/>
        <v>#DIV/0!</v>
      </c>
    </row>
    <row r="10" spans="2:16" x14ac:dyDescent="0.25">
      <c r="B10" s="230">
        <v>6</v>
      </c>
      <c r="C10" s="230" t="s">
        <v>348</v>
      </c>
      <c r="I10" s="191">
        <f t="shared" si="0"/>
        <v>0</v>
      </c>
      <c r="J10" s="234" t="e">
        <f t="shared" si="1"/>
        <v>#DIV/0!</v>
      </c>
      <c r="P10" s="273" t="e">
        <f t="shared" si="2"/>
        <v>#DIV/0!</v>
      </c>
    </row>
    <row r="11" spans="2:16" x14ac:dyDescent="0.25">
      <c r="B11" s="230">
        <v>7</v>
      </c>
      <c r="C11" s="230" t="s">
        <v>349</v>
      </c>
      <c r="I11" s="191">
        <f t="shared" si="0"/>
        <v>0</v>
      </c>
      <c r="J11" s="234" t="e">
        <f t="shared" si="1"/>
        <v>#DIV/0!</v>
      </c>
      <c r="P11" s="273" t="e">
        <f t="shared" si="2"/>
        <v>#DIV/0!</v>
      </c>
    </row>
    <row r="12" spans="2:16" x14ac:dyDescent="0.25">
      <c r="B12" s="230">
        <v>8</v>
      </c>
      <c r="C12" s="230" t="s">
        <v>350</v>
      </c>
      <c r="I12" s="191">
        <f t="shared" si="0"/>
        <v>0</v>
      </c>
      <c r="J12" s="234" t="e">
        <f t="shared" si="1"/>
        <v>#DIV/0!</v>
      </c>
      <c r="P12" s="273" t="e">
        <f t="shared" si="2"/>
        <v>#DIV/0!</v>
      </c>
    </row>
    <row r="13" spans="2:16" x14ac:dyDescent="0.25">
      <c r="B13" s="230">
        <v>9</v>
      </c>
      <c r="C13" s="230" t="s">
        <v>351</v>
      </c>
      <c r="I13" s="191">
        <f t="shared" si="0"/>
        <v>0</v>
      </c>
      <c r="J13" s="234" t="e">
        <f t="shared" si="1"/>
        <v>#DIV/0!</v>
      </c>
      <c r="P13" s="273" t="e">
        <f t="shared" si="2"/>
        <v>#DIV/0!</v>
      </c>
    </row>
    <row r="14" spans="2:16" x14ac:dyDescent="0.25">
      <c r="B14" s="230">
        <v>10</v>
      </c>
      <c r="C14" s="230" t="s">
        <v>352</v>
      </c>
      <c r="I14" s="191">
        <f t="shared" si="0"/>
        <v>0</v>
      </c>
      <c r="J14" s="234" t="e">
        <f t="shared" si="1"/>
        <v>#DIV/0!</v>
      </c>
      <c r="P14" s="273" t="e">
        <f t="shared" si="2"/>
        <v>#DIV/0!</v>
      </c>
    </row>
    <row r="15" spans="2:16" x14ac:dyDescent="0.25">
      <c r="B15" s="230">
        <v>11</v>
      </c>
      <c r="C15" s="230" t="s">
        <v>353</v>
      </c>
      <c r="I15" s="191">
        <f t="shared" si="0"/>
        <v>0</v>
      </c>
      <c r="J15" s="234" t="e">
        <f t="shared" si="1"/>
        <v>#DIV/0!</v>
      </c>
      <c r="P15" s="273" t="e">
        <f t="shared" si="2"/>
        <v>#DIV/0!</v>
      </c>
    </row>
    <row r="16" spans="2:16" x14ac:dyDescent="0.25">
      <c r="B16" s="230">
        <v>12</v>
      </c>
      <c r="C16" s="230" t="s">
        <v>354</v>
      </c>
      <c r="I16" s="191">
        <f t="shared" si="0"/>
        <v>0</v>
      </c>
      <c r="J16" s="234" t="e">
        <f t="shared" si="1"/>
        <v>#DIV/0!</v>
      </c>
      <c r="P16" s="273" t="e">
        <f t="shared" si="2"/>
        <v>#DIV/0!</v>
      </c>
    </row>
    <row r="18" spans="3:3" x14ac:dyDescent="0.25">
      <c r="C18" s="230" t="s">
        <v>463</v>
      </c>
    </row>
  </sheetData>
  <mergeCells count="8">
    <mergeCell ref="B3:B4"/>
    <mergeCell ref="D3:D4"/>
    <mergeCell ref="L3:P3"/>
    <mergeCell ref="E3:E4"/>
    <mergeCell ref="C3:C4"/>
    <mergeCell ref="G3:H3"/>
    <mergeCell ref="I3:I4"/>
    <mergeCell ref="J3: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6"/>
  <sheetViews>
    <sheetView workbookViewId="0">
      <selection activeCell="G18" sqref="G18"/>
    </sheetView>
  </sheetViews>
  <sheetFormatPr defaultColWidth="9.140625" defaultRowHeight="15" x14ac:dyDescent="0.25"/>
  <cols>
    <col min="1" max="1" width="9.140625" style="230"/>
    <col min="2" max="2" width="4.85546875" style="230" customWidth="1"/>
    <col min="3" max="3" width="11.28515625" style="230" customWidth="1"/>
    <col min="4" max="4" width="26.28515625" style="230" bestFit="1" customWidth="1"/>
    <col min="5" max="5" width="34.7109375" style="230" bestFit="1" customWidth="1"/>
    <col min="6" max="6" width="28.42578125" style="278" customWidth="1"/>
    <col min="7" max="7" width="51.28515625" style="243" customWidth="1"/>
    <col min="8" max="16384" width="9.140625" style="230"/>
  </cols>
  <sheetData>
    <row r="2" spans="2:7" x14ac:dyDescent="0.25">
      <c r="B2" s="230" t="s">
        <v>468</v>
      </c>
    </row>
    <row r="3" spans="2:7" x14ac:dyDescent="0.25">
      <c r="B3" s="246" t="s">
        <v>278</v>
      </c>
      <c r="C3" s="246" t="s">
        <v>342</v>
      </c>
      <c r="D3" s="246" t="s">
        <v>472</v>
      </c>
      <c r="E3" s="246" t="s">
        <v>469</v>
      </c>
      <c r="F3" s="279" t="s">
        <v>471</v>
      </c>
      <c r="G3" s="251" t="s">
        <v>470</v>
      </c>
    </row>
    <row r="4" spans="2:7" x14ac:dyDescent="0.25">
      <c r="B4" s="510">
        <v>1</v>
      </c>
      <c r="C4" s="510" t="s">
        <v>343</v>
      </c>
      <c r="D4" s="510" t="s">
        <v>473</v>
      </c>
      <c r="E4" s="510" t="s">
        <v>720</v>
      </c>
      <c r="F4" s="279">
        <v>45297</v>
      </c>
      <c r="G4" s="251" t="s">
        <v>723</v>
      </c>
    </row>
    <row r="5" spans="2:7" ht="30" x14ac:dyDescent="0.25">
      <c r="B5" s="514"/>
      <c r="C5" s="514"/>
      <c r="D5" s="514"/>
      <c r="E5" s="514"/>
      <c r="F5" s="279">
        <v>45308</v>
      </c>
      <c r="G5" s="251" t="s">
        <v>724</v>
      </c>
    </row>
    <row r="6" spans="2:7" x14ac:dyDescent="0.25">
      <c r="B6" s="514"/>
      <c r="C6" s="514"/>
      <c r="D6" s="511"/>
      <c r="E6" s="511"/>
      <c r="F6" s="279">
        <v>45314</v>
      </c>
      <c r="G6" s="251" t="s">
        <v>725</v>
      </c>
    </row>
    <row r="7" spans="2:7" ht="120" x14ac:dyDescent="0.25">
      <c r="B7" s="511"/>
      <c r="C7" s="511"/>
      <c r="D7" s="246" t="s">
        <v>474</v>
      </c>
      <c r="E7" s="254" t="s">
        <v>726</v>
      </c>
      <c r="F7" s="360" t="s">
        <v>216</v>
      </c>
      <c r="G7" s="256" t="s">
        <v>769</v>
      </c>
    </row>
    <row r="8" spans="2:7" x14ac:dyDescent="0.25">
      <c r="B8" s="246"/>
      <c r="C8" s="246"/>
      <c r="D8" s="246"/>
      <c r="E8" s="246"/>
      <c r="F8" s="279"/>
      <c r="G8" s="251"/>
    </row>
    <row r="9" spans="2:7" x14ac:dyDescent="0.25">
      <c r="B9" s="246"/>
      <c r="C9" s="246"/>
      <c r="D9" s="246"/>
      <c r="E9" s="246"/>
      <c r="F9" s="279"/>
      <c r="G9" s="251"/>
    </row>
    <row r="10" spans="2:7" x14ac:dyDescent="0.25">
      <c r="B10" s="246"/>
      <c r="C10" s="246"/>
      <c r="D10" s="246"/>
      <c r="E10" s="246"/>
      <c r="F10" s="279"/>
      <c r="G10" s="251"/>
    </row>
    <row r="11" spans="2:7" x14ac:dyDescent="0.25">
      <c r="B11" s="246"/>
      <c r="C11" s="246"/>
      <c r="D11" s="246"/>
      <c r="E11" s="246"/>
      <c r="F11" s="279"/>
      <c r="G11" s="251"/>
    </row>
    <row r="12" spans="2:7" x14ac:dyDescent="0.25">
      <c r="B12" s="246"/>
      <c r="C12" s="246"/>
      <c r="D12" s="246"/>
      <c r="E12" s="246"/>
      <c r="F12" s="279"/>
      <c r="G12" s="251"/>
    </row>
    <row r="13" spans="2:7" x14ac:dyDescent="0.25">
      <c r="B13" s="246"/>
      <c r="C13" s="246"/>
      <c r="D13" s="246"/>
      <c r="E13" s="246"/>
      <c r="F13" s="279"/>
      <c r="G13" s="251"/>
    </row>
    <row r="14" spans="2:7" x14ac:dyDescent="0.25">
      <c r="B14" s="246"/>
      <c r="C14" s="246"/>
      <c r="D14" s="246"/>
      <c r="E14" s="246"/>
      <c r="F14" s="279"/>
      <c r="G14" s="251"/>
    </row>
    <row r="15" spans="2:7" x14ac:dyDescent="0.25">
      <c r="B15" s="246"/>
      <c r="C15" s="246"/>
      <c r="D15" s="246"/>
      <c r="E15" s="246"/>
      <c r="F15" s="279"/>
      <c r="G15" s="251"/>
    </row>
    <row r="16" spans="2:7" x14ac:dyDescent="0.25">
      <c r="B16" s="246"/>
      <c r="C16" s="246"/>
      <c r="D16" s="246"/>
      <c r="E16" s="246"/>
      <c r="F16" s="279"/>
      <c r="G16" s="251"/>
    </row>
  </sheetData>
  <mergeCells count="4">
    <mergeCell ref="E4:E6"/>
    <mergeCell ref="D4:D6"/>
    <mergeCell ref="C4:C7"/>
    <mergeCell ref="B4:B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workbookViewId="0">
      <selection activeCell="E7" sqref="E7"/>
    </sheetView>
  </sheetViews>
  <sheetFormatPr defaultRowHeight="15" x14ac:dyDescent="0.25"/>
  <cols>
    <col min="2" max="2" width="4.85546875" customWidth="1"/>
    <col min="3" max="3" width="11.28515625" customWidth="1"/>
    <col min="4" max="4" width="14.5703125" customWidth="1"/>
    <col min="5" max="5" width="42.85546875" bestFit="1" customWidth="1"/>
  </cols>
  <sheetData>
    <row r="2" spans="2:5" x14ac:dyDescent="0.25">
      <c r="B2" t="s">
        <v>476</v>
      </c>
    </row>
    <row r="3" spans="2:5" x14ac:dyDescent="0.25">
      <c r="B3" s="245" t="s">
        <v>278</v>
      </c>
      <c r="C3" s="245" t="s">
        <v>342</v>
      </c>
      <c r="D3" s="245" t="s">
        <v>477</v>
      </c>
      <c r="E3" s="245" t="s">
        <v>478</v>
      </c>
    </row>
    <row r="4" spans="2:5" s="230" customFormat="1" ht="45" x14ac:dyDescent="0.25">
      <c r="B4" s="246">
        <v>1</v>
      </c>
      <c r="C4" s="246" t="s">
        <v>343</v>
      </c>
      <c r="D4" s="246" t="s">
        <v>213</v>
      </c>
      <c r="E4" s="251" t="s">
        <v>479</v>
      </c>
    </row>
    <row r="5" spans="2:5" x14ac:dyDescent="0.25">
      <c r="B5" s="245"/>
      <c r="C5" s="245"/>
      <c r="D5" s="245"/>
      <c r="E5" s="245"/>
    </row>
    <row r="6" spans="2:5" x14ac:dyDescent="0.25">
      <c r="B6" s="245"/>
      <c r="C6" s="245"/>
      <c r="D6" s="245"/>
      <c r="E6" s="245"/>
    </row>
    <row r="7" spans="2:5" x14ac:dyDescent="0.25">
      <c r="B7" s="245"/>
      <c r="C7" s="245"/>
      <c r="D7" s="245"/>
      <c r="E7" s="245"/>
    </row>
    <row r="8" spans="2:5" x14ac:dyDescent="0.25">
      <c r="B8" s="245"/>
      <c r="C8" s="245"/>
      <c r="D8" s="245"/>
      <c r="E8" s="245"/>
    </row>
    <row r="9" spans="2:5" x14ac:dyDescent="0.25">
      <c r="B9" s="245"/>
      <c r="C9" s="245"/>
      <c r="D9" s="245"/>
      <c r="E9" s="245"/>
    </row>
    <row r="10" spans="2:5" x14ac:dyDescent="0.25">
      <c r="B10" s="245"/>
      <c r="C10" s="245"/>
      <c r="D10" s="245"/>
      <c r="E10" s="245"/>
    </row>
    <row r="11" spans="2:5" x14ac:dyDescent="0.25">
      <c r="B11" s="245"/>
      <c r="C11" s="245"/>
      <c r="D11" s="245"/>
      <c r="E11" s="245"/>
    </row>
    <row r="12" spans="2:5" x14ac:dyDescent="0.25">
      <c r="B12" s="245"/>
      <c r="C12" s="245"/>
      <c r="D12" s="245"/>
      <c r="E12" s="245"/>
    </row>
    <row r="13" spans="2:5" x14ac:dyDescent="0.25">
      <c r="B13" s="245"/>
      <c r="C13" s="245"/>
      <c r="D13" s="245"/>
      <c r="E13" s="245"/>
    </row>
    <row r="14" spans="2:5" x14ac:dyDescent="0.25">
      <c r="B14" s="245"/>
      <c r="C14" s="245"/>
      <c r="D14" s="245"/>
      <c r="E14" s="245"/>
    </row>
    <row r="15" spans="2:5" x14ac:dyDescent="0.25">
      <c r="B15" s="245"/>
      <c r="C15" s="245"/>
      <c r="D15" s="245"/>
      <c r="E15" s="245"/>
    </row>
    <row r="16" spans="2:5" x14ac:dyDescent="0.25">
      <c r="B16" s="245"/>
      <c r="C16" s="245"/>
      <c r="D16" s="245"/>
      <c r="E16" s="245"/>
    </row>
    <row r="17" spans="2:5" x14ac:dyDescent="0.25">
      <c r="B17" s="245"/>
      <c r="C17" s="245"/>
      <c r="D17" s="245"/>
      <c r="E17" s="245"/>
    </row>
    <row r="18" spans="2:5" x14ac:dyDescent="0.25">
      <c r="B18" s="245"/>
      <c r="C18" s="245"/>
      <c r="D18" s="245"/>
      <c r="E18" s="245"/>
    </row>
    <row r="19" spans="2:5" x14ac:dyDescent="0.25">
      <c r="B19" s="245"/>
      <c r="C19" s="245"/>
      <c r="D19" s="245"/>
      <c r="E19" s="24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32"/>
  <sheetViews>
    <sheetView zoomScale="110" zoomScaleNormal="110" workbookViewId="0">
      <pane xSplit="2" ySplit="4" topLeftCell="C26"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4.7109375" customWidth="1"/>
    <col min="2" max="2" width="15.7109375" style="8" customWidth="1"/>
    <col min="3" max="3" width="41.7109375" customWidth="1"/>
    <col min="4" max="4" width="15.7109375" customWidth="1"/>
    <col min="5" max="5" width="71.85546875" customWidth="1"/>
    <col min="6" max="6" width="19.7109375" customWidth="1"/>
    <col min="7" max="7" width="54.28515625" customWidth="1"/>
  </cols>
  <sheetData>
    <row r="1" spans="1:7" ht="25.5" customHeight="1" thickTop="1" x14ac:dyDescent="0.25">
      <c r="A1" s="428" t="s">
        <v>0</v>
      </c>
      <c r="B1" s="430" t="s">
        <v>86</v>
      </c>
      <c r="C1" s="431"/>
      <c r="D1" s="431"/>
      <c r="E1" s="431"/>
      <c r="F1" s="376"/>
    </row>
    <row r="2" spans="1:7" ht="25.5" customHeight="1" thickBot="1" x14ac:dyDescent="0.3">
      <c r="A2" s="429"/>
      <c r="B2" s="432"/>
      <c r="C2" s="433"/>
      <c r="D2" s="433"/>
      <c r="E2" s="433"/>
      <c r="F2" s="377"/>
    </row>
    <row r="3" spans="1:7" ht="16.5" thickTop="1" thickBot="1" x14ac:dyDescent="0.3">
      <c r="A3" s="1"/>
      <c r="B3" s="2"/>
      <c r="C3" s="1"/>
      <c r="D3" s="1"/>
      <c r="E3" s="2"/>
      <c r="F3" s="1"/>
    </row>
    <row r="4" spans="1:7" ht="15.75" customHeight="1" thickTop="1" x14ac:dyDescent="0.25">
      <c r="A4" s="3" t="s">
        <v>1</v>
      </c>
      <c r="B4" s="4" t="s">
        <v>2</v>
      </c>
      <c r="C4" s="6" t="s">
        <v>3</v>
      </c>
      <c r="D4" s="5" t="s">
        <v>4</v>
      </c>
      <c r="E4" s="5" t="s">
        <v>5</v>
      </c>
      <c r="F4" s="7" t="s">
        <v>6</v>
      </c>
    </row>
    <row r="5" spans="1:7" ht="27.6" customHeight="1" x14ac:dyDescent="0.25">
      <c r="A5" s="379" t="s">
        <v>7</v>
      </c>
      <c r="B5" s="434" t="s">
        <v>8</v>
      </c>
      <c r="C5" s="9" t="s">
        <v>87</v>
      </c>
      <c r="D5" s="10" t="s">
        <v>88</v>
      </c>
      <c r="E5" s="435" t="s">
        <v>89</v>
      </c>
      <c r="F5" s="11" t="s">
        <v>90</v>
      </c>
      <c r="G5" t="s">
        <v>91</v>
      </c>
    </row>
    <row r="6" spans="1:7" ht="33" customHeight="1" x14ac:dyDescent="0.25">
      <c r="A6" s="379"/>
      <c r="B6" s="434"/>
      <c r="C6" s="9" t="s">
        <v>92</v>
      </c>
      <c r="D6" s="12" t="s">
        <v>93</v>
      </c>
      <c r="E6" s="383"/>
      <c r="F6" s="11" t="s">
        <v>12</v>
      </c>
    </row>
    <row r="7" spans="1:7" ht="30" x14ac:dyDescent="0.25">
      <c r="A7" s="379"/>
      <c r="B7" s="13" t="s">
        <v>14</v>
      </c>
      <c r="C7" s="9" t="s">
        <v>94</v>
      </c>
      <c r="D7" s="14" t="s">
        <v>95</v>
      </c>
      <c r="E7" s="15" t="s">
        <v>96</v>
      </c>
      <c r="F7" s="16" t="s">
        <v>12</v>
      </c>
    </row>
    <row r="8" spans="1:7" ht="30" customHeight="1" x14ac:dyDescent="0.25">
      <c r="A8" s="396" t="s">
        <v>16</v>
      </c>
      <c r="B8" s="437" t="s">
        <v>17</v>
      </c>
      <c r="C8" s="17" t="s">
        <v>97</v>
      </c>
      <c r="D8" s="18" t="s">
        <v>98</v>
      </c>
      <c r="E8" s="440" t="s">
        <v>99</v>
      </c>
      <c r="F8" s="406" t="s">
        <v>100</v>
      </c>
    </row>
    <row r="9" spans="1:7" x14ac:dyDescent="0.25">
      <c r="A9" s="397"/>
      <c r="B9" s="438"/>
      <c r="C9" s="19" t="s">
        <v>101</v>
      </c>
      <c r="D9" s="18" t="s">
        <v>21</v>
      </c>
      <c r="E9" s="400"/>
      <c r="F9" s="408"/>
    </row>
    <row r="10" spans="1:7" x14ac:dyDescent="0.25">
      <c r="A10" s="397"/>
      <c r="B10" s="439"/>
      <c r="C10" s="17" t="s">
        <v>18</v>
      </c>
      <c r="D10" s="18" t="s">
        <v>21</v>
      </c>
      <c r="E10" s="20" t="s">
        <v>102</v>
      </c>
      <c r="F10" s="21" t="s">
        <v>12</v>
      </c>
    </row>
    <row r="11" spans="1:7" ht="30" x14ac:dyDescent="0.25">
      <c r="A11" s="436"/>
      <c r="B11" s="22" t="s">
        <v>22</v>
      </c>
      <c r="C11" s="19" t="s">
        <v>23</v>
      </c>
      <c r="D11" s="23" t="s">
        <v>103</v>
      </c>
      <c r="E11" s="24" t="s">
        <v>104</v>
      </c>
      <c r="F11" s="21" t="s">
        <v>26</v>
      </c>
    </row>
    <row r="12" spans="1:7" ht="45" x14ac:dyDescent="0.25">
      <c r="A12" s="441" t="s">
        <v>27</v>
      </c>
      <c r="B12" s="25" t="s">
        <v>28</v>
      </c>
      <c r="C12" s="26" t="s">
        <v>29</v>
      </c>
      <c r="D12" s="27">
        <v>2E-3</v>
      </c>
      <c r="E12" s="28" t="s">
        <v>105</v>
      </c>
      <c r="F12" s="29" t="s">
        <v>31</v>
      </c>
      <c r="G12" t="s">
        <v>106</v>
      </c>
    </row>
    <row r="13" spans="1:7" ht="60" x14ac:dyDescent="0.25">
      <c r="A13" s="441"/>
      <c r="B13" s="442" t="s">
        <v>32</v>
      </c>
      <c r="C13" s="30" t="s">
        <v>33</v>
      </c>
      <c r="D13" s="31" t="s">
        <v>107</v>
      </c>
      <c r="E13" s="32" t="s">
        <v>108</v>
      </c>
      <c r="F13" s="33" t="s">
        <v>36</v>
      </c>
      <c r="G13" t="s">
        <v>109</v>
      </c>
    </row>
    <row r="14" spans="1:7" ht="45" x14ac:dyDescent="0.25">
      <c r="A14" s="441"/>
      <c r="B14" s="443"/>
      <c r="C14" s="30" t="s">
        <v>37</v>
      </c>
      <c r="D14" s="34">
        <v>0.85</v>
      </c>
      <c r="E14" s="32" t="s">
        <v>110</v>
      </c>
      <c r="F14" s="29" t="s">
        <v>38</v>
      </c>
    </row>
    <row r="15" spans="1:7" ht="30" x14ac:dyDescent="0.25">
      <c r="A15" s="441"/>
      <c r="B15" s="444"/>
      <c r="C15" s="30" t="s">
        <v>39</v>
      </c>
      <c r="D15" s="34">
        <v>0.98</v>
      </c>
      <c r="E15" s="32" t="s">
        <v>40</v>
      </c>
      <c r="F15" s="29" t="s">
        <v>12</v>
      </c>
    </row>
    <row r="16" spans="1:7" x14ac:dyDescent="0.25">
      <c r="A16" s="441"/>
      <c r="B16" s="442" t="s">
        <v>41</v>
      </c>
      <c r="C16" s="30" t="s">
        <v>43</v>
      </c>
      <c r="D16" s="35" t="s">
        <v>44</v>
      </c>
      <c r="E16" s="445" t="s">
        <v>42</v>
      </c>
      <c r="F16" s="389" t="s">
        <v>12</v>
      </c>
      <c r="G16" t="s">
        <v>111</v>
      </c>
    </row>
    <row r="17" spans="1:7" ht="30" x14ac:dyDescent="0.25">
      <c r="A17" s="441"/>
      <c r="B17" s="443"/>
      <c r="C17" s="30" t="s">
        <v>45</v>
      </c>
      <c r="D17" s="36" t="s">
        <v>46</v>
      </c>
      <c r="E17" s="446"/>
      <c r="F17" s="390"/>
      <c r="G17" t="s">
        <v>111</v>
      </c>
    </row>
    <row r="18" spans="1:7" ht="30" x14ac:dyDescent="0.25">
      <c r="A18" s="441"/>
      <c r="B18" s="443"/>
      <c r="C18" s="30" t="s">
        <v>47</v>
      </c>
      <c r="D18" s="36" t="s">
        <v>48</v>
      </c>
      <c r="E18" s="446"/>
      <c r="F18" s="390"/>
      <c r="G18" t="s">
        <v>111</v>
      </c>
    </row>
    <row r="19" spans="1:7" ht="30" x14ac:dyDescent="0.25">
      <c r="A19" s="441"/>
      <c r="B19" s="443"/>
      <c r="C19" s="30" t="s">
        <v>49</v>
      </c>
      <c r="D19" s="36" t="s">
        <v>50</v>
      </c>
      <c r="E19" s="446"/>
      <c r="F19" s="390"/>
      <c r="G19" t="s">
        <v>111</v>
      </c>
    </row>
    <row r="20" spans="1:7" ht="30" x14ac:dyDescent="0.25">
      <c r="A20" s="441"/>
      <c r="B20" s="443"/>
      <c r="C20" s="30" t="s">
        <v>51</v>
      </c>
      <c r="D20" s="36" t="s">
        <v>52</v>
      </c>
      <c r="E20" s="416"/>
      <c r="F20" s="391"/>
      <c r="G20" t="s">
        <v>111</v>
      </c>
    </row>
    <row r="21" spans="1:7" ht="30" x14ac:dyDescent="0.25">
      <c r="A21" s="441"/>
      <c r="B21" s="444"/>
      <c r="C21" s="30" t="s">
        <v>54</v>
      </c>
      <c r="D21" s="36" t="s">
        <v>55</v>
      </c>
      <c r="E21" s="38" t="s">
        <v>53</v>
      </c>
      <c r="F21" s="37" t="s">
        <v>12</v>
      </c>
    </row>
    <row r="22" spans="1:7" ht="45" x14ac:dyDescent="0.25">
      <c r="A22" s="441"/>
      <c r="B22" s="39" t="s">
        <v>112</v>
      </c>
      <c r="C22" s="26" t="s">
        <v>113</v>
      </c>
      <c r="D22" s="40" t="s">
        <v>114</v>
      </c>
      <c r="E22" s="41" t="s">
        <v>115</v>
      </c>
      <c r="F22" s="33" t="s">
        <v>116</v>
      </c>
    </row>
    <row r="23" spans="1:7" x14ac:dyDescent="0.25">
      <c r="A23" s="417" t="s">
        <v>56</v>
      </c>
      <c r="B23" s="447" t="s">
        <v>57</v>
      </c>
      <c r="C23" s="42" t="s">
        <v>59</v>
      </c>
      <c r="D23" s="43" t="s">
        <v>60</v>
      </c>
      <c r="E23" s="450" t="s">
        <v>58</v>
      </c>
      <c r="F23" s="424" t="s">
        <v>12</v>
      </c>
    </row>
    <row r="24" spans="1:7" x14ac:dyDescent="0.25">
      <c r="A24" s="417"/>
      <c r="B24" s="448"/>
      <c r="C24" s="42" t="s">
        <v>61</v>
      </c>
      <c r="D24" s="43">
        <v>0.75</v>
      </c>
      <c r="E24" s="423"/>
      <c r="F24" s="425"/>
    </row>
    <row r="25" spans="1:7" ht="45" x14ac:dyDescent="0.25">
      <c r="A25" s="417"/>
      <c r="B25" s="448"/>
      <c r="C25" s="44" t="s">
        <v>63</v>
      </c>
      <c r="D25" s="43" t="s">
        <v>64</v>
      </c>
      <c r="E25" s="45" t="s">
        <v>62</v>
      </c>
      <c r="F25" s="425"/>
    </row>
    <row r="26" spans="1:7" ht="30" x14ac:dyDescent="0.25">
      <c r="A26" s="417"/>
      <c r="B26" s="448"/>
      <c r="C26" s="44" t="s">
        <v>66</v>
      </c>
      <c r="D26" s="43" t="s">
        <v>67</v>
      </c>
      <c r="E26" s="45" t="s">
        <v>65</v>
      </c>
      <c r="F26" s="425"/>
    </row>
    <row r="27" spans="1:7" x14ac:dyDescent="0.25">
      <c r="A27" s="417"/>
      <c r="B27" s="449"/>
      <c r="C27" s="44" t="s">
        <v>69</v>
      </c>
      <c r="D27" s="46">
        <v>1</v>
      </c>
      <c r="E27" s="45" t="s">
        <v>68</v>
      </c>
      <c r="F27" s="426"/>
    </row>
    <row r="28" spans="1:7" ht="90" x14ac:dyDescent="0.25">
      <c r="A28" s="417"/>
      <c r="B28" s="451" t="s">
        <v>71</v>
      </c>
      <c r="C28" s="42" t="s">
        <v>73</v>
      </c>
      <c r="D28" s="43" t="s">
        <v>74</v>
      </c>
      <c r="E28" s="47" t="s">
        <v>72</v>
      </c>
      <c r="F28" s="424" t="s">
        <v>12</v>
      </c>
    </row>
    <row r="29" spans="1:7" ht="30" x14ac:dyDescent="0.25">
      <c r="A29" s="417"/>
      <c r="B29" s="451"/>
      <c r="C29" s="48" t="s">
        <v>76</v>
      </c>
      <c r="D29" s="49" t="s">
        <v>77</v>
      </c>
      <c r="E29" s="50" t="s">
        <v>75</v>
      </c>
      <c r="F29" s="426"/>
    </row>
    <row r="30" spans="1:7" ht="30" x14ac:dyDescent="0.25">
      <c r="A30" s="417"/>
      <c r="B30" s="447" t="s">
        <v>79</v>
      </c>
      <c r="C30" s="42" t="s">
        <v>81</v>
      </c>
      <c r="D30" s="51" t="s">
        <v>82</v>
      </c>
      <c r="E30" s="52" t="s">
        <v>80</v>
      </c>
      <c r="F30" s="53" t="s">
        <v>12</v>
      </c>
    </row>
    <row r="31" spans="1:7" ht="30.75" thickBot="1" x14ac:dyDescent="0.3">
      <c r="A31" s="418"/>
      <c r="B31" s="452"/>
      <c r="C31" s="54" t="s">
        <v>84</v>
      </c>
      <c r="D31" s="55" t="s">
        <v>117</v>
      </c>
      <c r="E31" s="56" t="s">
        <v>83</v>
      </c>
      <c r="F31" s="57" t="s">
        <v>38</v>
      </c>
    </row>
    <row r="32" spans="1:7" ht="15.75" thickTop="1" x14ac:dyDescent="0.25"/>
  </sheetData>
  <mergeCells count="22">
    <mergeCell ref="A23:A31"/>
    <mergeCell ref="B23:B27"/>
    <mergeCell ref="E23:E24"/>
    <mergeCell ref="F23:F27"/>
    <mergeCell ref="B28:B29"/>
    <mergeCell ref="F28:F29"/>
    <mergeCell ref="B30:B31"/>
    <mergeCell ref="A8:A11"/>
    <mergeCell ref="B8:B10"/>
    <mergeCell ref="E8:E9"/>
    <mergeCell ref="F8:F9"/>
    <mergeCell ref="A12:A22"/>
    <mergeCell ref="B13:B15"/>
    <mergeCell ref="B16:B21"/>
    <mergeCell ref="E16:E20"/>
    <mergeCell ref="F16:F20"/>
    <mergeCell ref="A1:A2"/>
    <mergeCell ref="B1:E2"/>
    <mergeCell ref="F1:F2"/>
    <mergeCell ref="A5:A7"/>
    <mergeCell ref="B5:B6"/>
    <mergeCell ref="E5:E6"/>
  </mergeCells>
  <pageMargins left="0.7" right="0.7" top="0.75" bottom="0.75" header="0.3" footer="0.3"/>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6"/>
  <sheetViews>
    <sheetView workbookViewId="0">
      <selection activeCell="H9" sqref="H9"/>
    </sheetView>
  </sheetViews>
  <sheetFormatPr defaultColWidth="9.140625" defaultRowHeight="15" x14ac:dyDescent="0.25"/>
  <cols>
    <col min="1" max="1" width="9.140625" style="230"/>
    <col min="2" max="2" width="3.5703125" style="230" customWidth="1"/>
    <col min="3" max="3" width="10.85546875" style="230" bestFit="1" customWidth="1"/>
    <col min="4" max="4" width="9.5703125" style="230" bestFit="1" customWidth="1"/>
    <col min="5" max="5" width="40.42578125" style="243" customWidth="1"/>
    <col min="6" max="16384" width="9.140625" style="230"/>
  </cols>
  <sheetData>
    <row r="3" spans="2:5" x14ac:dyDescent="0.25">
      <c r="B3" s="230" t="s">
        <v>482</v>
      </c>
    </row>
    <row r="4" spans="2:5" s="191" customFormat="1" x14ac:dyDescent="0.25">
      <c r="B4" s="247" t="s">
        <v>278</v>
      </c>
      <c r="C4" s="247" t="s">
        <v>342</v>
      </c>
      <c r="D4" s="247" t="s">
        <v>481</v>
      </c>
      <c r="E4" s="250" t="s">
        <v>483</v>
      </c>
    </row>
    <row r="5" spans="2:5" ht="30" x14ac:dyDescent="0.25">
      <c r="B5" s="246">
        <v>1</v>
      </c>
      <c r="C5" s="246" t="s">
        <v>343</v>
      </c>
      <c r="D5" s="247" t="s">
        <v>484</v>
      </c>
      <c r="E5" s="251" t="s">
        <v>480</v>
      </c>
    </row>
    <row r="6" spans="2:5" x14ac:dyDescent="0.25">
      <c r="B6" s="246">
        <v>2</v>
      </c>
      <c r="C6" s="246" t="s">
        <v>344</v>
      </c>
      <c r="D6" s="246"/>
      <c r="E6" s="251"/>
    </row>
    <row r="7" spans="2:5" x14ac:dyDescent="0.25">
      <c r="B7" s="246">
        <v>3</v>
      </c>
      <c r="C7" s="246" t="s">
        <v>345</v>
      </c>
      <c r="D7" s="246"/>
      <c r="E7" s="251"/>
    </row>
    <row r="8" spans="2:5" x14ac:dyDescent="0.25">
      <c r="B8" s="246">
        <v>4</v>
      </c>
      <c r="C8" s="246" t="s">
        <v>346</v>
      </c>
      <c r="D8" s="246"/>
      <c r="E8" s="251"/>
    </row>
    <row r="9" spans="2:5" x14ac:dyDescent="0.25">
      <c r="B9" s="246">
        <v>5</v>
      </c>
      <c r="C9" s="246" t="s">
        <v>347</v>
      </c>
      <c r="D9" s="246"/>
      <c r="E9" s="251"/>
    </row>
    <row r="10" spans="2:5" x14ac:dyDescent="0.25">
      <c r="B10" s="246">
        <v>6</v>
      </c>
      <c r="C10" s="246" t="s">
        <v>348</v>
      </c>
      <c r="D10" s="246"/>
      <c r="E10" s="251"/>
    </row>
    <row r="11" spans="2:5" x14ac:dyDescent="0.25">
      <c r="B11" s="246">
        <v>7</v>
      </c>
      <c r="C11" s="246" t="s">
        <v>349</v>
      </c>
      <c r="D11" s="246"/>
      <c r="E11" s="251"/>
    </row>
    <row r="12" spans="2:5" x14ac:dyDescent="0.25">
      <c r="B12" s="246">
        <v>8</v>
      </c>
      <c r="C12" s="246" t="s">
        <v>350</v>
      </c>
      <c r="D12" s="246"/>
      <c r="E12" s="251"/>
    </row>
    <row r="13" spans="2:5" x14ac:dyDescent="0.25">
      <c r="B13" s="246">
        <v>9</v>
      </c>
      <c r="C13" s="246" t="s">
        <v>351</v>
      </c>
      <c r="D13" s="246"/>
      <c r="E13" s="251"/>
    </row>
    <row r="14" spans="2:5" x14ac:dyDescent="0.25">
      <c r="B14" s="246">
        <v>10</v>
      </c>
      <c r="C14" s="246" t="s">
        <v>352</v>
      </c>
      <c r="D14" s="246"/>
      <c r="E14" s="251"/>
    </row>
    <row r="15" spans="2:5" x14ac:dyDescent="0.25">
      <c r="B15" s="246">
        <v>11</v>
      </c>
      <c r="C15" s="246" t="s">
        <v>353</v>
      </c>
      <c r="D15" s="246"/>
      <c r="E15" s="251"/>
    </row>
    <row r="16" spans="2:5" x14ac:dyDescent="0.25">
      <c r="B16" s="246">
        <v>12</v>
      </c>
      <c r="C16" s="246" t="s">
        <v>354</v>
      </c>
      <c r="D16" s="246"/>
      <c r="E16" s="251"/>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6"/>
  <sheetViews>
    <sheetView workbookViewId="0">
      <selection activeCell="K10" sqref="K10"/>
    </sheetView>
  </sheetViews>
  <sheetFormatPr defaultColWidth="9.140625" defaultRowHeight="15" x14ac:dyDescent="0.25"/>
  <cols>
    <col min="1" max="1" width="9.140625" style="230"/>
    <col min="2" max="2" width="3.5703125" style="230" customWidth="1"/>
    <col min="3" max="3" width="10.85546875" style="230" bestFit="1" customWidth="1"/>
    <col min="4" max="4" width="11.5703125" style="230" bestFit="1" customWidth="1"/>
    <col min="5" max="5" width="40.42578125" style="243" customWidth="1"/>
    <col min="6" max="16384" width="9.140625" style="230"/>
  </cols>
  <sheetData>
    <row r="3" spans="2:5" x14ac:dyDescent="0.25">
      <c r="B3" s="230" t="s">
        <v>485</v>
      </c>
    </row>
    <row r="4" spans="2:5" s="191" customFormat="1" x14ac:dyDescent="0.25">
      <c r="B4" s="247" t="s">
        <v>278</v>
      </c>
      <c r="C4" s="247" t="s">
        <v>342</v>
      </c>
      <c r="D4" s="247" t="s">
        <v>486</v>
      </c>
      <c r="E4" s="250" t="s">
        <v>483</v>
      </c>
    </row>
    <row r="5" spans="2:5" ht="45" x14ac:dyDescent="0.25">
      <c r="B5" s="246">
        <v>1</v>
      </c>
      <c r="C5" s="246" t="s">
        <v>343</v>
      </c>
      <c r="D5" s="247" t="s">
        <v>484</v>
      </c>
      <c r="E5" s="251" t="s">
        <v>487</v>
      </c>
    </row>
    <row r="6" spans="2:5" x14ac:dyDescent="0.25">
      <c r="B6" s="246">
        <v>2</v>
      </c>
      <c r="C6" s="246" t="s">
        <v>344</v>
      </c>
      <c r="D6" s="246"/>
      <c r="E6" s="251"/>
    </row>
    <row r="7" spans="2:5" x14ac:dyDescent="0.25">
      <c r="B7" s="246">
        <v>3</v>
      </c>
      <c r="C7" s="246" t="s">
        <v>345</v>
      </c>
      <c r="D7" s="246"/>
      <c r="E7" s="251"/>
    </row>
    <row r="8" spans="2:5" x14ac:dyDescent="0.25">
      <c r="B8" s="246">
        <v>4</v>
      </c>
      <c r="C8" s="246" t="s">
        <v>346</v>
      </c>
      <c r="D8" s="246"/>
      <c r="E8" s="251"/>
    </row>
    <row r="9" spans="2:5" x14ac:dyDescent="0.25">
      <c r="B9" s="246">
        <v>5</v>
      </c>
      <c r="C9" s="246" t="s">
        <v>347</v>
      </c>
      <c r="D9" s="246"/>
      <c r="E9" s="251"/>
    </row>
    <row r="10" spans="2:5" x14ac:dyDescent="0.25">
      <c r="B10" s="246">
        <v>6</v>
      </c>
      <c r="C10" s="246" t="s">
        <v>348</v>
      </c>
      <c r="D10" s="246"/>
      <c r="E10" s="251"/>
    </row>
    <row r="11" spans="2:5" x14ac:dyDescent="0.25">
      <c r="B11" s="246">
        <v>7</v>
      </c>
      <c r="C11" s="246" t="s">
        <v>349</v>
      </c>
      <c r="D11" s="246"/>
      <c r="E11" s="251"/>
    </row>
    <row r="12" spans="2:5" x14ac:dyDescent="0.25">
      <c r="B12" s="246">
        <v>8</v>
      </c>
      <c r="C12" s="246" t="s">
        <v>350</v>
      </c>
      <c r="D12" s="246"/>
      <c r="E12" s="251"/>
    </row>
    <row r="13" spans="2:5" x14ac:dyDescent="0.25">
      <c r="B13" s="246">
        <v>9</v>
      </c>
      <c r="C13" s="246" t="s">
        <v>351</v>
      </c>
      <c r="D13" s="246"/>
      <c r="E13" s="251"/>
    </row>
    <row r="14" spans="2:5" x14ac:dyDescent="0.25">
      <c r="B14" s="246">
        <v>10</v>
      </c>
      <c r="C14" s="246" t="s">
        <v>352</v>
      </c>
      <c r="D14" s="246"/>
      <c r="E14" s="251"/>
    </row>
    <row r="15" spans="2:5" x14ac:dyDescent="0.25">
      <c r="B15" s="246">
        <v>11</v>
      </c>
      <c r="C15" s="246" t="s">
        <v>353</v>
      </c>
      <c r="D15" s="246"/>
      <c r="E15" s="251"/>
    </row>
    <row r="16" spans="2:5" x14ac:dyDescent="0.25">
      <c r="B16" s="246">
        <v>12</v>
      </c>
      <c r="C16" s="246" t="s">
        <v>354</v>
      </c>
      <c r="D16" s="246"/>
      <c r="E16" s="251"/>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1"/>
  <sheetViews>
    <sheetView workbookViewId="0">
      <selection activeCell="L7" sqref="L7"/>
    </sheetView>
  </sheetViews>
  <sheetFormatPr defaultColWidth="9.140625" defaultRowHeight="15" x14ac:dyDescent="0.25"/>
  <cols>
    <col min="1" max="1" width="4.85546875" style="230" customWidth="1"/>
    <col min="2" max="2" width="3.5703125" style="230" bestFit="1" customWidth="1"/>
    <col min="3" max="3" width="27" style="230" bestFit="1" customWidth="1"/>
    <col min="4" max="4" width="13.7109375" style="230" bestFit="1" customWidth="1"/>
    <col min="5" max="5" width="3.7109375" style="191" customWidth="1"/>
    <col min="6" max="6" width="4.5703125" style="191" bestFit="1" customWidth="1"/>
    <col min="7" max="16" width="3.7109375" style="191" customWidth="1"/>
    <col min="17" max="17" width="19.7109375" style="191" customWidth="1"/>
    <col min="18" max="18" width="9.140625" style="230"/>
    <col min="19" max="19" width="4.5703125" style="230" customWidth="1"/>
    <col min="20" max="20" width="9.140625" style="230"/>
    <col min="21" max="21" width="14.5703125" style="230" bestFit="1" customWidth="1"/>
    <col min="22" max="22" width="38.5703125" style="230" customWidth="1"/>
    <col min="23" max="23" width="12.140625" style="230" customWidth="1"/>
    <col min="24" max="24" width="14.140625" style="230" bestFit="1" customWidth="1"/>
    <col min="25" max="16384" width="9.140625" style="230"/>
  </cols>
  <sheetData>
    <row r="1" spans="2:24" x14ac:dyDescent="0.25">
      <c r="B1" s="517" t="s">
        <v>736</v>
      </c>
      <c r="C1" s="517"/>
      <c r="D1" s="517"/>
      <c r="E1" s="517"/>
      <c r="F1" s="517"/>
      <c r="G1" s="517"/>
      <c r="H1" s="517"/>
      <c r="I1" s="517"/>
      <c r="J1" s="517"/>
      <c r="K1" s="517"/>
      <c r="L1" s="517"/>
      <c r="M1" s="517"/>
      <c r="N1" s="517"/>
      <c r="O1" s="517"/>
      <c r="P1" s="517"/>
      <c r="Q1" s="341" t="s">
        <v>739</v>
      </c>
    </row>
    <row r="2" spans="2:24" x14ac:dyDescent="0.25">
      <c r="B2" s="516" t="s">
        <v>738</v>
      </c>
      <c r="C2" s="516"/>
      <c r="D2" s="516"/>
      <c r="E2" s="234">
        <f t="shared" ref="E2:P2" si="0">E3/COUNTA($C$5:$C$31)</f>
        <v>0</v>
      </c>
      <c r="F2" s="234">
        <f t="shared" si="0"/>
        <v>0.34615384615384615</v>
      </c>
      <c r="G2" s="234">
        <f t="shared" si="0"/>
        <v>0</v>
      </c>
      <c r="H2" s="234">
        <f t="shared" si="0"/>
        <v>0</v>
      </c>
      <c r="I2" s="234">
        <f t="shared" si="0"/>
        <v>0</v>
      </c>
      <c r="J2" s="234">
        <f t="shared" si="0"/>
        <v>0</v>
      </c>
      <c r="K2" s="234">
        <f t="shared" si="0"/>
        <v>0</v>
      </c>
      <c r="L2" s="234">
        <f t="shared" si="0"/>
        <v>0</v>
      </c>
      <c r="M2" s="234">
        <f t="shared" si="0"/>
        <v>0</v>
      </c>
      <c r="N2" s="234">
        <f t="shared" si="0"/>
        <v>0</v>
      </c>
      <c r="O2" s="234">
        <f t="shared" si="0"/>
        <v>0</v>
      </c>
      <c r="P2" s="234">
        <f t="shared" si="0"/>
        <v>0</v>
      </c>
      <c r="Q2" s="518">
        <f>SUM(Q5:Q31)</f>
        <v>13</v>
      </c>
      <c r="V2" s="243"/>
      <c r="X2" s="236"/>
    </row>
    <row r="3" spans="2:24" x14ac:dyDescent="0.25">
      <c r="B3" s="515" t="s">
        <v>735</v>
      </c>
      <c r="C3" s="515"/>
      <c r="D3" s="515"/>
      <c r="E3" s="340">
        <f t="shared" ref="E3:P3" si="1">COUNT(E5:E31)</f>
        <v>0</v>
      </c>
      <c r="F3" s="340">
        <f t="shared" si="1"/>
        <v>9</v>
      </c>
      <c r="G3" s="340">
        <f t="shared" si="1"/>
        <v>0</v>
      </c>
      <c r="H3" s="340">
        <f t="shared" si="1"/>
        <v>0</v>
      </c>
      <c r="I3" s="340">
        <f t="shared" si="1"/>
        <v>0</v>
      </c>
      <c r="J3" s="340">
        <f t="shared" si="1"/>
        <v>0</v>
      </c>
      <c r="K3" s="340">
        <f t="shared" si="1"/>
        <v>0</v>
      </c>
      <c r="L3" s="340">
        <f t="shared" si="1"/>
        <v>0</v>
      </c>
      <c r="M3" s="340">
        <f t="shared" si="1"/>
        <v>0</v>
      </c>
      <c r="N3" s="340">
        <f t="shared" si="1"/>
        <v>0</v>
      </c>
      <c r="O3" s="340">
        <f t="shared" si="1"/>
        <v>0</v>
      </c>
      <c r="P3" s="340">
        <f t="shared" si="1"/>
        <v>0</v>
      </c>
      <c r="Q3" s="519"/>
      <c r="S3" s="339" t="s">
        <v>737</v>
      </c>
      <c r="V3" s="243"/>
      <c r="X3" s="236"/>
    </row>
    <row r="4" spans="2:24" s="191" customFormat="1" x14ac:dyDescent="0.25">
      <c r="B4" s="338" t="s">
        <v>278</v>
      </c>
      <c r="C4" s="338" t="s">
        <v>508</v>
      </c>
      <c r="D4" s="338" t="s">
        <v>494</v>
      </c>
      <c r="E4" s="247" t="s">
        <v>509</v>
      </c>
      <c r="F4" s="247" t="s">
        <v>510</v>
      </c>
      <c r="G4" s="247" t="s">
        <v>511</v>
      </c>
      <c r="H4" s="247" t="s">
        <v>512</v>
      </c>
      <c r="I4" s="247" t="s">
        <v>347</v>
      </c>
      <c r="J4" s="247" t="s">
        <v>513</v>
      </c>
      <c r="K4" s="247" t="s">
        <v>514</v>
      </c>
      <c r="L4" s="247" t="s">
        <v>515</v>
      </c>
      <c r="M4" s="247" t="s">
        <v>516</v>
      </c>
      <c r="N4" s="247" t="s">
        <v>517</v>
      </c>
      <c r="O4" s="247" t="s">
        <v>518</v>
      </c>
      <c r="P4" s="247" t="s">
        <v>519</v>
      </c>
      <c r="Q4" s="247" t="s">
        <v>734</v>
      </c>
      <c r="S4" s="247" t="s">
        <v>278</v>
      </c>
      <c r="T4" s="247" t="s">
        <v>342</v>
      </c>
      <c r="U4" s="247" t="s">
        <v>472</v>
      </c>
      <c r="V4" s="250" t="s">
        <v>488</v>
      </c>
      <c r="W4" s="247" t="s">
        <v>491</v>
      </c>
      <c r="X4" s="261" t="s">
        <v>492</v>
      </c>
    </row>
    <row r="5" spans="2:24" ht="30" x14ac:dyDescent="0.25">
      <c r="B5" s="246">
        <v>1</v>
      </c>
      <c r="C5" s="246" t="s">
        <v>520</v>
      </c>
      <c r="D5" s="246" t="s">
        <v>546</v>
      </c>
      <c r="E5" s="247"/>
      <c r="F5" s="247">
        <v>1</v>
      </c>
      <c r="G5" s="247"/>
      <c r="H5" s="247"/>
      <c r="I5" s="247"/>
      <c r="J5" s="247"/>
      <c r="K5" s="247"/>
      <c r="L5" s="247"/>
      <c r="M5" s="247"/>
      <c r="N5" s="247"/>
      <c r="O5" s="247"/>
      <c r="P5" s="247"/>
      <c r="Q5" s="247">
        <f t="shared" ref="Q5:Q30" si="2">SUM(E5:P5)</f>
        <v>1</v>
      </c>
      <c r="S5" s="510">
        <v>1</v>
      </c>
      <c r="T5" s="510" t="s">
        <v>343</v>
      </c>
      <c r="U5" s="246" t="s">
        <v>489</v>
      </c>
      <c r="V5" s="251" t="s">
        <v>577</v>
      </c>
      <c r="W5" s="254" t="s">
        <v>341</v>
      </c>
      <c r="X5" s="277" t="s">
        <v>341</v>
      </c>
    </row>
    <row r="6" spans="2:24" ht="30" x14ac:dyDescent="0.25">
      <c r="B6" s="246">
        <v>2</v>
      </c>
      <c r="C6" s="246" t="s">
        <v>522</v>
      </c>
      <c r="D6" s="246" t="s">
        <v>111</v>
      </c>
      <c r="E6" s="247"/>
      <c r="F6" s="247">
        <v>2</v>
      </c>
      <c r="G6" s="247"/>
      <c r="H6" s="247"/>
      <c r="I6" s="247"/>
      <c r="J6" s="247"/>
      <c r="K6" s="247"/>
      <c r="L6" s="247"/>
      <c r="M6" s="247"/>
      <c r="N6" s="247"/>
      <c r="O6" s="247"/>
      <c r="P6" s="247"/>
      <c r="Q6" s="247">
        <f t="shared" si="2"/>
        <v>2</v>
      </c>
      <c r="S6" s="511"/>
      <c r="T6" s="511"/>
      <c r="U6" s="246" t="s">
        <v>490</v>
      </c>
      <c r="V6" s="251" t="s">
        <v>579</v>
      </c>
      <c r="W6" s="254" t="s">
        <v>341</v>
      </c>
      <c r="X6" s="277" t="s">
        <v>341</v>
      </c>
    </row>
    <row r="7" spans="2:24" x14ac:dyDescent="0.25">
      <c r="B7" s="246">
        <v>3</v>
      </c>
      <c r="C7" s="246" t="s">
        <v>521</v>
      </c>
      <c r="D7" s="246" t="s">
        <v>111</v>
      </c>
      <c r="E7" s="247"/>
      <c r="F7" s="247">
        <v>1</v>
      </c>
      <c r="G7" s="247"/>
      <c r="H7" s="247"/>
      <c r="I7" s="247"/>
      <c r="J7" s="247"/>
      <c r="K7" s="247"/>
      <c r="L7" s="247"/>
      <c r="M7" s="247"/>
      <c r="N7" s="247"/>
      <c r="O7" s="247"/>
      <c r="P7" s="247"/>
      <c r="Q7" s="247">
        <f t="shared" si="2"/>
        <v>1</v>
      </c>
      <c r="S7" s="246"/>
      <c r="T7" s="246"/>
      <c r="U7" s="246"/>
      <c r="V7" s="251"/>
      <c r="W7" s="246"/>
      <c r="X7" s="274"/>
    </row>
    <row r="8" spans="2:24" x14ac:dyDescent="0.25">
      <c r="B8" s="246">
        <v>4</v>
      </c>
      <c r="C8" s="246" t="s">
        <v>523</v>
      </c>
      <c r="D8" s="246" t="s">
        <v>111</v>
      </c>
      <c r="E8" s="247"/>
      <c r="F8" s="247">
        <v>2</v>
      </c>
      <c r="G8" s="247"/>
      <c r="H8" s="247"/>
      <c r="I8" s="247"/>
      <c r="J8" s="247"/>
      <c r="K8" s="247"/>
      <c r="L8" s="247"/>
      <c r="M8" s="247"/>
      <c r="N8" s="247"/>
      <c r="O8" s="247"/>
      <c r="P8" s="247"/>
      <c r="Q8" s="247">
        <f t="shared" si="2"/>
        <v>2</v>
      </c>
      <c r="S8" s="246"/>
      <c r="T8" s="246"/>
      <c r="U8" s="246"/>
      <c r="V8" s="251"/>
      <c r="W8" s="246"/>
      <c r="X8" s="274"/>
    </row>
    <row r="9" spans="2:24" x14ac:dyDescent="0.25">
      <c r="B9" s="246">
        <v>5</v>
      </c>
      <c r="C9" s="246" t="s">
        <v>524</v>
      </c>
      <c r="D9" s="246" t="s">
        <v>111</v>
      </c>
      <c r="E9" s="247"/>
      <c r="F9" s="247">
        <v>2</v>
      </c>
      <c r="G9" s="247"/>
      <c r="H9" s="247"/>
      <c r="I9" s="247"/>
      <c r="J9" s="247"/>
      <c r="K9" s="247"/>
      <c r="L9" s="247"/>
      <c r="M9" s="247"/>
      <c r="N9" s="247"/>
      <c r="O9" s="247"/>
      <c r="P9" s="247"/>
      <c r="Q9" s="247">
        <f t="shared" si="2"/>
        <v>2</v>
      </c>
      <c r="S9" s="246"/>
      <c r="T9" s="246"/>
      <c r="U9" s="246"/>
      <c r="V9" s="251"/>
      <c r="W9" s="246"/>
      <c r="X9" s="274"/>
    </row>
    <row r="10" spans="2:24" x14ac:dyDescent="0.25">
      <c r="B10" s="246">
        <v>6</v>
      </c>
      <c r="C10" s="246" t="s">
        <v>528</v>
      </c>
      <c r="D10" s="246" t="s">
        <v>111</v>
      </c>
      <c r="E10" s="247"/>
      <c r="F10" s="247">
        <v>2</v>
      </c>
      <c r="G10" s="247"/>
      <c r="H10" s="247"/>
      <c r="I10" s="247"/>
      <c r="J10" s="247"/>
      <c r="K10" s="247"/>
      <c r="L10" s="247"/>
      <c r="M10" s="247"/>
      <c r="N10" s="247"/>
      <c r="O10" s="247"/>
      <c r="P10" s="247"/>
      <c r="Q10" s="247">
        <f t="shared" si="2"/>
        <v>2</v>
      </c>
      <c r="S10" s="246"/>
      <c r="T10" s="246"/>
      <c r="U10" s="246"/>
      <c r="V10" s="251"/>
      <c r="W10" s="246"/>
      <c r="X10" s="274"/>
    </row>
    <row r="11" spans="2:24" x14ac:dyDescent="0.25">
      <c r="B11" s="246">
        <v>7</v>
      </c>
      <c r="C11" s="246" t="s">
        <v>530</v>
      </c>
      <c r="D11" s="246" t="s">
        <v>547</v>
      </c>
      <c r="E11" s="247"/>
      <c r="F11" s="247">
        <v>1</v>
      </c>
      <c r="G11" s="247"/>
      <c r="H11" s="247"/>
      <c r="I11" s="247"/>
      <c r="J11" s="247"/>
      <c r="K11" s="247"/>
      <c r="L11" s="247"/>
      <c r="M11" s="247"/>
      <c r="N11" s="247"/>
      <c r="O11" s="247"/>
      <c r="P11" s="247"/>
      <c r="Q11" s="247">
        <f t="shared" si="2"/>
        <v>1</v>
      </c>
      <c r="S11" s="246"/>
      <c r="T11" s="246"/>
      <c r="U11" s="246"/>
      <c r="V11" s="251"/>
      <c r="W11" s="246"/>
      <c r="X11" s="274"/>
    </row>
    <row r="12" spans="2:24" x14ac:dyDescent="0.25">
      <c r="B12" s="246">
        <v>8</v>
      </c>
      <c r="C12" s="246" t="s">
        <v>542</v>
      </c>
      <c r="D12" s="246" t="s">
        <v>547</v>
      </c>
      <c r="E12" s="247"/>
      <c r="F12" s="247"/>
      <c r="G12" s="247"/>
      <c r="H12" s="247"/>
      <c r="I12" s="247"/>
      <c r="J12" s="247"/>
      <c r="K12" s="247"/>
      <c r="L12" s="247"/>
      <c r="M12" s="247"/>
      <c r="N12" s="247"/>
      <c r="O12" s="247"/>
      <c r="P12" s="247"/>
      <c r="Q12" s="247">
        <f t="shared" si="2"/>
        <v>0</v>
      </c>
      <c r="S12" s="246"/>
      <c r="T12" s="246"/>
      <c r="U12" s="246"/>
      <c r="V12" s="251"/>
      <c r="W12" s="246"/>
      <c r="X12" s="274"/>
    </row>
    <row r="13" spans="2:24" x14ac:dyDescent="0.25">
      <c r="B13" s="246">
        <v>9</v>
      </c>
      <c r="C13" s="246" t="s">
        <v>539</v>
      </c>
      <c r="D13" s="246" t="s">
        <v>547</v>
      </c>
      <c r="E13" s="247"/>
      <c r="F13" s="247"/>
      <c r="G13" s="247"/>
      <c r="H13" s="247"/>
      <c r="I13" s="247"/>
      <c r="J13" s="247"/>
      <c r="K13" s="247"/>
      <c r="L13" s="247"/>
      <c r="M13" s="247"/>
      <c r="N13" s="247"/>
      <c r="O13" s="247"/>
      <c r="P13" s="247"/>
      <c r="Q13" s="247">
        <f t="shared" si="2"/>
        <v>0</v>
      </c>
    </row>
    <row r="14" spans="2:24" x14ac:dyDescent="0.25">
      <c r="B14" s="246">
        <v>10</v>
      </c>
      <c r="C14" s="246" t="s">
        <v>535</v>
      </c>
      <c r="D14" s="246" t="s">
        <v>547</v>
      </c>
      <c r="E14" s="247"/>
      <c r="F14" s="247"/>
      <c r="G14" s="247"/>
      <c r="H14" s="247"/>
      <c r="I14" s="247"/>
      <c r="J14" s="247"/>
      <c r="K14" s="247"/>
      <c r="L14" s="247"/>
      <c r="M14" s="247"/>
      <c r="N14" s="247"/>
      <c r="O14" s="247"/>
      <c r="P14" s="247"/>
      <c r="Q14" s="247">
        <f t="shared" si="2"/>
        <v>0</v>
      </c>
    </row>
    <row r="15" spans="2:24" x14ac:dyDescent="0.25">
      <c r="B15" s="246">
        <v>11</v>
      </c>
      <c r="C15" s="246" t="s">
        <v>538</v>
      </c>
      <c r="D15" s="246" t="s">
        <v>547</v>
      </c>
      <c r="E15" s="247"/>
      <c r="F15" s="247"/>
      <c r="G15" s="247"/>
      <c r="H15" s="247"/>
      <c r="I15" s="247"/>
      <c r="J15" s="247"/>
      <c r="K15" s="247"/>
      <c r="L15" s="247"/>
      <c r="M15" s="247"/>
      <c r="N15" s="247"/>
      <c r="O15" s="247"/>
      <c r="P15" s="247"/>
      <c r="Q15" s="247">
        <f t="shared" si="2"/>
        <v>0</v>
      </c>
    </row>
    <row r="16" spans="2:24" x14ac:dyDescent="0.25">
      <c r="B16" s="246">
        <v>12</v>
      </c>
      <c r="C16" s="246" t="s">
        <v>545</v>
      </c>
      <c r="D16" s="246" t="s">
        <v>547</v>
      </c>
      <c r="E16" s="247"/>
      <c r="F16" s="247"/>
      <c r="G16" s="247"/>
      <c r="H16" s="247"/>
      <c r="I16" s="247"/>
      <c r="J16" s="247"/>
      <c r="K16" s="247"/>
      <c r="L16" s="247"/>
      <c r="M16" s="247"/>
      <c r="N16" s="247"/>
      <c r="O16" s="247"/>
      <c r="P16" s="247"/>
      <c r="Q16" s="247">
        <f t="shared" si="2"/>
        <v>0</v>
      </c>
    </row>
    <row r="17" spans="2:17" x14ac:dyDescent="0.25">
      <c r="B17" s="246">
        <v>13</v>
      </c>
      <c r="C17" s="246" t="s">
        <v>541</v>
      </c>
      <c r="D17" s="246" t="s">
        <v>547</v>
      </c>
      <c r="E17" s="247"/>
      <c r="F17" s="247"/>
      <c r="G17" s="247"/>
      <c r="H17" s="247"/>
      <c r="I17" s="247"/>
      <c r="J17" s="247"/>
      <c r="K17" s="247"/>
      <c r="L17" s="247"/>
      <c r="M17" s="247"/>
      <c r="N17" s="247"/>
      <c r="O17" s="247"/>
      <c r="P17" s="247"/>
      <c r="Q17" s="247">
        <f t="shared" si="2"/>
        <v>0</v>
      </c>
    </row>
    <row r="18" spans="2:17" x14ac:dyDescent="0.25">
      <c r="B18" s="246">
        <v>14</v>
      </c>
      <c r="C18" s="246" t="s">
        <v>537</v>
      </c>
      <c r="D18" s="246" t="s">
        <v>547</v>
      </c>
      <c r="E18" s="247"/>
      <c r="F18" s="247"/>
      <c r="G18" s="247"/>
      <c r="H18" s="247"/>
      <c r="I18" s="247"/>
      <c r="J18" s="247"/>
      <c r="K18" s="247"/>
      <c r="L18" s="247"/>
      <c r="M18" s="247"/>
      <c r="N18" s="247"/>
      <c r="O18" s="247"/>
      <c r="P18" s="247"/>
      <c r="Q18" s="247">
        <f t="shared" si="2"/>
        <v>0</v>
      </c>
    </row>
    <row r="19" spans="2:17" x14ac:dyDescent="0.25">
      <c r="B19" s="246">
        <v>15</v>
      </c>
      <c r="C19" s="246" t="s">
        <v>544</v>
      </c>
      <c r="D19" s="246" t="s">
        <v>547</v>
      </c>
      <c r="E19" s="247"/>
      <c r="F19" s="247"/>
      <c r="G19" s="247"/>
      <c r="H19" s="247"/>
      <c r="I19" s="247"/>
      <c r="J19" s="247"/>
      <c r="K19" s="247"/>
      <c r="L19" s="247"/>
      <c r="M19" s="247"/>
      <c r="N19" s="247"/>
      <c r="O19" s="247"/>
      <c r="P19" s="247"/>
      <c r="Q19" s="247">
        <f t="shared" si="2"/>
        <v>0</v>
      </c>
    </row>
    <row r="20" spans="2:17" x14ac:dyDescent="0.25">
      <c r="B20" s="246">
        <v>16</v>
      </c>
      <c r="C20" s="246" t="s">
        <v>529</v>
      </c>
      <c r="D20" s="246" t="s">
        <v>547</v>
      </c>
      <c r="E20" s="247"/>
      <c r="F20" s="247"/>
      <c r="G20" s="247"/>
      <c r="H20" s="247"/>
      <c r="I20" s="247"/>
      <c r="J20" s="247"/>
      <c r="K20" s="247"/>
      <c r="L20" s="247"/>
      <c r="M20" s="247"/>
      <c r="N20" s="247"/>
      <c r="O20" s="247"/>
      <c r="P20" s="247"/>
      <c r="Q20" s="247">
        <f t="shared" si="2"/>
        <v>0</v>
      </c>
    </row>
    <row r="21" spans="2:17" x14ac:dyDescent="0.25">
      <c r="B21" s="246">
        <v>17</v>
      </c>
      <c r="C21" s="246" t="s">
        <v>533</v>
      </c>
      <c r="D21" s="246" t="s">
        <v>547</v>
      </c>
      <c r="E21" s="247"/>
      <c r="F21" s="247"/>
      <c r="G21" s="247"/>
      <c r="H21" s="247"/>
      <c r="I21" s="247"/>
      <c r="J21" s="247"/>
      <c r="K21" s="247"/>
      <c r="L21" s="247"/>
      <c r="M21" s="247"/>
      <c r="N21" s="247"/>
      <c r="O21" s="247"/>
      <c r="P21" s="247"/>
      <c r="Q21" s="247">
        <f t="shared" si="2"/>
        <v>0</v>
      </c>
    </row>
    <row r="22" spans="2:17" x14ac:dyDescent="0.25">
      <c r="B22" s="246">
        <v>18</v>
      </c>
      <c r="C22" s="246" t="s">
        <v>526</v>
      </c>
      <c r="D22" s="246" t="s">
        <v>547</v>
      </c>
      <c r="E22" s="247"/>
      <c r="F22" s="247">
        <v>1</v>
      </c>
      <c r="G22" s="247"/>
      <c r="H22" s="247"/>
      <c r="I22" s="247"/>
      <c r="J22" s="247"/>
      <c r="K22" s="247"/>
      <c r="L22" s="247"/>
      <c r="M22" s="247"/>
      <c r="N22" s="247"/>
      <c r="O22" s="247"/>
      <c r="P22" s="247"/>
      <c r="Q22" s="247">
        <f t="shared" si="2"/>
        <v>1</v>
      </c>
    </row>
    <row r="23" spans="2:17" x14ac:dyDescent="0.25">
      <c r="B23" s="246">
        <v>19</v>
      </c>
      <c r="C23" s="246" t="s">
        <v>532</v>
      </c>
      <c r="D23" s="246" t="s">
        <v>547</v>
      </c>
      <c r="E23" s="247"/>
      <c r="F23" s="247"/>
      <c r="G23" s="247"/>
      <c r="H23" s="247"/>
      <c r="I23" s="247"/>
      <c r="J23" s="247"/>
      <c r="K23" s="247"/>
      <c r="L23" s="247"/>
      <c r="M23" s="247"/>
      <c r="N23" s="247"/>
      <c r="O23" s="247"/>
      <c r="P23" s="247"/>
      <c r="Q23" s="247">
        <f t="shared" si="2"/>
        <v>0</v>
      </c>
    </row>
    <row r="24" spans="2:17" x14ac:dyDescent="0.25">
      <c r="B24" s="246">
        <v>20</v>
      </c>
      <c r="C24" s="246" t="s">
        <v>543</v>
      </c>
      <c r="D24" s="246" t="s">
        <v>547</v>
      </c>
      <c r="E24" s="247"/>
      <c r="F24" s="247"/>
      <c r="G24" s="247"/>
      <c r="H24" s="247"/>
      <c r="I24" s="247"/>
      <c r="J24" s="247"/>
      <c r="K24" s="247"/>
      <c r="L24" s="247"/>
      <c r="M24" s="247"/>
      <c r="N24" s="247"/>
      <c r="O24" s="247"/>
      <c r="P24" s="247"/>
      <c r="Q24" s="247">
        <f t="shared" si="2"/>
        <v>0</v>
      </c>
    </row>
    <row r="25" spans="2:17" x14ac:dyDescent="0.25">
      <c r="B25" s="246">
        <v>21</v>
      </c>
      <c r="C25" s="246" t="s">
        <v>536</v>
      </c>
      <c r="D25" s="246" t="s">
        <v>547</v>
      </c>
      <c r="E25" s="247"/>
      <c r="F25" s="247"/>
      <c r="G25" s="247"/>
      <c r="H25" s="247"/>
      <c r="I25" s="247"/>
      <c r="J25" s="247"/>
      <c r="K25" s="247"/>
      <c r="L25" s="247"/>
      <c r="M25" s="247"/>
      <c r="N25" s="247"/>
      <c r="O25" s="247"/>
      <c r="P25" s="247"/>
      <c r="Q25" s="247">
        <f t="shared" si="2"/>
        <v>0</v>
      </c>
    </row>
    <row r="26" spans="2:17" x14ac:dyDescent="0.25">
      <c r="B26" s="246">
        <v>22</v>
      </c>
      <c r="C26" s="246" t="s">
        <v>527</v>
      </c>
      <c r="D26" s="246" t="s">
        <v>547</v>
      </c>
      <c r="E26" s="247"/>
      <c r="F26" s="247">
        <v>1</v>
      </c>
      <c r="G26" s="247"/>
      <c r="H26" s="247"/>
      <c r="I26" s="247"/>
      <c r="J26" s="247"/>
      <c r="K26" s="247"/>
      <c r="L26" s="247"/>
      <c r="M26" s="247"/>
      <c r="N26" s="247"/>
      <c r="O26" s="247"/>
      <c r="P26" s="247"/>
      <c r="Q26" s="247">
        <f t="shared" si="2"/>
        <v>1</v>
      </c>
    </row>
    <row r="27" spans="2:17" x14ac:dyDescent="0.25">
      <c r="B27" s="246">
        <v>23</v>
      </c>
      <c r="C27" s="246" t="s">
        <v>534</v>
      </c>
      <c r="D27" s="246" t="s">
        <v>547</v>
      </c>
      <c r="E27" s="247"/>
      <c r="F27" s="247"/>
      <c r="G27" s="247"/>
      <c r="H27" s="247"/>
      <c r="I27" s="247"/>
      <c r="J27" s="247"/>
      <c r="K27" s="247"/>
      <c r="L27" s="247"/>
      <c r="M27" s="247"/>
      <c r="N27" s="247"/>
      <c r="O27" s="247"/>
      <c r="P27" s="247"/>
      <c r="Q27" s="247">
        <f t="shared" si="2"/>
        <v>0</v>
      </c>
    </row>
    <row r="28" spans="2:17" x14ac:dyDescent="0.25">
      <c r="B28" s="246">
        <v>24</v>
      </c>
      <c r="C28" s="246" t="s">
        <v>531</v>
      </c>
      <c r="D28" s="246" t="s">
        <v>547</v>
      </c>
      <c r="E28" s="247"/>
      <c r="F28" s="247"/>
      <c r="G28" s="247"/>
      <c r="H28" s="247"/>
      <c r="I28" s="247"/>
      <c r="J28" s="247"/>
      <c r="K28" s="247"/>
      <c r="L28" s="247"/>
      <c r="M28" s="247"/>
      <c r="N28" s="247"/>
      <c r="O28" s="247"/>
      <c r="P28" s="247"/>
      <c r="Q28" s="247">
        <f t="shared" si="2"/>
        <v>0</v>
      </c>
    </row>
    <row r="29" spans="2:17" x14ac:dyDescent="0.25">
      <c r="B29" s="246">
        <v>25</v>
      </c>
      <c r="C29" s="246" t="s">
        <v>525</v>
      </c>
      <c r="D29" s="246" t="s">
        <v>547</v>
      </c>
      <c r="E29" s="247"/>
      <c r="F29" s="247"/>
      <c r="G29" s="247"/>
      <c r="H29" s="247"/>
      <c r="I29" s="247"/>
      <c r="J29" s="247"/>
      <c r="K29" s="247"/>
      <c r="L29" s="247"/>
      <c r="M29" s="247"/>
      <c r="N29" s="247"/>
      <c r="O29" s="247"/>
      <c r="P29" s="247"/>
      <c r="Q29" s="247">
        <f t="shared" si="2"/>
        <v>0</v>
      </c>
    </row>
    <row r="30" spans="2:17" x14ac:dyDescent="0.25">
      <c r="B30" s="246">
        <v>26</v>
      </c>
      <c r="C30" s="246" t="s">
        <v>540</v>
      </c>
      <c r="D30" s="246" t="s">
        <v>547</v>
      </c>
      <c r="E30" s="247"/>
      <c r="F30" s="247"/>
      <c r="G30" s="247"/>
      <c r="H30" s="247"/>
      <c r="I30" s="247"/>
      <c r="J30" s="247"/>
      <c r="K30" s="247"/>
      <c r="L30" s="247"/>
      <c r="M30" s="247"/>
      <c r="N30" s="247"/>
      <c r="O30" s="247"/>
      <c r="P30" s="247"/>
      <c r="Q30" s="247">
        <f t="shared" si="2"/>
        <v>0</v>
      </c>
    </row>
    <row r="31" spans="2:17" x14ac:dyDescent="0.25">
      <c r="B31" s="246"/>
      <c r="C31" s="246"/>
      <c r="D31" s="246"/>
      <c r="E31" s="247"/>
      <c r="F31" s="247"/>
      <c r="G31" s="247"/>
      <c r="H31" s="247"/>
      <c r="I31" s="247"/>
      <c r="J31" s="247"/>
      <c r="K31" s="247"/>
      <c r="L31" s="247"/>
      <c r="M31" s="247"/>
      <c r="N31" s="247"/>
      <c r="O31" s="247"/>
      <c r="P31" s="247"/>
      <c r="Q31" s="247"/>
    </row>
  </sheetData>
  <mergeCells count="6">
    <mergeCell ref="T5:T6"/>
    <mergeCell ref="B3:D3"/>
    <mergeCell ref="B2:D2"/>
    <mergeCell ref="B1:P1"/>
    <mergeCell ref="Q2:Q3"/>
    <mergeCell ref="S5:S6"/>
  </mergeCells>
  <pageMargins left="0.7" right="0.7" top="0.75" bottom="0.75" header="0.3" footer="0.3"/>
  <pageSetup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L15"/>
  <sheetViews>
    <sheetView workbookViewId="0">
      <selection activeCell="M4" sqref="M4"/>
    </sheetView>
  </sheetViews>
  <sheetFormatPr defaultColWidth="9.140625" defaultRowHeight="15" x14ac:dyDescent="0.25"/>
  <cols>
    <col min="1" max="2" width="9.140625" style="230"/>
    <col min="3" max="3" width="4.42578125" style="230" customWidth="1"/>
    <col min="4" max="4" width="16.140625" style="230" customWidth="1"/>
    <col min="5" max="5" width="17.28515625" style="230" customWidth="1"/>
    <col min="6" max="6" width="16.28515625" style="230" customWidth="1"/>
    <col min="7" max="7" width="12.7109375" style="230" customWidth="1"/>
    <col min="8" max="8" width="12.5703125" style="230" bestFit="1" customWidth="1"/>
    <col min="9" max="9" width="13" style="230" customWidth="1"/>
    <col min="10" max="10" width="16.140625" style="230" bestFit="1" customWidth="1"/>
    <col min="11" max="11" width="10.7109375" style="191" customWidth="1"/>
    <col min="12" max="12" width="14.7109375" style="230" customWidth="1"/>
    <col min="13" max="16384" width="9.140625" style="230"/>
  </cols>
  <sheetData>
    <row r="2" spans="3:12" x14ac:dyDescent="0.25">
      <c r="C2" s="230" t="s">
        <v>495</v>
      </c>
    </row>
    <row r="3" spans="3:12" s="244" customFormat="1" ht="30" x14ac:dyDescent="0.25">
      <c r="C3" s="250" t="s">
        <v>278</v>
      </c>
      <c r="D3" s="250" t="s">
        <v>342</v>
      </c>
      <c r="E3" s="250" t="s">
        <v>493</v>
      </c>
      <c r="F3" s="250" t="s">
        <v>247</v>
      </c>
      <c r="G3" s="250" t="s">
        <v>496</v>
      </c>
      <c r="H3" s="250" t="s">
        <v>498</v>
      </c>
      <c r="I3" s="250" t="s">
        <v>497</v>
      </c>
      <c r="J3" s="250" t="s">
        <v>583</v>
      </c>
      <c r="K3" s="250" t="s">
        <v>499</v>
      </c>
      <c r="L3" s="250" t="s">
        <v>582</v>
      </c>
    </row>
    <row r="4" spans="3:12" ht="30" x14ac:dyDescent="0.25">
      <c r="C4" s="246">
        <v>1</v>
      </c>
      <c r="D4" s="246" t="s">
        <v>343</v>
      </c>
      <c r="E4" s="254" t="s">
        <v>341</v>
      </c>
      <c r="F4" s="254" t="s">
        <v>251</v>
      </c>
      <c r="G4" s="254" t="s">
        <v>580</v>
      </c>
      <c r="H4" s="254" t="s">
        <v>341</v>
      </c>
      <c r="I4" s="256" t="s">
        <v>581</v>
      </c>
      <c r="J4" s="254" t="s">
        <v>341</v>
      </c>
      <c r="K4" s="247">
        <v>0</v>
      </c>
      <c r="L4" s="254" t="s">
        <v>341</v>
      </c>
    </row>
    <row r="5" spans="3:12" x14ac:dyDescent="0.25">
      <c r="C5" s="246"/>
      <c r="D5" s="246"/>
      <c r="E5" s="246"/>
      <c r="F5" s="246"/>
      <c r="G5" s="246"/>
      <c r="H5" s="246"/>
      <c r="I5" s="246"/>
      <c r="J5" s="246"/>
      <c r="K5" s="247"/>
      <c r="L5" s="246"/>
    </row>
    <row r="6" spans="3:12" x14ac:dyDescent="0.25">
      <c r="C6" s="246"/>
      <c r="D6" s="246"/>
      <c r="E6" s="246"/>
      <c r="F6" s="246"/>
      <c r="G6" s="246"/>
      <c r="H6" s="246"/>
      <c r="I6" s="246"/>
      <c r="J6" s="246"/>
      <c r="K6" s="247"/>
      <c r="L6" s="246"/>
    </row>
    <row r="7" spans="3:12" x14ac:dyDescent="0.25">
      <c r="C7" s="246"/>
      <c r="D7" s="246"/>
      <c r="E7" s="246"/>
      <c r="F7" s="246"/>
      <c r="G7" s="246"/>
      <c r="H7" s="246"/>
      <c r="I7" s="246"/>
      <c r="J7" s="246"/>
      <c r="K7" s="247"/>
      <c r="L7" s="246"/>
    </row>
    <row r="8" spans="3:12" x14ac:dyDescent="0.25">
      <c r="C8" s="246"/>
      <c r="D8" s="246"/>
      <c r="E8" s="246"/>
      <c r="F8" s="246"/>
      <c r="G8" s="246"/>
      <c r="H8" s="246"/>
      <c r="I8" s="246"/>
      <c r="J8" s="246"/>
      <c r="K8" s="247"/>
      <c r="L8" s="246"/>
    </row>
    <row r="9" spans="3:12" x14ac:dyDescent="0.25">
      <c r="C9" s="246"/>
      <c r="D9" s="246"/>
      <c r="E9" s="246"/>
      <c r="F9" s="246"/>
      <c r="G9" s="246"/>
      <c r="H9" s="246"/>
      <c r="I9" s="246"/>
      <c r="J9" s="246"/>
      <c r="K9" s="247"/>
      <c r="L9" s="246"/>
    </row>
    <row r="10" spans="3:12" x14ac:dyDescent="0.25">
      <c r="C10" s="246"/>
      <c r="D10" s="246"/>
      <c r="E10" s="246"/>
      <c r="F10" s="246"/>
      <c r="G10" s="246"/>
      <c r="H10" s="246"/>
      <c r="I10" s="246"/>
      <c r="J10" s="246"/>
      <c r="K10" s="247"/>
      <c r="L10" s="246"/>
    </row>
    <row r="11" spans="3:12" x14ac:dyDescent="0.25">
      <c r="C11" s="246"/>
      <c r="D11" s="246"/>
      <c r="E11" s="246"/>
      <c r="F11" s="246"/>
      <c r="G11" s="246"/>
      <c r="H11" s="246"/>
      <c r="I11" s="246"/>
      <c r="J11" s="246"/>
      <c r="K11" s="247"/>
      <c r="L11" s="246"/>
    </row>
    <row r="12" spans="3:12" x14ac:dyDescent="0.25">
      <c r="C12" s="246"/>
      <c r="D12" s="246"/>
      <c r="E12" s="246"/>
      <c r="F12" s="246"/>
      <c r="G12" s="246"/>
      <c r="H12" s="246"/>
      <c r="I12" s="246"/>
      <c r="J12" s="246"/>
      <c r="K12" s="247"/>
      <c r="L12" s="246"/>
    </row>
    <row r="13" spans="3:12" x14ac:dyDescent="0.25">
      <c r="C13" s="246"/>
      <c r="D13" s="246"/>
      <c r="E13" s="246"/>
      <c r="F13" s="246"/>
      <c r="G13" s="246"/>
      <c r="H13" s="246"/>
      <c r="I13" s="246"/>
      <c r="J13" s="246"/>
      <c r="K13" s="247"/>
      <c r="L13" s="246"/>
    </row>
    <row r="14" spans="3:12" x14ac:dyDescent="0.25">
      <c r="C14" s="246"/>
      <c r="D14" s="246"/>
      <c r="E14" s="246"/>
      <c r="F14" s="246"/>
      <c r="G14" s="246"/>
      <c r="H14" s="246"/>
      <c r="I14" s="246"/>
      <c r="J14" s="246"/>
      <c r="K14" s="247"/>
      <c r="L14" s="246"/>
    </row>
    <row r="15" spans="3:12" x14ac:dyDescent="0.25">
      <c r="C15" s="246"/>
      <c r="D15" s="246"/>
      <c r="E15" s="246"/>
      <c r="F15" s="246"/>
      <c r="G15" s="246"/>
      <c r="H15" s="246"/>
      <c r="I15" s="246"/>
      <c r="J15" s="246"/>
      <c r="K15" s="247"/>
      <c r="L15" s="246"/>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5"/>
  <sheetViews>
    <sheetView workbookViewId="0">
      <selection activeCell="J4" sqref="J4"/>
    </sheetView>
  </sheetViews>
  <sheetFormatPr defaultColWidth="9.140625" defaultRowHeight="15" x14ac:dyDescent="0.25"/>
  <cols>
    <col min="1" max="1" width="9.140625" style="230"/>
    <col min="2" max="2" width="5" style="230" customWidth="1"/>
    <col min="3" max="3" width="10.85546875" style="230" bestFit="1" customWidth="1"/>
    <col min="4" max="4" width="9.140625" style="230"/>
    <col min="5" max="5" width="10.140625" style="230" customWidth="1"/>
    <col min="6" max="6" width="10.85546875" style="230" customWidth="1"/>
    <col min="7" max="8" width="9.140625" style="236"/>
    <col min="9" max="9" width="55.42578125" style="230" customWidth="1"/>
    <col min="10" max="10" width="39.7109375" style="230" customWidth="1"/>
    <col min="11" max="16384" width="9.140625" style="230"/>
  </cols>
  <sheetData>
    <row r="2" spans="2:10" x14ac:dyDescent="0.25">
      <c r="B2" s="267" t="s">
        <v>503</v>
      </c>
    </row>
    <row r="3" spans="2:10" s="244" customFormat="1" ht="45" x14ac:dyDescent="0.25">
      <c r="B3" s="250" t="s">
        <v>278</v>
      </c>
      <c r="C3" s="250" t="s">
        <v>342</v>
      </c>
      <c r="D3" s="250" t="s">
        <v>500</v>
      </c>
      <c r="E3" s="250" t="s">
        <v>501</v>
      </c>
      <c r="F3" s="250" t="s">
        <v>502</v>
      </c>
      <c r="G3" s="272" t="s">
        <v>504</v>
      </c>
      <c r="H3" s="272" t="s">
        <v>506</v>
      </c>
      <c r="I3" s="250" t="s">
        <v>763</v>
      </c>
      <c r="J3" s="250" t="s">
        <v>505</v>
      </c>
    </row>
    <row r="4" spans="2:10" ht="30" x14ac:dyDescent="0.25">
      <c r="B4" s="246">
        <v>1</v>
      </c>
      <c r="C4" s="246" t="s">
        <v>343</v>
      </c>
      <c r="D4" s="246">
        <v>26</v>
      </c>
      <c r="E4" s="246">
        <v>26</v>
      </c>
      <c r="F4" s="246">
        <v>0</v>
      </c>
      <c r="G4" s="274">
        <f>E4/D4</f>
        <v>1</v>
      </c>
      <c r="H4" s="274">
        <f>1-G4</f>
        <v>0</v>
      </c>
      <c r="I4" s="251" t="s">
        <v>761</v>
      </c>
      <c r="J4" s="246"/>
    </row>
    <row r="5" spans="2:10" x14ac:dyDescent="0.25">
      <c r="B5" s="246">
        <v>2</v>
      </c>
      <c r="C5" s="246" t="s">
        <v>344</v>
      </c>
      <c r="D5" s="246"/>
      <c r="E5" s="246"/>
      <c r="F5" s="246"/>
      <c r="G5" s="274" t="e">
        <f t="shared" ref="G5:G15" si="0">E5/D5</f>
        <v>#DIV/0!</v>
      </c>
      <c r="H5" s="274" t="e">
        <f t="shared" ref="H5:H15" si="1">1-G5</f>
        <v>#DIV/0!</v>
      </c>
      <c r="I5" s="246"/>
      <c r="J5" s="246"/>
    </row>
    <row r="6" spans="2:10" x14ac:dyDescent="0.25">
      <c r="B6" s="246">
        <v>3</v>
      </c>
      <c r="C6" s="246" t="s">
        <v>345</v>
      </c>
      <c r="D6" s="246"/>
      <c r="E6" s="246"/>
      <c r="F6" s="246"/>
      <c r="G6" s="274" t="e">
        <f t="shared" si="0"/>
        <v>#DIV/0!</v>
      </c>
      <c r="H6" s="274" t="e">
        <f t="shared" si="1"/>
        <v>#DIV/0!</v>
      </c>
      <c r="I6" s="246"/>
      <c r="J6" s="246"/>
    </row>
    <row r="7" spans="2:10" x14ac:dyDescent="0.25">
      <c r="B7" s="246">
        <v>4</v>
      </c>
      <c r="C7" s="246" t="s">
        <v>346</v>
      </c>
      <c r="D7" s="246"/>
      <c r="E7" s="246"/>
      <c r="F7" s="246"/>
      <c r="G7" s="274" t="e">
        <f t="shared" si="0"/>
        <v>#DIV/0!</v>
      </c>
      <c r="H7" s="274" t="e">
        <f t="shared" si="1"/>
        <v>#DIV/0!</v>
      </c>
      <c r="I7" s="246"/>
      <c r="J7" s="246"/>
    </row>
    <row r="8" spans="2:10" x14ac:dyDescent="0.25">
      <c r="B8" s="246">
        <v>5</v>
      </c>
      <c r="C8" s="246" t="s">
        <v>347</v>
      </c>
      <c r="D8" s="246"/>
      <c r="E8" s="246"/>
      <c r="F8" s="246"/>
      <c r="G8" s="274" t="e">
        <f t="shared" si="0"/>
        <v>#DIV/0!</v>
      </c>
      <c r="H8" s="274" t="e">
        <f t="shared" si="1"/>
        <v>#DIV/0!</v>
      </c>
      <c r="I8" s="246"/>
      <c r="J8" s="246"/>
    </row>
    <row r="9" spans="2:10" x14ac:dyDescent="0.25">
      <c r="B9" s="246">
        <v>6</v>
      </c>
      <c r="C9" s="246" t="s">
        <v>348</v>
      </c>
      <c r="D9" s="246"/>
      <c r="E9" s="246"/>
      <c r="F9" s="246"/>
      <c r="G9" s="274" t="e">
        <f t="shared" si="0"/>
        <v>#DIV/0!</v>
      </c>
      <c r="H9" s="274" t="e">
        <f t="shared" si="1"/>
        <v>#DIV/0!</v>
      </c>
      <c r="I9" s="246"/>
      <c r="J9" s="246"/>
    </row>
    <row r="10" spans="2:10" x14ac:dyDescent="0.25">
      <c r="B10" s="246">
        <v>7</v>
      </c>
      <c r="C10" s="246" t="s">
        <v>349</v>
      </c>
      <c r="D10" s="246"/>
      <c r="E10" s="246"/>
      <c r="F10" s="246"/>
      <c r="G10" s="274" t="e">
        <f t="shared" si="0"/>
        <v>#DIV/0!</v>
      </c>
      <c r="H10" s="274" t="e">
        <f t="shared" si="1"/>
        <v>#DIV/0!</v>
      </c>
      <c r="I10" s="246"/>
      <c r="J10" s="246"/>
    </row>
    <row r="11" spans="2:10" x14ac:dyDescent="0.25">
      <c r="B11" s="246">
        <v>8</v>
      </c>
      <c r="C11" s="246" t="s">
        <v>350</v>
      </c>
      <c r="D11" s="246"/>
      <c r="E11" s="246"/>
      <c r="F11" s="246"/>
      <c r="G11" s="274" t="e">
        <f t="shared" si="0"/>
        <v>#DIV/0!</v>
      </c>
      <c r="H11" s="274" t="e">
        <f t="shared" si="1"/>
        <v>#DIV/0!</v>
      </c>
      <c r="I11" s="246"/>
      <c r="J11" s="246"/>
    </row>
    <row r="12" spans="2:10" x14ac:dyDescent="0.25">
      <c r="B12" s="246">
        <v>9</v>
      </c>
      <c r="C12" s="246" t="s">
        <v>351</v>
      </c>
      <c r="D12" s="246"/>
      <c r="E12" s="246"/>
      <c r="F12" s="246"/>
      <c r="G12" s="274" t="e">
        <f t="shared" si="0"/>
        <v>#DIV/0!</v>
      </c>
      <c r="H12" s="274" t="e">
        <f t="shared" si="1"/>
        <v>#DIV/0!</v>
      </c>
      <c r="I12" s="246"/>
      <c r="J12" s="246"/>
    </row>
    <row r="13" spans="2:10" x14ac:dyDescent="0.25">
      <c r="B13" s="246">
        <v>10</v>
      </c>
      <c r="C13" s="246" t="s">
        <v>352</v>
      </c>
      <c r="D13" s="246"/>
      <c r="E13" s="246"/>
      <c r="F13" s="246"/>
      <c r="G13" s="274" t="e">
        <f t="shared" si="0"/>
        <v>#DIV/0!</v>
      </c>
      <c r="H13" s="274" t="e">
        <f t="shared" si="1"/>
        <v>#DIV/0!</v>
      </c>
      <c r="I13" s="246"/>
      <c r="J13" s="246"/>
    </row>
    <row r="14" spans="2:10" x14ac:dyDescent="0.25">
      <c r="B14" s="246">
        <v>11</v>
      </c>
      <c r="C14" s="246" t="s">
        <v>353</v>
      </c>
      <c r="D14" s="246"/>
      <c r="E14" s="246"/>
      <c r="F14" s="246"/>
      <c r="G14" s="274" t="e">
        <f t="shared" si="0"/>
        <v>#DIV/0!</v>
      </c>
      <c r="H14" s="274" t="e">
        <f t="shared" si="1"/>
        <v>#DIV/0!</v>
      </c>
      <c r="I14" s="246"/>
      <c r="J14" s="246"/>
    </row>
    <row r="15" spans="2:10" x14ac:dyDescent="0.25">
      <c r="B15" s="246">
        <v>12</v>
      </c>
      <c r="C15" s="246" t="s">
        <v>354</v>
      </c>
      <c r="D15" s="246"/>
      <c r="E15" s="246"/>
      <c r="F15" s="246"/>
      <c r="G15" s="274" t="e">
        <f t="shared" si="0"/>
        <v>#DIV/0!</v>
      </c>
      <c r="H15" s="274" t="e">
        <f t="shared" si="1"/>
        <v>#DIV/0!</v>
      </c>
      <c r="I15" s="246"/>
      <c r="J15" s="246"/>
    </row>
  </sheetData>
  <pageMargins left="0.7" right="0.7" top="0.75" bottom="0.75" header="0.3" footer="0.3"/>
  <pageSetup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P33"/>
  <sheetViews>
    <sheetView zoomScaleNormal="100" workbookViewId="0">
      <selection activeCell="B4" sqref="B4:D33"/>
    </sheetView>
  </sheetViews>
  <sheetFormatPr defaultColWidth="9.140625" defaultRowHeight="15" x14ac:dyDescent="0.25"/>
  <cols>
    <col min="1" max="1" width="9.140625" style="230"/>
    <col min="2" max="2" width="4.28515625" style="230" customWidth="1"/>
    <col min="3" max="3" width="27.7109375" style="230" customWidth="1"/>
    <col min="4" max="4" width="13.7109375" style="230" bestFit="1" customWidth="1"/>
    <col min="5" max="5" width="1.5703125" style="230" customWidth="1"/>
    <col min="6" max="6" width="4.7109375" style="191" customWidth="1"/>
    <col min="7" max="7" width="11.28515625" style="191" bestFit="1" customWidth="1"/>
    <col min="8" max="8" width="2" style="191" customWidth="1"/>
    <col min="9" max="9" width="4.7109375" style="191" customWidth="1"/>
    <col min="10" max="10" width="11.28515625" style="191" bestFit="1" customWidth="1"/>
    <col min="11" max="11" width="1.5703125" style="191" customWidth="1"/>
    <col min="12" max="12" width="4.7109375" style="191" customWidth="1"/>
    <col min="13" max="13" width="11.28515625" style="191" bestFit="1" customWidth="1"/>
    <col min="14" max="14" width="1.42578125" style="191" customWidth="1"/>
    <col min="15" max="15" width="4.7109375" style="191" customWidth="1"/>
    <col min="16" max="16" width="11.28515625" style="191" bestFit="1" customWidth="1"/>
    <col min="17" max="17" width="1.28515625" style="191" customWidth="1"/>
    <col min="18" max="18" width="4.7109375" style="191" customWidth="1"/>
    <col min="19" max="19" width="11.28515625" style="191" bestFit="1" customWidth="1"/>
    <col min="20" max="20" width="1.28515625" style="191" customWidth="1"/>
    <col min="21" max="21" width="4.7109375" style="191" customWidth="1"/>
    <col min="22" max="22" width="11.28515625" style="191" bestFit="1" customWidth="1"/>
    <col min="23" max="23" width="1.42578125" style="191" customWidth="1"/>
    <col min="24" max="24" width="4.7109375" style="191" customWidth="1"/>
    <col min="25" max="25" width="11.28515625" style="191" bestFit="1" customWidth="1"/>
    <col min="26" max="26" width="1.140625" style="191" customWidth="1"/>
    <col min="27" max="27" width="4.7109375" style="191" customWidth="1"/>
    <col min="28" max="28" width="11.28515625" style="191" bestFit="1" customWidth="1"/>
    <col min="29" max="29" width="1.28515625" style="191" customWidth="1"/>
    <col min="30" max="30" width="4.7109375" style="191" customWidth="1"/>
    <col min="31" max="31" width="11.28515625" style="191" bestFit="1" customWidth="1"/>
    <col min="32" max="32" width="1.140625" style="191" customWidth="1"/>
    <col min="33" max="33" width="4.7109375" style="191" customWidth="1"/>
    <col min="34" max="34" width="11.28515625" style="191" bestFit="1" customWidth="1"/>
    <col min="35" max="35" width="1.28515625" style="191" customWidth="1"/>
    <col min="36" max="36" width="4.7109375" style="191" customWidth="1"/>
    <col min="37" max="37" width="11.28515625" style="191" bestFit="1" customWidth="1"/>
    <col min="38" max="38" width="1.28515625" style="191" customWidth="1"/>
    <col min="39" max="39" width="4.7109375" style="191" customWidth="1"/>
    <col min="40" max="40" width="11.28515625" style="191" bestFit="1" customWidth="1"/>
    <col min="41" max="41" width="1.28515625" style="191" customWidth="1"/>
    <col min="42" max="42" width="14.7109375" style="191" customWidth="1"/>
    <col min="43" max="16384" width="9.140625" style="230"/>
  </cols>
  <sheetData>
    <row r="2" spans="2:42" x14ac:dyDescent="0.25">
      <c r="B2" s="267" t="s">
        <v>507</v>
      </c>
    </row>
    <row r="3" spans="2:42" x14ac:dyDescent="0.25">
      <c r="B3" s="267"/>
      <c r="D3" s="230" t="s">
        <v>550</v>
      </c>
      <c r="F3" s="522">
        <f>COUNTIF(G6:G32,"Akses")/COUNTA($C$6:$C$32)</f>
        <v>1</v>
      </c>
      <c r="G3" s="522"/>
      <c r="H3" s="234"/>
      <c r="I3" s="522">
        <f>COUNTIF(J6:J32,"Akses")/COUNTA($C$6:$C$32)</f>
        <v>0</v>
      </c>
      <c r="J3" s="522"/>
      <c r="K3" s="234"/>
      <c r="L3" s="522">
        <f>COUNTIF(M6:M32,"Akses")/COUNTA($C$6:$C$32)</f>
        <v>0</v>
      </c>
      <c r="M3" s="522"/>
      <c r="N3" s="234"/>
      <c r="O3" s="522">
        <f>COUNTIF(P6:P32,"Akses")/COUNTA($C$6:$C$32)</f>
        <v>0</v>
      </c>
      <c r="P3" s="522"/>
      <c r="Q3" s="234"/>
      <c r="R3" s="522">
        <f>COUNTIF(S6:S32,"Akses")/COUNTA($C$6:$C$32)</f>
        <v>0</v>
      </c>
      <c r="S3" s="522"/>
      <c r="T3" s="234"/>
      <c r="U3" s="522">
        <f>COUNTIF(V6:V32,"Akses")/COUNTA($C$6:$C$32)</f>
        <v>0</v>
      </c>
      <c r="V3" s="522"/>
      <c r="W3" s="234"/>
      <c r="X3" s="522">
        <f>COUNTIF(Y6:Y32,"Akses")/COUNTA($C$6:$C$32)</f>
        <v>0</v>
      </c>
      <c r="Y3" s="522"/>
      <c r="Z3" s="234"/>
      <c r="AA3" s="522">
        <f>COUNTIF(AB6:AB32,"Akses")/COUNTA($C$6:$C$32)</f>
        <v>0</v>
      </c>
      <c r="AB3" s="522"/>
      <c r="AC3" s="234"/>
      <c r="AD3" s="522">
        <f>COUNTIF(AE6:AE32,"Akses")/COUNTA($C$6:$C$32)</f>
        <v>0</v>
      </c>
      <c r="AE3" s="522"/>
      <c r="AF3" s="234"/>
      <c r="AG3" s="522">
        <f>COUNTIF(AH6:AH32,"Akses")/COUNTA($C$6:$C$32)</f>
        <v>0</v>
      </c>
      <c r="AH3" s="522"/>
      <c r="AI3" s="234"/>
      <c r="AJ3" s="522">
        <f>COUNTIF(AK6:AK32,"Akses")/COUNTA($C$6:$C$32)</f>
        <v>0</v>
      </c>
      <c r="AK3" s="522"/>
      <c r="AL3" s="234"/>
      <c r="AM3" s="522">
        <f>COUNTIF(AN6:AN32,"Akses")/COUNTA($C$6:$C$32)</f>
        <v>0</v>
      </c>
      <c r="AN3" s="522"/>
      <c r="AO3" s="234"/>
    </row>
    <row r="4" spans="2:42" s="191" customFormat="1" x14ac:dyDescent="0.25">
      <c r="B4" s="510" t="s">
        <v>278</v>
      </c>
      <c r="C4" s="510" t="s">
        <v>508</v>
      </c>
      <c r="D4" s="510" t="s">
        <v>494</v>
      </c>
      <c r="E4" s="275"/>
      <c r="F4" s="520" t="s">
        <v>509</v>
      </c>
      <c r="G4" s="521"/>
      <c r="H4" s="275"/>
      <c r="I4" s="520" t="s">
        <v>510</v>
      </c>
      <c r="J4" s="521"/>
      <c r="K4" s="275"/>
      <c r="L4" s="520" t="s">
        <v>511</v>
      </c>
      <c r="M4" s="521"/>
      <c r="N4" s="275"/>
      <c r="O4" s="520" t="s">
        <v>512</v>
      </c>
      <c r="P4" s="521"/>
      <c r="Q4" s="275"/>
      <c r="R4" s="520" t="s">
        <v>347</v>
      </c>
      <c r="S4" s="521"/>
      <c r="T4" s="275"/>
      <c r="U4" s="520" t="s">
        <v>513</v>
      </c>
      <c r="V4" s="521"/>
      <c r="W4" s="275"/>
      <c r="X4" s="520" t="s">
        <v>514</v>
      </c>
      <c r="Y4" s="521"/>
      <c r="Z4" s="275"/>
      <c r="AA4" s="520" t="s">
        <v>515</v>
      </c>
      <c r="AB4" s="521"/>
      <c r="AC4" s="275"/>
      <c r="AD4" s="520" t="s">
        <v>516</v>
      </c>
      <c r="AE4" s="521"/>
      <c r="AF4" s="275"/>
      <c r="AG4" s="520" t="s">
        <v>517</v>
      </c>
      <c r="AH4" s="521"/>
      <c r="AI4" s="275"/>
      <c r="AJ4" s="520" t="s">
        <v>518</v>
      </c>
      <c r="AK4" s="521"/>
      <c r="AL4" s="275"/>
      <c r="AM4" s="520" t="s">
        <v>519</v>
      </c>
      <c r="AN4" s="521"/>
      <c r="AO4" s="275"/>
      <c r="AP4" s="510" t="s">
        <v>548</v>
      </c>
    </row>
    <row r="5" spans="2:42" s="191" customFormat="1" x14ac:dyDescent="0.25">
      <c r="B5" s="511"/>
      <c r="C5" s="511"/>
      <c r="D5" s="511"/>
      <c r="E5" s="275"/>
      <c r="F5" s="247" t="s">
        <v>551</v>
      </c>
      <c r="G5" s="247" t="s">
        <v>250</v>
      </c>
      <c r="H5" s="275"/>
      <c r="I5" s="247" t="s">
        <v>551</v>
      </c>
      <c r="J5" s="247" t="s">
        <v>250</v>
      </c>
      <c r="K5" s="275"/>
      <c r="L5" s="247" t="s">
        <v>551</v>
      </c>
      <c r="M5" s="247" t="s">
        <v>250</v>
      </c>
      <c r="N5" s="275"/>
      <c r="O5" s="247" t="s">
        <v>551</v>
      </c>
      <c r="P5" s="247" t="s">
        <v>250</v>
      </c>
      <c r="Q5" s="275"/>
      <c r="R5" s="247" t="s">
        <v>551</v>
      </c>
      <c r="S5" s="247" t="s">
        <v>250</v>
      </c>
      <c r="T5" s="275"/>
      <c r="U5" s="247" t="s">
        <v>551</v>
      </c>
      <c r="V5" s="247" t="s">
        <v>250</v>
      </c>
      <c r="W5" s="275"/>
      <c r="X5" s="247" t="s">
        <v>551</v>
      </c>
      <c r="Y5" s="247" t="s">
        <v>250</v>
      </c>
      <c r="Z5" s="275"/>
      <c r="AA5" s="247" t="s">
        <v>551</v>
      </c>
      <c r="AB5" s="247" t="s">
        <v>250</v>
      </c>
      <c r="AC5" s="275"/>
      <c r="AD5" s="247" t="s">
        <v>551</v>
      </c>
      <c r="AE5" s="247" t="s">
        <v>250</v>
      </c>
      <c r="AF5" s="275"/>
      <c r="AG5" s="247" t="s">
        <v>551</v>
      </c>
      <c r="AH5" s="247" t="s">
        <v>250</v>
      </c>
      <c r="AI5" s="275"/>
      <c r="AJ5" s="247" t="s">
        <v>551</v>
      </c>
      <c r="AK5" s="247" t="s">
        <v>250</v>
      </c>
      <c r="AL5" s="275"/>
      <c r="AM5" s="247" t="s">
        <v>551</v>
      </c>
      <c r="AN5" s="247" t="s">
        <v>250</v>
      </c>
      <c r="AO5" s="275"/>
      <c r="AP5" s="511"/>
    </row>
    <row r="6" spans="2:42" x14ac:dyDescent="0.25">
      <c r="B6" s="246">
        <v>1</v>
      </c>
      <c r="C6" s="246" t="s">
        <v>530</v>
      </c>
      <c r="D6" s="246" t="s">
        <v>547</v>
      </c>
      <c r="E6" s="276"/>
      <c r="F6" s="247">
        <v>85</v>
      </c>
      <c r="G6" s="247" t="str">
        <f>IF(F6&gt;0,"Akses",IF(F6="","","Tidak Akses"))</f>
        <v>Akses</v>
      </c>
      <c r="H6" s="276"/>
      <c r="I6" s="247"/>
      <c r="J6" s="247" t="str">
        <f>IF(I6&gt;0,"Akses",IF(I6="","","Tidak Akses"))</f>
        <v/>
      </c>
      <c r="K6" s="276"/>
      <c r="L6" s="247"/>
      <c r="M6" s="247" t="str">
        <f>IF(L6&gt;0,"Akses",IF(L6="","","Tidak Akses"))</f>
        <v/>
      </c>
      <c r="N6" s="276"/>
      <c r="O6" s="247"/>
      <c r="P6" s="247" t="str">
        <f>IF(O6&gt;0,"Akses",IF(O6="","","Tidak Akses"))</f>
        <v/>
      </c>
      <c r="Q6" s="276"/>
      <c r="R6" s="247"/>
      <c r="S6" s="247" t="str">
        <f>IF(R6&gt;0,"Akses",IF(R6="","","Tidak Akses"))</f>
        <v/>
      </c>
      <c r="T6" s="276"/>
      <c r="U6" s="247"/>
      <c r="V6" s="247" t="str">
        <f>IF(U6&gt;0,"Akses",IF(U6="","","Tidak Akses"))</f>
        <v/>
      </c>
      <c r="W6" s="276"/>
      <c r="X6" s="247"/>
      <c r="Y6" s="247" t="str">
        <f>IF(X6&gt;0,"Akses",IF(X6="","","Tidak Akses"))</f>
        <v/>
      </c>
      <c r="Z6" s="276"/>
      <c r="AA6" s="247"/>
      <c r="AB6" s="247" t="str">
        <f>IF(AA6&gt;0,"Akses",IF(AA6="","","Tidak Akses"))</f>
        <v/>
      </c>
      <c r="AC6" s="276"/>
      <c r="AD6" s="247"/>
      <c r="AE6" s="247" t="str">
        <f>IF(AD6&gt;0,"Akses",IF(AD6="","","Tidak Akses"))</f>
        <v/>
      </c>
      <c r="AF6" s="276"/>
      <c r="AG6" s="247"/>
      <c r="AH6" s="247" t="str">
        <f>IF(AG6&gt;0,"Akses",IF(AG6="","","Tidak Akses"))</f>
        <v/>
      </c>
      <c r="AI6" s="276"/>
      <c r="AJ6" s="247"/>
      <c r="AK6" s="247" t="str">
        <f>IF(AJ6&gt;0,"Akses",IF(AJ6="","","Tidak Akses"))</f>
        <v/>
      </c>
      <c r="AL6" s="276"/>
      <c r="AM6" s="247"/>
      <c r="AN6" s="247" t="str">
        <f>IF(AM6&gt;0,"Akses",IF(AM6="","","Tidak Akses"))</f>
        <v/>
      </c>
      <c r="AO6" s="276"/>
      <c r="AP6" s="247">
        <f t="shared" ref="AP6:AP31" si="0">SUM(F6:AM6)</f>
        <v>85</v>
      </c>
    </row>
    <row r="7" spans="2:42" x14ac:dyDescent="0.25">
      <c r="B7" s="246">
        <v>2</v>
      </c>
      <c r="C7" s="246" t="s">
        <v>542</v>
      </c>
      <c r="D7" s="246" t="s">
        <v>547</v>
      </c>
      <c r="E7" s="276"/>
      <c r="F7" s="247">
        <v>85</v>
      </c>
      <c r="G7" s="247" t="str">
        <f t="shared" ref="G7:G31" si="1">IF(F7&gt;0,"Akses",IF(F7="","","Tidak Akses"))</f>
        <v>Akses</v>
      </c>
      <c r="H7" s="276"/>
      <c r="I7" s="247"/>
      <c r="J7" s="247" t="str">
        <f t="shared" ref="J7:J31" si="2">IF(I7&gt;0,"Akses",IF(I7="","","Tidak Akses"))</f>
        <v/>
      </c>
      <c r="K7" s="276"/>
      <c r="L7" s="247"/>
      <c r="M7" s="247" t="str">
        <f t="shared" ref="M7:M31" si="3">IF(L7&gt;0,"Akses",IF(L7="","","Tidak Akses"))</f>
        <v/>
      </c>
      <c r="N7" s="276"/>
      <c r="O7" s="247"/>
      <c r="P7" s="247" t="str">
        <f t="shared" ref="P7:P31" si="4">IF(O7&gt;0,"Akses",IF(O7="","","Tidak Akses"))</f>
        <v/>
      </c>
      <c r="Q7" s="276"/>
      <c r="R7" s="247"/>
      <c r="S7" s="247" t="str">
        <f t="shared" ref="S7:S31" si="5">IF(R7&gt;0,"Akses",IF(R7="","","Tidak Akses"))</f>
        <v/>
      </c>
      <c r="T7" s="276"/>
      <c r="U7" s="247"/>
      <c r="V7" s="247" t="str">
        <f t="shared" ref="V7:V31" si="6">IF(U7&gt;0,"Akses",IF(U7="","","Tidak Akses"))</f>
        <v/>
      </c>
      <c r="W7" s="276"/>
      <c r="X7" s="247"/>
      <c r="Y7" s="247" t="str">
        <f t="shared" ref="Y7:Y31" si="7">IF(X7&gt;0,"Akses",IF(X7="","","Tidak Akses"))</f>
        <v/>
      </c>
      <c r="Z7" s="276"/>
      <c r="AA7" s="247"/>
      <c r="AB7" s="247" t="str">
        <f t="shared" ref="AB7:AB31" si="8">IF(AA7&gt;0,"Akses",IF(AA7="","","Tidak Akses"))</f>
        <v/>
      </c>
      <c r="AC7" s="276"/>
      <c r="AD7" s="247"/>
      <c r="AE7" s="247" t="str">
        <f t="shared" ref="AE7:AE31" si="9">IF(AD7&gt;0,"Akses",IF(AD7="","","Tidak Akses"))</f>
        <v/>
      </c>
      <c r="AF7" s="276"/>
      <c r="AG7" s="247"/>
      <c r="AH7" s="247" t="str">
        <f t="shared" ref="AH7:AH31" si="10">IF(AG7&gt;0,"Akses",IF(AG7="","","Tidak Akses"))</f>
        <v/>
      </c>
      <c r="AI7" s="276"/>
      <c r="AJ7" s="247"/>
      <c r="AK7" s="247" t="str">
        <f t="shared" ref="AK7:AK31" si="11">IF(AJ7&gt;0,"Akses",IF(AJ7="","","Tidak Akses"))</f>
        <v/>
      </c>
      <c r="AL7" s="276"/>
      <c r="AM7" s="247"/>
      <c r="AN7" s="247" t="str">
        <f t="shared" ref="AN7:AN31" si="12">IF(AM7&gt;0,"Akses",IF(AM7="","","Tidak Akses"))</f>
        <v/>
      </c>
      <c r="AO7" s="276"/>
      <c r="AP7" s="247">
        <f t="shared" si="0"/>
        <v>85</v>
      </c>
    </row>
    <row r="8" spans="2:42" x14ac:dyDescent="0.25">
      <c r="B8" s="246">
        <v>3</v>
      </c>
      <c r="C8" s="246" t="s">
        <v>539</v>
      </c>
      <c r="D8" s="246" t="s">
        <v>547</v>
      </c>
      <c r="E8" s="276"/>
      <c r="F8" s="247">
        <v>155</v>
      </c>
      <c r="G8" s="247" t="str">
        <f t="shared" si="1"/>
        <v>Akses</v>
      </c>
      <c r="H8" s="276"/>
      <c r="I8" s="247"/>
      <c r="J8" s="247" t="str">
        <f t="shared" si="2"/>
        <v/>
      </c>
      <c r="K8" s="276"/>
      <c r="L8" s="247"/>
      <c r="M8" s="247" t="str">
        <f t="shared" si="3"/>
        <v/>
      </c>
      <c r="N8" s="276"/>
      <c r="O8" s="247"/>
      <c r="P8" s="247" t="str">
        <f t="shared" si="4"/>
        <v/>
      </c>
      <c r="Q8" s="276"/>
      <c r="R8" s="247"/>
      <c r="S8" s="247" t="str">
        <f t="shared" si="5"/>
        <v/>
      </c>
      <c r="T8" s="276"/>
      <c r="U8" s="247"/>
      <c r="V8" s="247" t="str">
        <f t="shared" si="6"/>
        <v/>
      </c>
      <c r="W8" s="276"/>
      <c r="X8" s="247"/>
      <c r="Y8" s="247" t="str">
        <f t="shared" si="7"/>
        <v/>
      </c>
      <c r="Z8" s="276"/>
      <c r="AA8" s="247"/>
      <c r="AB8" s="247" t="str">
        <f t="shared" si="8"/>
        <v/>
      </c>
      <c r="AC8" s="276"/>
      <c r="AD8" s="247"/>
      <c r="AE8" s="247" t="str">
        <f t="shared" si="9"/>
        <v/>
      </c>
      <c r="AF8" s="276"/>
      <c r="AG8" s="247"/>
      <c r="AH8" s="247" t="str">
        <f t="shared" si="10"/>
        <v/>
      </c>
      <c r="AI8" s="276"/>
      <c r="AJ8" s="247"/>
      <c r="AK8" s="247" t="str">
        <f t="shared" si="11"/>
        <v/>
      </c>
      <c r="AL8" s="276"/>
      <c r="AM8" s="247"/>
      <c r="AN8" s="247" t="str">
        <f t="shared" si="12"/>
        <v/>
      </c>
      <c r="AO8" s="276"/>
      <c r="AP8" s="247">
        <f t="shared" si="0"/>
        <v>155</v>
      </c>
    </row>
    <row r="9" spans="2:42" x14ac:dyDescent="0.25">
      <c r="B9" s="246">
        <v>4</v>
      </c>
      <c r="C9" s="246" t="s">
        <v>524</v>
      </c>
      <c r="D9" s="246" t="s">
        <v>111</v>
      </c>
      <c r="E9" s="276"/>
      <c r="F9" s="247">
        <v>1535</v>
      </c>
      <c r="G9" s="247" t="str">
        <f t="shared" si="1"/>
        <v>Akses</v>
      </c>
      <c r="H9" s="276"/>
      <c r="I9" s="247"/>
      <c r="J9" s="247" t="str">
        <f t="shared" si="2"/>
        <v/>
      </c>
      <c r="K9" s="276"/>
      <c r="L9" s="247"/>
      <c r="M9" s="247" t="str">
        <f t="shared" si="3"/>
        <v/>
      </c>
      <c r="N9" s="276"/>
      <c r="O9" s="247"/>
      <c r="P9" s="247" t="str">
        <f t="shared" si="4"/>
        <v/>
      </c>
      <c r="Q9" s="276"/>
      <c r="R9" s="247"/>
      <c r="S9" s="247" t="str">
        <f t="shared" si="5"/>
        <v/>
      </c>
      <c r="T9" s="276"/>
      <c r="U9" s="247"/>
      <c r="V9" s="247" t="str">
        <f t="shared" si="6"/>
        <v/>
      </c>
      <c r="W9" s="276"/>
      <c r="X9" s="247"/>
      <c r="Y9" s="247" t="str">
        <f t="shared" si="7"/>
        <v/>
      </c>
      <c r="Z9" s="276"/>
      <c r="AA9" s="247"/>
      <c r="AB9" s="247" t="str">
        <f t="shared" si="8"/>
        <v/>
      </c>
      <c r="AC9" s="276"/>
      <c r="AD9" s="247"/>
      <c r="AE9" s="247" t="str">
        <f t="shared" si="9"/>
        <v/>
      </c>
      <c r="AF9" s="276"/>
      <c r="AG9" s="247"/>
      <c r="AH9" s="247" t="str">
        <f t="shared" si="10"/>
        <v/>
      </c>
      <c r="AI9" s="276"/>
      <c r="AJ9" s="247"/>
      <c r="AK9" s="247" t="str">
        <f t="shared" si="11"/>
        <v/>
      </c>
      <c r="AL9" s="276"/>
      <c r="AM9" s="247"/>
      <c r="AN9" s="247" t="str">
        <f t="shared" si="12"/>
        <v/>
      </c>
      <c r="AO9" s="276"/>
      <c r="AP9" s="247">
        <f t="shared" si="0"/>
        <v>1535</v>
      </c>
    </row>
    <row r="10" spans="2:42" x14ac:dyDescent="0.25">
      <c r="B10" s="246">
        <v>5</v>
      </c>
      <c r="C10" s="246" t="s">
        <v>535</v>
      </c>
      <c r="D10" s="246" t="s">
        <v>547</v>
      </c>
      <c r="E10" s="276"/>
      <c r="F10" s="247">
        <v>90</v>
      </c>
      <c r="G10" s="247" t="str">
        <f t="shared" si="1"/>
        <v>Akses</v>
      </c>
      <c r="H10" s="276"/>
      <c r="I10" s="247"/>
      <c r="J10" s="247" t="str">
        <f t="shared" si="2"/>
        <v/>
      </c>
      <c r="K10" s="276"/>
      <c r="L10" s="247"/>
      <c r="M10" s="247" t="str">
        <f t="shared" si="3"/>
        <v/>
      </c>
      <c r="N10" s="276"/>
      <c r="O10" s="247"/>
      <c r="P10" s="247" t="str">
        <f t="shared" si="4"/>
        <v/>
      </c>
      <c r="Q10" s="276"/>
      <c r="R10" s="247"/>
      <c r="S10" s="247" t="str">
        <f t="shared" si="5"/>
        <v/>
      </c>
      <c r="T10" s="276"/>
      <c r="U10" s="247"/>
      <c r="V10" s="247" t="str">
        <f t="shared" si="6"/>
        <v/>
      </c>
      <c r="W10" s="276"/>
      <c r="X10" s="247"/>
      <c r="Y10" s="247" t="str">
        <f t="shared" si="7"/>
        <v/>
      </c>
      <c r="Z10" s="276"/>
      <c r="AA10" s="247"/>
      <c r="AB10" s="247" t="str">
        <f t="shared" si="8"/>
        <v/>
      </c>
      <c r="AC10" s="276"/>
      <c r="AD10" s="247"/>
      <c r="AE10" s="247" t="str">
        <f t="shared" si="9"/>
        <v/>
      </c>
      <c r="AF10" s="276"/>
      <c r="AG10" s="247"/>
      <c r="AH10" s="247" t="str">
        <f t="shared" si="10"/>
        <v/>
      </c>
      <c r="AI10" s="276"/>
      <c r="AJ10" s="247"/>
      <c r="AK10" s="247" t="str">
        <f t="shared" si="11"/>
        <v/>
      </c>
      <c r="AL10" s="276"/>
      <c r="AM10" s="247"/>
      <c r="AN10" s="247" t="str">
        <f t="shared" si="12"/>
        <v/>
      </c>
      <c r="AO10" s="276"/>
      <c r="AP10" s="247">
        <f t="shared" si="0"/>
        <v>90</v>
      </c>
    </row>
    <row r="11" spans="2:42" x14ac:dyDescent="0.25">
      <c r="B11" s="246">
        <v>6</v>
      </c>
      <c r="C11" s="246" t="s">
        <v>528</v>
      </c>
      <c r="D11" s="246" t="s">
        <v>111</v>
      </c>
      <c r="E11" s="276"/>
      <c r="F11" s="247">
        <v>635</v>
      </c>
      <c r="G11" s="247" t="str">
        <f t="shared" si="1"/>
        <v>Akses</v>
      </c>
      <c r="H11" s="276"/>
      <c r="I11" s="247"/>
      <c r="J11" s="247" t="str">
        <f t="shared" si="2"/>
        <v/>
      </c>
      <c r="K11" s="276"/>
      <c r="L11" s="247"/>
      <c r="M11" s="247" t="str">
        <f t="shared" si="3"/>
        <v/>
      </c>
      <c r="N11" s="276"/>
      <c r="O11" s="247"/>
      <c r="P11" s="247" t="str">
        <f t="shared" si="4"/>
        <v/>
      </c>
      <c r="Q11" s="276"/>
      <c r="R11" s="247"/>
      <c r="S11" s="247" t="str">
        <f t="shared" si="5"/>
        <v/>
      </c>
      <c r="T11" s="276"/>
      <c r="U11" s="247"/>
      <c r="V11" s="247" t="str">
        <f t="shared" si="6"/>
        <v/>
      </c>
      <c r="W11" s="276"/>
      <c r="X11" s="247"/>
      <c r="Y11" s="247" t="str">
        <f t="shared" si="7"/>
        <v/>
      </c>
      <c r="Z11" s="276"/>
      <c r="AA11" s="247"/>
      <c r="AB11" s="247" t="str">
        <f t="shared" si="8"/>
        <v/>
      </c>
      <c r="AC11" s="276"/>
      <c r="AD11" s="247"/>
      <c r="AE11" s="247" t="str">
        <f t="shared" si="9"/>
        <v/>
      </c>
      <c r="AF11" s="276"/>
      <c r="AG11" s="247"/>
      <c r="AH11" s="247" t="str">
        <f t="shared" si="10"/>
        <v/>
      </c>
      <c r="AI11" s="276"/>
      <c r="AJ11" s="247"/>
      <c r="AK11" s="247" t="str">
        <f t="shared" si="11"/>
        <v/>
      </c>
      <c r="AL11" s="276"/>
      <c r="AM11" s="247"/>
      <c r="AN11" s="247" t="str">
        <f t="shared" si="12"/>
        <v/>
      </c>
      <c r="AO11" s="276"/>
      <c r="AP11" s="247">
        <f t="shared" si="0"/>
        <v>635</v>
      </c>
    </row>
    <row r="12" spans="2:42" x14ac:dyDescent="0.25">
      <c r="B12" s="246">
        <v>7</v>
      </c>
      <c r="C12" s="246" t="s">
        <v>538</v>
      </c>
      <c r="D12" s="246" t="s">
        <v>547</v>
      </c>
      <c r="E12" s="276"/>
      <c r="F12" s="247">
        <v>100</v>
      </c>
      <c r="G12" s="247" t="str">
        <f t="shared" si="1"/>
        <v>Akses</v>
      </c>
      <c r="H12" s="276"/>
      <c r="I12" s="247"/>
      <c r="J12" s="247" t="str">
        <f t="shared" si="2"/>
        <v/>
      </c>
      <c r="K12" s="276"/>
      <c r="L12" s="247"/>
      <c r="M12" s="247" t="str">
        <f t="shared" si="3"/>
        <v/>
      </c>
      <c r="N12" s="276"/>
      <c r="O12" s="247"/>
      <c r="P12" s="247" t="str">
        <f t="shared" si="4"/>
        <v/>
      </c>
      <c r="Q12" s="276"/>
      <c r="R12" s="247"/>
      <c r="S12" s="247" t="str">
        <f t="shared" si="5"/>
        <v/>
      </c>
      <c r="T12" s="276"/>
      <c r="U12" s="247"/>
      <c r="V12" s="247" t="str">
        <f t="shared" si="6"/>
        <v/>
      </c>
      <c r="W12" s="276"/>
      <c r="X12" s="247"/>
      <c r="Y12" s="247" t="str">
        <f t="shared" si="7"/>
        <v/>
      </c>
      <c r="Z12" s="276"/>
      <c r="AA12" s="247"/>
      <c r="AB12" s="247" t="str">
        <f t="shared" si="8"/>
        <v/>
      </c>
      <c r="AC12" s="276"/>
      <c r="AD12" s="247"/>
      <c r="AE12" s="247" t="str">
        <f t="shared" si="9"/>
        <v/>
      </c>
      <c r="AF12" s="276"/>
      <c r="AG12" s="247"/>
      <c r="AH12" s="247" t="str">
        <f t="shared" si="10"/>
        <v/>
      </c>
      <c r="AI12" s="276"/>
      <c r="AJ12" s="247"/>
      <c r="AK12" s="247" t="str">
        <f t="shared" si="11"/>
        <v/>
      </c>
      <c r="AL12" s="276"/>
      <c r="AM12" s="247"/>
      <c r="AN12" s="247" t="str">
        <f t="shared" si="12"/>
        <v/>
      </c>
      <c r="AO12" s="276"/>
      <c r="AP12" s="247">
        <f t="shared" si="0"/>
        <v>100</v>
      </c>
    </row>
    <row r="13" spans="2:42" x14ac:dyDescent="0.25">
      <c r="B13" s="246">
        <v>8</v>
      </c>
      <c r="C13" s="246" t="s">
        <v>545</v>
      </c>
      <c r="D13" s="246" t="s">
        <v>547</v>
      </c>
      <c r="E13" s="276"/>
      <c r="F13" s="247">
        <v>105</v>
      </c>
      <c r="G13" s="247" t="str">
        <f t="shared" si="1"/>
        <v>Akses</v>
      </c>
      <c r="H13" s="276"/>
      <c r="I13" s="247"/>
      <c r="J13" s="247" t="str">
        <f t="shared" si="2"/>
        <v/>
      </c>
      <c r="K13" s="276"/>
      <c r="L13" s="247"/>
      <c r="M13" s="247" t="str">
        <f t="shared" si="3"/>
        <v/>
      </c>
      <c r="N13" s="276"/>
      <c r="O13" s="247"/>
      <c r="P13" s="247" t="str">
        <f t="shared" si="4"/>
        <v/>
      </c>
      <c r="Q13" s="276"/>
      <c r="R13" s="247"/>
      <c r="S13" s="247" t="str">
        <f t="shared" si="5"/>
        <v/>
      </c>
      <c r="T13" s="276"/>
      <c r="U13" s="247"/>
      <c r="V13" s="247" t="str">
        <f t="shared" si="6"/>
        <v/>
      </c>
      <c r="W13" s="276"/>
      <c r="X13" s="247"/>
      <c r="Y13" s="247" t="str">
        <f t="shared" si="7"/>
        <v/>
      </c>
      <c r="Z13" s="276"/>
      <c r="AA13" s="247"/>
      <c r="AB13" s="247" t="str">
        <f t="shared" si="8"/>
        <v/>
      </c>
      <c r="AC13" s="276"/>
      <c r="AD13" s="247"/>
      <c r="AE13" s="247" t="str">
        <f t="shared" si="9"/>
        <v/>
      </c>
      <c r="AF13" s="276"/>
      <c r="AG13" s="247"/>
      <c r="AH13" s="247" t="str">
        <f t="shared" si="10"/>
        <v/>
      </c>
      <c r="AI13" s="276"/>
      <c r="AJ13" s="247"/>
      <c r="AK13" s="247" t="str">
        <f t="shared" si="11"/>
        <v/>
      </c>
      <c r="AL13" s="276"/>
      <c r="AM13" s="247"/>
      <c r="AN13" s="247" t="str">
        <f t="shared" si="12"/>
        <v/>
      </c>
      <c r="AO13" s="276"/>
      <c r="AP13" s="247">
        <f t="shared" si="0"/>
        <v>105</v>
      </c>
    </row>
    <row r="14" spans="2:42" x14ac:dyDescent="0.25">
      <c r="B14" s="246">
        <v>9</v>
      </c>
      <c r="C14" s="246" t="s">
        <v>522</v>
      </c>
      <c r="D14" s="246" t="s">
        <v>111</v>
      </c>
      <c r="E14" s="276"/>
      <c r="F14" s="247">
        <v>525</v>
      </c>
      <c r="G14" s="247" t="str">
        <f t="shared" si="1"/>
        <v>Akses</v>
      </c>
      <c r="H14" s="276"/>
      <c r="I14" s="247"/>
      <c r="J14" s="247" t="str">
        <f t="shared" si="2"/>
        <v/>
      </c>
      <c r="K14" s="276"/>
      <c r="L14" s="247"/>
      <c r="M14" s="247" t="str">
        <f t="shared" si="3"/>
        <v/>
      </c>
      <c r="N14" s="276"/>
      <c r="O14" s="247"/>
      <c r="P14" s="247" t="str">
        <f t="shared" si="4"/>
        <v/>
      </c>
      <c r="Q14" s="276"/>
      <c r="R14" s="247"/>
      <c r="S14" s="247" t="str">
        <f t="shared" si="5"/>
        <v/>
      </c>
      <c r="T14" s="276"/>
      <c r="U14" s="247"/>
      <c r="V14" s="247" t="str">
        <f t="shared" si="6"/>
        <v/>
      </c>
      <c r="W14" s="276"/>
      <c r="X14" s="247"/>
      <c r="Y14" s="247" t="str">
        <f t="shared" si="7"/>
        <v/>
      </c>
      <c r="Z14" s="276"/>
      <c r="AA14" s="247"/>
      <c r="AB14" s="247" t="str">
        <f t="shared" si="8"/>
        <v/>
      </c>
      <c r="AC14" s="276"/>
      <c r="AD14" s="247"/>
      <c r="AE14" s="247" t="str">
        <f t="shared" si="9"/>
        <v/>
      </c>
      <c r="AF14" s="276"/>
      <c r="AG14" s="247"/>
      <c r="AH14" s="247" t="str">
        <f t="shared" si="10"/>
        <v/>
      </c>
      <c r="AI14" s="276"/>
      <c r="AJ14" s="247"/>
      <c r="AK14" s="247" t="str">
        <f t="shared" si="11"/>
        <v/>
      </c>
      <c r="AL14" s="276"/>
      <c r="AM14" s="247"/>
      <c r="AN14" s="247" t="str">
        <f t="shared" si="12"/>
        <v/>
      </c>
      <c r="AO14" s="276"/>
      <c r="AP14" s="247">
        <f t="shared" si="0"/>
        <v>525</v>
      </c>
    </row>
    <row r="15" spans="2:42" x14ac:dyDescent="0.25">
      <c r="B15" s="246">
        <v>10</v>
      </c>
      <c r="C15" s="246" t="s">
        <v>521</v>
      </c>
      <c r="D15" s="246" t="s">
        <v>111</v>
      </c>
      <c r="E15" s="276"/>
      <c r="F15" s="247">
        <v>1520</v>
      </c>
      <c r="G15" s="247" t="str">
        <f t="shared" si="1"/>
        <v>Akses</v>
      </c>
      <c r="H15" s="276"/>
      <c r="I15" s="247"/>
      <c r="J15" s="247" t="str">
        <f t="shared" si="2"/>
        <v/>
      </c>
      <c r="K15" s="276"/>
      <c r="L15" s="247"/>
      <c r="M15" s="247" t="str">
        <f t="shared" si="3"/>
        <v/>
      </c>
      <c r="N15" s="276"/>
      <c r="O15" s="247"/>
      <c r="P15" s="247" t="str">
        <f t="shared" si="4"/>
        <v/>
      </c>
      <c r="Q15" s="276"/>
      <c r="R15" s="247"/>
      <c r="S15" s="247" t="str">
        <f t="shared" si="5"/>
        <v/>
      </c>
      <c r="T15" s="276"/>
      <c r="U15" s="247"/>
      <c r="V15" s="247" t="str">
        <f t="shared" si="6"/>
        <v/>
      </c>
      <c r="W15" s="276"/>
      <c r="X15" s="247"/>
      <c r="Y15" s="247" t="str">
        <f t="shared" si="7"/>
        <v/>
      </c>
      <c r="Z15" s="276"/>
      <c r="AA15" s="247"/>
      <c r="AB15" s="247" t="str">
        <f t="shared" si="8"/>
        <v/>
      </c>
      <c r="AC15" s="276"/>
      <c r="AD15" s="247"/>
      <c r="AE15" s="247" t="str">
        <f t="shared" si="9"/>
        <v/>
      </c>
      <c r="AF15" s="276"/>
      <c r="AG15" s="247"/>
      <c r="AH15" s="247" t="str">
        <f t="shared" si="10"/>
        <v/>
      </c>
      <c r="AI15" s="276"/>
      <c r="AJ15" s="247"/>
      <c r="AK15" s="247" t="str">
        <f t="shared" si="11"/>
        <v/>
      </c>
      <c r="AL15" s="276"/>
      <c r="AM15" s="247"/>
      <c r="AN15" s="247" t="str">
        <f t="shared" si="12"/>
        <v/>
      </c>
      <c r="AO15" s="276"/>
      <c r="AP15" s="247">
        <f t="shared" si="0"/>
        <v>1520</v>
      </c>
    </row>
    <row r="16" spans="2:42" x14ac:dyDescent="0.25">
      <c r="B16" s="246">
        <v>11</v>
      </c>
      <c r="C16" s="246" t="s">
        <v>541</v>
      </c>
      <c r="D16" s="246" t="s">
        <v>547</v>
      </c>
      <c r="E16" s="276"/>
      <c r="F16" s="247">
        <v>90</v>
      </c>
      <c r="G16" s="247" t="str">
        <f t="shared" si="1"/>
        <v>Akses</v>
      </c>
      <c r="H16" s="276"/>
      <c r="I16" s="247"/>
      <c r="J16" s="247" t="str">
        <f t="shared" si="2"/>
        <v/>
      </c>
      <c r="K16" s="276"/>
      <c r="L16" s="247"/>
      <c r="M16" s="247" t="str">
        <f t="shared" si="3"/>
        <v/>
      </c>
      <c r="N16" s="276"/>
      <c r="O16" s="247"/>
      <c r="P16" s="247" t="str">
        <f t="shared" si="4"/>
        <v/>
      </c>
      <c r="Q16" s="276"/>
      <c r="R16" s="247"/>
      <c r="S16" s="247" t="str">
        <f t="shared" si="5"/>
        <v/>
      </c>
      <c r="T16" s="276"/>
      <c r="U16" s="247"/>
      <c r="V16" s="247" t="str">
        <f t="shared" si="6"/>
        <v/>
      </c>
      <c r="W16" s="276"/>
      <c r="X16" s="247"/>
      <c r="Y16" s="247" t="str">
        <f t="shared" si="7"/>
        <v/>
      </c>
      <c r="Z16" s="276"/>
      <c r="AA16" s="247"/>
      <c r="AB16" s="247" t="str">
        <f t="shared" si="8"/>
        <v/>
      </c>
      <c r="AC16" s="276"/>
      <c r="AD16" s="247"/>
      <c r="AE16" s="247" t="str">
        <f t="shared" si="9"/>
        <v/>
      </c>
      <c r="AF16" s="276"/>
      <c r="AG16" s="247"/>
      <c r="AH16" s="247" t="str">
        <f t="shared" si="10"/>
        <v/>
      </c>
      <c r="AI16" s="276"/>
      <c r="AJ16" s="247"/>
      <c r="AK16" s="247" t="str">
        <f t="shared" si="11"/>
        <v/>
      </c>
      <c r="AL16" s="276"/>
      <c r="AM16" s="247"/>
      <c r="AN16" s="247" t="str">
        <f t="shared" si="12"/>
        <v/>
      </c>
      <c r="AO16" s="276"/>
      <c r="AP16" s="247">
        <f t="shared" si="0"/>
        <v>90</v>
      </c>
    </row>
    <row r="17" spans="2:42" x14ac:dyDescent="0.25">
      <c r="B17" s="246">
        <v>12</v>
      </c>
      <c r="C17" s="246" t="s">
        <v>537</v>
      </c>
      <c r="D17" s="246" t="s">
        <v>547</v>
      </c>
      <c r="E17" s="276"/>
      <c r="F17" s="247">
        <v>85</v>
      </c>
      <c r="G17" s="247" t="str">
        <f t="shared" si="1"/>
        <v>Akses</v>
      </c>
      <c r="H17" s="276"/>
      <c r="I17" s="247"/>
      <c r="J17" s="247" t="str">
        <f t="shared" si="2"/>
        <v/>
      </c>
      <c r="K17" s="276"/>
      <c r="L17" s="247"/>
      <c r="M17" s="247" t="str">
        <f t="shared" si="3"/>
        <v/>
      </c>
      <c r="N17" s="276"/>
      <c r="O17" s="247"/>
      <c r="P17" s="247" t="str">
        <f t="shared" si="4"/>
        <v/>
      </c>
      <c r="Q17" s="276"/>
      <c r="R17" s="247"/>
      <c r="S17" s="247" t="str">
        <f t="shared" si="5"/>
        <v/>
      </c>
      <c r="T17" s="276"/>
      <c r="U17" s="247"/>
      <c r="V17" s="247" t="str">
        <f t="shared" si="6"/>
        <v/>
      </c>
      <c r="W17" s="276"/>
      <c r="X17" s="247"/>
      <c r="Y17" s="247" t="str">
        <f t="shared" si="7"/>
        <v/>
      </c>
      <c r="Z17" s="276"/>
      <c r="AA17" s="247"/>
      <c r="AB17" s="247" t="str">
        <f t="shared" si="8"/>
        <v/>
      </c>
      <c r="AC17" s="276"/>
      <c r="AD17" s="247"/>
      <c r="AE17" s="247" t="str">
        <f t="shared" si="9"/>
        <v/>
      </c>
      <c r="AF17" s="276"/>
      <c r="AG17" s="247"/>
      <c r="AH17" s="247" t="str">
        <f t="shared" si="10"/>
        <v/>
      </c>
      <c r="AI17" s="276"/>
      <c r="AJ17" s="247"/>
      <c r="AK17" s="247" t="str">
        <f t="shared" si="11"/>
        <v/>
      </c>
      <c r="AL17" s="276"/>
      <c r="AM17" s="247"/>
      <c r="AN17" s="247" t="str">
        <f t="shared" si="12"/>
        <v/>
      </c>
      <c r="AO17" s="276"/>
      <c r="AP17" s="247">
        <f t="shared" si="0"/>
        <v>85</v>
      </c>
    </row>
    <row r="18" spans="2:42" x14ac:dyDescent="0.25">
      <c r="B18" s="246">
        <v>13</v>
      </c>
      <c r="C18" s="246" t="s">
        <v>544</v>
      </c>
      <c r="D18" s="246" t="s">
        <v>547</v>
      </c>
      <c r="E18" s="276"/>
      <c r="F18" s="247">
        <v>95</v>
      </c>
      <c r="G18" s="247" t="str">
        <f t="shared" si="1"/>
        <v>Akses</v>
      </c>
      <c r="H18" s="276"/>
      <c r="I18" s="247"/>
      <c r="J18" s="247" t="str">
        <f t="shared" si="2"/>
        <v/>
      </c>
      <c r="K18" s="276"/>
      <c r="L18" s="247"/>
      <c r="M18" s="247" t="str">
        <f t="shared" si="3"/>
        <v/>
      </c>
      <c r="N18" s="276"/>
      <c r="O18" s="247"/>
      <c r="P18" s="247" t="str">
        <f t="shared" si="4"/>
        <v/>
      </c>
      <c r="Q18" s="276"/>
      <c r="R18" s="247"/>
      <c r="S18" s="247" t="str">
        <f t="shared" si="5"/>
        <v/>
      </c>
      <c r="T18" s="276"/>
      <c r="U18" s="247"/>
      <c r="V18" s="247" t="str">
        <f t="shared" si="6"/>
        <v/>
      </c>
      <c r="W18" s="276"/>
      <c r="X18" s="247"/>
      <c r="Y18" s="247" t="str">
        <f t="shared" si="7"/>
        <v/>
      </c>
      <c r="Z18" s="276"/>
      <c r="AA18" s="247"/>
      <c r="AB18" s="247" t="str">
        <f t="shared" si="8"/>
        <v/>
      </c>
      <c r="AC18" s="276"/>
      <c r="AD18" s="247"/>
      <c r="AE18" s="247" t="str">
        <f t="shared" si="9"/>
        <v/>
      </c>
      <c r="AF18" s="276"/>
      <c r="AG18" s="247"/>
      <c r="AH18" s="247" t="str">
        <f t="shared" si="10"/>
        <v/>
      </c>
      <c r="AI18" s="276"/>
      <c r="AJ18" s="247"/>
      <c r="AK18" s="247" t="str">
        <f t="shared" si="11"/>
        <v/>
      </c>
      <c r="AL18" s="276"/>
      <c r="AM18" s="247"/>
      <c r="AN18" s="247" t="str">
        <f t="shared" si="12"/>
        <v/>
      </c>
      <c r="AO18" s="276"/>
      <c r="AP18" s="247">
        <f t="shared" si="0"/>
        <v>95</v>
      </c>
    </row>
    <row r="19" spans="2:42" x14ac:dyDescent="0.25">
      <c r="B19" s="246">
        <v>14</v>
      </c>
      <c r="C19" s="246" t="s">
        <v>529</v>
      </c>
      <c r="D19" s="246" t="s">
        <v>547</v>
      </c>
      <c r="E19" s="276"/>
      <c r="F19" s="247">
        <v>110</v>
      </c>
      <c r="G19" s="247" t="str">
        <f t="shared" si="1"/>
        <v>Akses</v>
      </c>
      <c r="H19" s="276"/>
      <c r="I19" s="247"/>
      <c r="J19" s="247" t="str">
        <f t="shared" si="2"/>
        <v/>
      </c>
      <c r="K19" s="276"/>
      <c r="L19" s="247"/>
      <c r="M19" s="247" t="str">
        <f t="shared" si="3"/>
        <v/>
      </c>
      <c r="N19" s="276"/>
      <c r="O19" s="247"/>
      <c r="P19" s="247" t="str">
        <f t="shared" si="4"/>
        <v/>
      </c>
      <c r="Q19" s="276"/>
      <c r="R19" s="247"/>
      <c r="S19" s="247" t="str">
        <f t="shared" si="5"/>
        <v/>
      </c>
      <c r="T19" s="276"/>
      <c r="U19" s="247"/>
      <c r="V19" s="247" t="str">
        <f t="shared" si="6"/>
        <v/>
      </c>
      <c r="W19" s="276"/>
      <c r="X19" s="247"/>
      <c r="Y19" s="247" t="str">
        <f t="shared" si="7"/>
        <v/>
      </c>
      <c r="Z19" s="276"/>
      <c r="AA19" s="247"/>
      <c r="AB19" s="247" t="str">
        <f t="shared" si="8"/>
        <v/>
      </c>
      <c r="AC19" s="276"/>
      <c r="AD19" s="247"/>
      <c r="AE19" s="247" t="str">
        <f t="shared" si="9"/>
        <v/>
      </c>
      <c r="AF19" s="276"/>
      <c r="AG19" s="247"/>
      <c r="AH19" s="247" t="str">
        <f t="shared" si="10"/>
        <v/>
      </c>
      <c r="AI19" s="276"/>
      <c r="AJ19" s="247"/>
      <c r="AK19" s="247" t="str">
        <f t="shared" si="11"/>
        <v/>
      </c>
      <c r="AL19" s="276"/>
      <c r="AM19" s="247"/>
      <c r="AN19" s="247" t="str">
        <f t="shared" si="12"/>
        <v/>
      </c>
      <c r="AO19" s="276"/>
      <c r="AP19" s="247">
        <f t="shared" si="0"/>
        <v>110</v>
      </c>
    </row>
    <row r="20" spans="2:42" x14ac:dyDescent="0.25">
      <c r="B20" s="246">
        <v>15</v>
      </c>
      <c r="C20" s="246" t="s">
        <v>533</v>
      </c>
      <c r="D20" s="246" t="s">
        <v>547</v>
      </c>
      <c r="E20" s="276"/>
      <c r="F20" s="247">
        <v>95</v>
      </c>
      <c r="G20" s="247" t="str">
        <f t="shared" si="1"/>
        <v>Akses</v>
      </c>
      <c r="H20" s="276"/>
      <c r="I20" s="247"/>
      <c r="J20" s="247" t="str">
        <f t="shared" si="2"/>
        <v/>
      </c>
      <c r="K20" s="276"/>
      <c r="L20" s="247"/>
      <c r="M20" s="247" t="str">
        <f t="shared" si="3"/>
        <v/>
      </c>
      <c r="N20" s="276"/>
      <c r="O20" s="247"/>
      <c r="P20" s="247" t="str">
        <f t="shared" si="4"/>
        <v/>
      </c>
      <c r="Q20" s="276"/>
      <c r="R20" s="247"/>
      <c r="S20" s="247" t="str">
        <f t="shared" si="5"/>
        <v/>
      </c>
      <c r="T20" s="276"/>
      <c r="U20" s="247"/>
      <c r="V20" s="247" t="str">
        <f t="shared" si="6"/>
        <v/>
      </c>
      <c r="W20" s="276"/>
      <c r="X20" s="247"/>
      <c r="Y20" s="247" t="str">
        <f t="shared" si="7"/>
        <v/>
      </c>
      <c r="Z20" s="276"/>
      <c r="AA20" s="247"/>
      <c r="AB20" s="247" t="str">
        <f t="shared" si="8"/>
        <v/>
      </c>
      <c r="AC20" s="276"/>
      <c r="AD20" s="247"/>
      <c r="AE20" s="247" t="str">
        <f t="shared" si="9"/>
        <v/>
      </c>
      <c r="AF20" s="276"/>
      <c r="AG20" s="247"/>
      <c r="AH20" s="247" t="str">
        <f t="shared" si="10"/>
        <v/>
      </c>
      <c r="AI20" s="276"/>
      <c r="AJ20" s="247"/>
      <c r="AK20" s="247" t="str">
        <f t="shared" si="11"/>
        <v/>
      </c>
      <c r="AL20" s="276"/>
      <c r="AM20" s="247"/>
      <c r="AN20" s="247" t="str">
        <f t="shared" si="12"/>
        <v/>
      </c>
      <c r="AO20" s="276"/>
      <c r="AP20" s="247">
        <f t="shared" si="0"/>
        <v>95</v>
      </c>
    </row>
    <row r="21" spans="2:42" x14ac:dyDescent="0.25">
      <c r="B21" s="246">
        <v>16</v>
      </c>
      <c r="C21" s="246" t="s">
        <v>526</v>
      </c>
      <c r="D21" s="246" t="s">
        <v>547</v>
      </c>
      <c r="E21" s="276"/>
      <c r="F21" s="247">
        <v>90</v>
      </c>
      <c r="G21" s="247" t="str">
        <f t="shared" si="1"/>
        <v>Akses</v>
      </c>
      <c r="H21" s="276"/>
      <c r="I21" s="247"/>
      <c r="J21" s="247" t="str">
        <f t="shared" si="2"/>
        <v/>
      </c>
      <c r="K21" s="276"/>
      <c r="L21" s="247"/>
      <c r="M21" s="247" t="str">
        <f t="shared" si="3"/>
        <v/>
      </c>
      <c r="N21" s="276"/>
      <c r="O21" s="247"/>
      <c r="P21" s="247" t="str">
        <f t="shared" si="4"/>
        <v/>
      </c>
      <c r="Q21" s="276"/>
      <c r="R21" s="247"/>
      <c r="S21" s="247" t="str">
        <f t="shared" si="5"/>
        <v/>
      </c>
      <c r="T21" s="276"/>
      <c r="U21" s="247"/>
      <c r="V21" s="247" t="str">
        <f t="shared" si="6"/>
        <v/>
      </c>
      <c r="W21" s="276"/>
      <c r="X21" s="247"/>
      <c r="Y21" s="247" t="str">
        <f t="shared" si="7"/>
        <v/>
      </c>
      <c r="Z21" s="276"/>
      <c r="AA21" s="247"/>
      <c r="AB21" s="247" t="str">
        <f t="shared" si="8"/>
        <v/>
      </c>
      <c r="AC21" s="276"/>
      <c r="AD21" s="247"/>
      <c r="AE21" s="247" t="str">
        <f t="shared" si="9"/>
        <v/>
      </c>
      <c r="AF21" s="276"/>
      <c r="AG21" s="247"/>
      <c r="AH21" s="247" t="str">
        <f t="shared" si="10"/>
        <v/>
      </c>
      <c r="AI21" s="276"/>
      <c r="AJ21" s="247"/>
      <c r="AK21" s="247" t="str">
        <f t="shared" si="11"/>
        <v/>
      </c>
      <c r="AL21" s="276"/>
      <c r="AM21" s="247"/>
      <c r="AN21" s="247" t="str">
        <f t="shared" si="12"/>
        <v/>
      </c>
      <c r="AO21" s="276"/>
      <c r="AP21" s="247">
        <f t="shared" si="0"/>
        <v>90</v>
      </c>
    </row>
    <row r="22" spans="2:42" x14ac:dyDescent="0.25">
      <c r="B22" s="246">
        <v>17</v>
      </c>
      <c r="C22" s="246" t="s">
        <v>532</v>
      </c>
      <c r="D22" s="246" t="s">
        <v>547</v>
      </c>
      <c r="E22" s="276"/>
      <c r="F22" s="247">
        <v>90</v>
      </c>
      <c r="G22" s="247" t="str">
        <f t="shared" si="1"/>
        <v>Akses</v>
      </c>
      <c r="H22" s="276"/>
      <c r="I22" s="247"/>
      <c r="J22" s="247" t="str">
        <f t="shared" si="2"/>
        <v/>
      </c>
      <c r="K22" s="276"/>
      <c r="L22" s="247"/>
      <c r="M22" s="247" t="str">
        <f t="shared" si="3"/>
        <v/>
      </c>
      <c r="N22" s="276"/>
      <c r="O22" s="247"/>
      <c r="P22" s="247" t="str">
        <f t="shared" si="4"/>
        <v/>
      </c>
      <c r="Q22" s="276"/>
      <c r="R22" s="247"/>
      <c r="S22" s="247" t="str">
        <f t="shared" si="5"/>
        <v/>
      </c>
      <c r="T22" s="276"/>
      <c r="U22" s="247"/>
      <c r="V22" s="247" t="str">
        <f t="shared" si="6"/>
        <v/>
      </c>
      <c r="W22" s="276"/>
      <c r="X22" s="247"/>
      <c r="Y22" s="247" t="str">
        <f t="shared" si="7"/>
        <v/>
      </c>
      <c r="Z22" s="276"/>
      <c r="AA22" s="247"/>
      <c r="AB22" s="247" t="str">
        <f t="shared" si="8"/>
        <v/>
      </c>
      <c r="AC22" s="276"/>
      <c r="AD22" s="247"/>
      <c r="AE22" s="247" t="str">
        <f t="shared" si="9"/>
        <v/>
      </c>
      <c r="AF22" s="276"/>
      <c r="AG22" s="247"/>
      <c r="AH22" s="247" t="str">
        <f t="shared" si="10"/>
        <v/>
      </c>
      <c r="AI22" s="276"/>
      <c r="AJ22" s="247"/>
      <c r="AK22" s="247" t="str">
        <f t="shared" si="11"/>
        <v/>
      </c>
      <c r="AL22" s="276"/>
      <c r="AM22" s="247"/>
      <c r="AN22" s="247" t="str">
        <f t="shared" si="12"/>
        <v/>
      </c>
      <c r="AO22" s="276"/>
      <c r="AP22" s="247">
        <f t="shared" si="0"/>
        <v>90</v>
      </c>
    </row>
    <row r="23" spans="2:42" x14ac:dyDescent="0.25">
      <c r="B23" s="246">
        <v>18</v>
      </c>
      <c r="C23" s="246" t="s">
        <v>523</v>
      </c>
      <c r="D23" s="246" t="s">
        <v>111</v>
      </c>
      <c r="E23" s="276"/>
      <c r="F23" s="247">
        <v>490</v>
      </c>
      <c r="G23" s="247" t="str">
        <f t="shared" si="1"/>
        <v>Akses</v>
      </c>
      <c r="H23" s="276"/>
      <c r="I23" s="247"/>
      <c r="J23" s="247" t="str">
        <f t="shared" si="2"/>
        <v/>
      </c>
      <c r="K23" s="276"/>
      <c r="L23" s="247"/>
      <c r="M23" s="247" t="str">
        <f t="shared" si="3"/>
        <v/>
      </c>
      <c r="N23" s="276"/>
      <c r="O23" s="247"/>
      <c r="P23" s="247" t="str">
        <f t="shared" si="4"/>
        <v/>
      </c>
      <c r="Q23" s="276"/>
      <c r="R23" s="247"/>
      <c r="S23" s="247" t="str">
        <f t="shared" si="5"/>
        <v/>
      </c>
      <c r="T23" s="276"/>
      <c r="U23" s="247"/>
      <c r="V23" s="247" t="str">
        <f t="shared" si="6"/>
        <v/>
      </c>
      <c r="W23" s="276"/>
      <c r="X23" s="247"/>
      <c r="Y23" s="247" t="str">
        <f t="shared" si="7"/>
        <v/>
      </c>
      <c r="Z23" s="276"/>
      <c r="AA23" s="247"/>
      <c r="AB23" s="247" t="str">
        <f t="shared" si="8"/>
        <v/>
      </c>
      <c r="AC23" s="276"/>
      <c r="AD23" s="247"/>
      <c r="AE23" s="247" t="str">
        <f t="shared" si="9"/>
        <v/>
      </c>
      <c r="AF23" s="276"/>
      <c r="AG23" s="247"/>
      <c r="AH23" s="247" t="str">
        <f t="shared" si="10"/>
        <v/>
      </c>
      <c r="AI23" s="276"/>
      <c r="AJ23" s="247"/>
      <c r="AK23" s="247" t="str">
        <f t="shared" si="11"/>
        <v/>
      </c>
      <c r="AL23" s="276"/>
      <c r="AM23" s="247"/>
      <c r="AN23" s="247" t="str">
        <f t="shared" si="12"/>
        <v/>
      </c>
      <c r="AO23" s="276"/>
      <c r="AP23" s="247">
        <f t="shared" si="0"/>
        <v>490</v>
      </c>
    </row>
    <row r="24" spans="2:42" x14ac:dyDescent="0.25">
      <c r="B24" s="246">
        <v>19</v>
      </c>
      <c r="C24" s="246" t="s">
        <v>543</v>
      </c>
      <c r="D24" s="246" t="s">
        <v>547</v>
      </c>
      <c r="E24" s="276"/>
      <c r="F24" s="247">
        <v>90</v>
      </c>
      <c r="G24" s="247" t="str">
        <f t="shared" si="1"/>
        <v>Akses</v>
      </c>
      <c r="H24" s="276"/>
      <c r="I24" s="247"/>
      <c r="J24" s="247" t="str">
        <f t="shared" si="2"/>
        <v/>
      </c>
      <c r="K24" s="276"/>
      <c r="L24" s="247"/>
      <c r="M24" s="247" t="str">
        <f t="shared" si="3"/>
        <v/>
      </c>
      <c r="N24" s="276"/>
      <c r="O24" s="247"/>
      <c r="P24" s="247" t="str">
        <f t="shared" si="4"/>
        <v/>
      </c>
      <c r="Q24" s="276"/>
      <c r="R24" s="247"/>
      <c r="S24" s="247" t="str">
        <f t="shared" si="5"/>
        <v/>
      </c>
      <c r="T24" s="276"/>
      <c r="U24" s="247"/>
      <c r="V24" s="247" t="str">
        <f t="shared" si="6"/>
        <v/>
      </c>
      <c r="W24" s="276"/>
      <c r="X24" s="247"/>
      <c r="Y24" s="247" t="str">
        <f t="shared" si="7"/>
        <v/>
      </c>
      <c r="Z24" s="276"/>
      <c r="AA24" s="247"/>
      <c r="AB24" s="247" t="str">
        <f t="shared" si="8"/>
        <v/>
      </c>
      <c r="AC24" s="276"/>
      <c r="AD24" s="247"/>
      <c r="AE24" s="247" t="str">
        <f t="shared" si="9"/>
        <v/>
      </c>
      <c r="AF24" s="276"/>
      <c r="AG24" s="247"/>
      <c r="AH24" s="247" t="str">
        <f t="shared" si="10"/>
        <v/>
      </c>
      <c r="AI24" s="276"/>
      <c r="AJ24" s="247"/>
      <c r="AK24" s="247" t="str">
        <f t="shared" si="11"/>
        <v/>
      </c>
      <c r="AL24" s="276"/>
      <c r="AM24" s="247"/>
      <c r="AN24" s="247" t="str">
        <f t="shared" si="12"/>
        <v/>
      </c>
      <c r="AO24" s="276"/>
      <c r="AP24" s="247">
        <f t="shared" si="0"/>
        <v>90</v>
      </c>
    </row>
    <row r="25" spans="2:42" x14ac:dyDescent="0.25">
      <c r="B25" s="246">
        <v>20</v>
      </c>
      <c r="C25" s="246" t="s">
        <v>536</v>
      </c>
      <c r="D25" s="246" t="s">
        <v>547</v>
      </c>
      <c r="E25" s="276"/>
      <c r="F25" s="247">
        <v>85</v>
      </c>
      <c r="G25" s="247" t="str">
        <f t="shared" si="1"/>
        <v>Akses</v>
      </c>
      <c r="H25" s="276"/>
      <c r="I25" s="247"/>
      <c r="J25" s="247" t="str">
        <f t="shared" si="2"/>
        <v/>
      </c>
      <c r="K25" s="276"/>
      <c r="L25" s="247"/>
      <c r="M25" s="247" t="str">
        <f t="shared" si="3"/>
        <v/>
      </c>
      <c r="N25" s="276"/>
      <c r="O25" s="247"/>
      <c r="P25" s="247" t="str">
        <f t="shared" si="4"/>
        <v/>
      </c>
      <c r="Q25" s="276"/>
      <c r="R25" s="247"/>
      <c r="S25" s="247" t="str">
        <f t="shared" si="5"/>
        <v/>
      </c>
      <c r="T25" s="276"/>
      <c r="U25" s="247"/>
      <c r="V25" s="247" t="str">
        <f t="shared" si="6"/>
        <v/>
      </c>
      <c r="W25" s="276"/>
      <c r="X25" s="247"/>
      <c r="Y25" s="247" t="str">
        <f t="shared" si="7"/>
        <v/>
      </c>
      <c r="Z25" s="276"/>
      <c r="AA25" s="247"/>
      <c r="AB25" s="247" t="str">
        <f t="shared" si="8"/>
        <v/>
      </c>
      <c r="AC25" s="276"/>
      <c r="AD25" s="247"/>
      <c r="AE25" s="247" t="str">
        <f t="shared" si="9"/>
        <v/>
      </c>
      <c r="AF25" s="276"/>
      <c r="AG25" s="247"/>
      <c r="AH25" s="247" t="str">
        <f t="shared" si="10"/>
        <v/>
      </c>
      <c r="AI25" s="276"/>
      <c r="AJ25" s="247"/>
      <c r="AK25" s="247" t="str">
        <f t="shared" si="11"/>
        <v/>
      </c>
      <c r="AL25" s="276"/>
      <c r="AM25" s="247"/>
      <c r="AN25" s="247" t="str">
        <f t="shared" si="12"/>
        <v/>
      </c>
      <c r="AO25" s="276"/>
      <c r="AP25" s="247">
        <f t="shared" si="0"/>
        <v>85</v>
      </c>
    </row>
    <row r="26" spans="2:42" x14ac:dyDescent="0.25">
      <c r="B26" s="246">
        <v>21</v>
      </c>
      <c r="C26" s="246" t="s">
        <v>527</v>
      </c>
      <c r="D26" s="246" t="s">
        <v>547</v>
      </c>
      <c r="E26" s="276"/>
      <c r="F26" s="247">
        <v>115</v>
      </c>
      <c r="G26" s="247" t="str">
        <f t="shared" si="1"/>
        <v>Akses</v>
      </c>
      <c r="H26" s="276"/>
      <c r="I26" s="247"/>
      <c r="J26" s="247" t="str">
        <f t="shared" si="2"/>
        <v/>
      </c>
      <c r="K26" s="276"/>
      <c r="L26" s="247"/>
      <c r="M26" s="247" t="str">
        <f t="shared" si="3"/>
        <v/>
      </c>
      <c r="N26" s="276"/>
      <c r="O26" s="247"/>
      <c r="P26" s="247" t="str">
        <f t="shared" si="4"/>
        <v/>
      </c>
      <c r="Q26" s="276"/>
      <c r="R26" s="247"/>
      <c r="S26" s="247" t="str">
        <f t="shared" si="5"/>
        <v/>
      </c>
      <c r="T26" s="276"/>
      <c r="U26" s="247"/>
      <c r="V26" s="247" t="str">
        <f t="shared" si="6"/>
        <v/>
      </c>
      <c r="W26" s="276"/>
      <c r="X26" s="247"/>
      <c r="Y26" s="247" t="str">
        <f t="shared" si="7"/>
        <v/>
      </c>
      <c r="Z26" s="276"/>
      <c r="AA26" s="247"/>
      <c r="AB26" s="247" t="str">
        <f t="shared" si="8"/>
        <v/>
      </c>
      <c r="AC26" s="276"/>
      <c r="AD26" s="247"/>
      <c r="AE26" s="247" t="str">
        <f t="shared" si="9"/>
        <v/>
      </c>
      <c r="AF26" s="276"/>
      <c r="AG26" s="247"/>
      <c r="AH26" s="247" t="str">
        <f t="shared" si="10"/>
        <v/>
      </c>
      <c r="AI26" s="276"/>
      <c r="AJ26" s="247"/>
      <c r="AK26" s="247" t="str">
        <f t="shared" si="11"/>
        <v/>
      </c>
      <c r="AL26" s="276"/>
      <c r="AM26" s="247"/>
      <c r="AN26" s="247" t="str">
        <f t="shared" si="12"/>
        <v/>
      </c>
      <c r="AO26" s="276"/>
      <c r="AP26" s="247">
        <f t="shared" si="0"/>
        <v>115</v>
      </c>
    </row>
    <row r="27" spans="2:42" x14ac:dyDescent="0.25">
      <c r="B27" s="246">
        <v>22</v>
      </c>
      <c r="C27" s="246" t="s">
        <v>534</v>
      </c>
      <c r="D27" s="246" t="s">
        <v>547</v>
      </c>
      <c r="E27" s="276"/>
      <c r="F27" s="247">
        <v>130</v>
      </c>
      <c r="G27" s="247" t="str">
        <f t="shared" si="1"/>
        <v>Akses</v>
      </c>
      <c r="H27" s="276"/>
      <c r="I27" s="247"/>
      <c r="J27" s="247" t="str">
        <f t="shared" si="2"/>
        <v/>
      </c>
      <c r="K27" s="276"/>
      <c r="L27" s="247"/>
      <c r="M27" s="247" t="str">
        <f t="shared" si="3"/>
        <v/>
      </c>
      <c r="N27" s="276"/>
      <c r="O27" s="247"/>
      <c r="P27" s="247" t="str">
        <f t="shared" si="4"/>
        <v/>
      </c>
      <c r="Q27" s="276"/>
      <c r="R27" s="247"/>
      <c r="S27" s="247" t="str">
        <f t="shared" si="5"/>
        <v/>
      </c>
      <c r="T27" s="276"/>
      <c r="U27" s="247"/>
      <c r="V27" s="247" t="str">
        <f t="shared" si="6"/>
        <v/>
      </c>
      <c r="W27" s="276"/>
      <c r="X27" s="247"/>
      <c r="Y27" s="247" t="str">
        <f t="shared" si="7"/>
        <v/>
      </c>
      <c r="Z27" s="276"/>
      <c r="AA27" s="247"/>
      <c r="AB27" s="247" t="str">
        <f t="shared" si="8"/>
        <v/>
      </c>
      <c r="AC27" s="276"/>
      <c r="AD27" s="247"/>
      <c r="AE27" s="247" t="str">
        <f t="shared" si="9"/>
        <v/>
      </c>
      <c r="AF27" s="276"/>
      <c r="AG27" s="247"/>
      <c r="AH27" s="247" t="str">
        <f t="shared" si="10"/>
        <v/>
      </c>
      <c r="AI27" s="276"/>
      <c r="AJ27" s="247"/>
      <c r="AK27" s="247" t="str">
        <f t="shared" si="11"/>
        <v/>
      </c>
      <c r="AL27" s="276"/>
      <c r="AM27" s="247"/>
      <c r="AN27" s="247" t="str">
        <f t="shared" si="12"/>
        <v/>
      </c>
      <c r="AO27" s="276"/>
      <c r="AP27" s="247">
        <f t="shared" si="0"/>
        <v>130</v>
      </c>
    </row>
    <row r="28" spans="2:42" x14ac:dyDescent="0.25">
      <c r="B28" s="246">
        <v>23</v>
      </c>
      <c r="C28" s="246" t="s">
        <v>520</v>
      </c>
      <c r="D28" s="246" t="s">
        <v>546</v>
      </c>
      <c r="E28" s="276"/>
      <c r="F28" s="247">
        <v>275</v>
      </c>
      <c r="G28" s="247" t="str">
        <f t="shared" si="1"/>
        <v>Akses</v>
      </c>
      <c r="H28" s="276"/>
      <c r="I28" s="247"/>
      <c r="J28" s="247" t="str">
        <f t="shared" si="2"/>
        <v/>
      </c>
      <c r="K28" s="276"/>
      <c r="L28" s="247"/>
      <c r="M28" s="247" t="str">
        <f t="shared" si="3"/>
        <v/>
      </c>
      <c r="N28" s="276"/>
      <c r="O28" s="247"/>
      <c r="P28" s="247" t="str">
        <f t="shared" si="4"/>
        <v/>
      </c>
      <c r="Q28" s="276"/>
      <c r="R28" s="247"/>
      <c r="S28" s="247" t="str">
        <f t="shared" si="5"/>
        <v/>
      </c>
      <c r="T28" s="276"/>
      <c r="U28" s="247"/>
      <c r="V28" s="247" t="str">
        <f t="shared" si="6"/>
        <v/>
      </c>
      <c r="W28" s="276"/>
      <c r="X28" s="247"/>
      <c r="Y28" s="247" t="str">
        <f t="shared" si="7"/>
        <v/>
      </c>
      <c r="Z28" s="276"/>
      <c r="AA28" s="247"/>
      <c r="AB28" s="247" t="str">
        <f t="shared" si="8"/>
        <v/>
      </c>
      <c r="AC28" s="276"/>
      <c r="AD28" s="247"/>
      <c r="AE28" s="247" t="str">
        <f t="shared" si="9"/>
        <v/>
      </c>
      <c r="AF28" s="276"/>
      <c r="AG28" s="247"/>
      <c r="AH28" s="247" t="str">
        <f t="shared" si="10"/>
        <v/>
      </c>
      <c r="AI28" s="276"/>
      <c r="AJ28" s="247"/>
      <c r="AK28" s="247" t="str">
        <f t="shared" si="11"/>
        <v/>
      </c>
      <c r="AL28" s="276"/>
      <c r="AM28" s="247"/>
      <c r="AN28" s="247" t="str">
        <f t="shared" si="12"/>
        <v/>
      </c>
      <c r="AO28" s="276"/>
      <c r="AP28" s="247">
        <f t="shared" si="0"/>
        <v>275</v>
      </c>
    </row>
    <row r="29" spans="2:42" x14ac:dyDescent="0.25">
      <c r="B29" s="246">
        <v>24</v>
      </c>
      <c r="C29" s="246" t="s">
        <v>531</v>
      </c>
      <c r="D29" s="246" t="s">
        <v>547</v>
      </c>
      <c r="E29" s="276"/>
      <c r="F29" s="247">
        <v>85</v>
      </c>
      <c r="G29" s="247" t="str">
        <f t="shared" si="1"/>
        <v>Akses</v>
      </c>
      <c r="H29" s="276"/>
      <c r="I29" s="247"/>
      <c r="J29" s="247" t="str">
        <f t="shared" si="2"/>
        <v/>
      </c>
      <c r="K29" s="276"/>
      <c r="L29" s="247"/>
      <c r="M29" s="247" t="str">
        <f t="shared" si="3"/>
        <v/>
      </c>
      <c r="N29" s="276"/>
      <c r="O29" s="247"/>
      <c r="P29" s="247" t="str">
        <f t="shared" si="4"/>
        <v/>
      </c>
      <c r="Q29" s="276"/>
      <c r="R29" s="247"/>
      <c r="S29" s="247" t="str">
        <f t="shared" si="5"/>
        <v/>
      </c>
      <c r="T29" s="276"/>
      <c r="U29" s="247"/>
      <c r="V29" s="247" t="str">
        <f t="shared" si="6"/>
        <v/>
      </c>
      <c r="W29" s="276"/>
      <c r="X29" s="247"/>
      <c r="Y29" s="247" t="str">
        <f t="shared" si="7"/>
        <v/>
      </c>
      <c r="Z29" s="276"/>
      <c r="AA29" s="247"/>
      <c r="AB29" s="247" t="str">
        <f t="shared" si="8"/>
        <v/>
      </c>
      <c r="AC29" s="276"/>
      <c r="AD29" s="247"/>
      <c r="AE29" s="247" t="str">
        <f t="shared" si="9"/>
        <v/>
      </c>
      <c r="AF29" s="276"/>
      <c r="AG29" s="247"/>
      <c r="AH29" s="247" t="str">
        <f t="shared" si="10"/>
        <v/>
      </c>
      <c r="AI29" s="276"/>
      <c r="AJ29" s="247"/>
      <c r="AK29" s="247" t="str">
        <f t="shared" si="11"/>
        <v/>
      </c>
      <c r="AL29" s="276"/>
      <c r="AM29" s="247"/>
      <c r="AN29" s="247" t="str">
        <f t="shared" si="12"/>
        <v/>
      </c>
      <c r="AO29" s="276"/>
      <c r="AP29" s="247">
        <f t="shared" si="0"/>
        <v>85</v>
      </c>
    </row>
    <row r="30" spans="2:42" x14ac:dyDescent="0.25">
      <c r="B30" s="246">
        <v>25</v>
      </c>
      <c r="C30" s="246" t="s">
        <v>525</v>
      </c>
      <c r="D30" s="246" t="s">
        <v>547</v>
      </c>
      <c r="E30" s="276"/>
      <c r="F30" s="247">
        <v>85</v>
      </c>
      <c r="G30" s="247" t="str">
        <f t="shared" si="1"/>
        <v>Akses</v>
      </c>
      <c r="H30" s="276"/>
      <c r="I30" s="247"/>
      <c r="J30" s="247" t="str">
        <f t="shared" si="2"/>
        <v/>
      </c>
      <c r="K30" s="276"/>
      <c r="L30" s="247"/>
      <c r="M30" s="247" t="str">
        <f t="shared" si="3"/>
        <v/>
      </c>
      <c r="N30" s="276"/>
      <c r="O30" s="247"/>
      <c r="P30" s="247" t="str">
        <f t="shared" si="4"/>
        <v/>
      </c>
      <c r="Q30" s="276"/>
      <c r="R30" s="247"/>
      <c r="S30" s="247" t="str">
        <f t="shared" si="5"/>
        <v/>
      </c>
      <c r="T30" s="276"/>
      <c r="U30" s="247"/>
      <c r="V30" s="247" t="str">
        <f t="shared" si="6"/>
        <v/>
      </c>
      <c r="W30" s="276"/>
      <c r="X30" s="247"/>
      <c r="Y30" s="247" t="str">
        <f t="shared" si="7"/>
        <v/>
      </c>
      <c r="Z30" s="276"/>
      <c r="AA30" s="247"/>
      <c r="AB30" s="247" t="str">
        <f t="shared" si="8"/>
        <v/>
      </c>
      <c r="AC30" s="276"/>
      <c r="AD30" s="247"/>
      <c r="AE30" s="247" t="str">
        <f t="shared" si="9"/>
        <v/>
      </c>
      <c r="AF30" s="276"/>
      <c r="AG30" s="247"/>
      <c r="AH30" s="247" t="str">
        <f t="shared" si="10"/>
        <v/>
      </c>
      <c r="AI30" s="276"/>
      <c r="AJ30" s="247"/>
      <c r="AK30" s="247" t="str">
        <f t="shared" si="11"/>
        <v/>
      </c>
      <c r="AL30" s="276"/>
      <c r="AM30" s="247"/>
      <c r="AN30" s="247" t="str">
        <f t="shared" si="12"/>
        <v/>
      </c>
      <c r="AO30" s="276"/>
      <c r="AP30" s="247">
        <f t="shared" si="0"/>
        <v>85</v>
      </c>
    </row>
    <row r="31" spans="2:42" x14ac:dyDescent="0.25">
      <c r="B31" s="246">
        <v>26</v>
      </c>
      <c r="C31" s="246" t="s">
        <v>540</v>
      </c>
      <c r="D31" s="246" t="s">
        <v>547</v>
      </c>
      <c r="E31" s="276"/>
      <c r="F31" s="247">
        <v>225</v>
      </c>
      <c r="G31" s="247" t="str">
        <f t="shared" si="1"/>
        <v>Akses</v>
      </c>
      <c r="H31" s="276"/>
      <c r="I31" s="247"/>
      <c r="J31" s="247" t="str">
        <f t="shared" si="2"/>
        <v/>
      </c>
      <c r="K31" s="276"/>
      <c r="L31" s="247"/>
      <c r="M31" s="247" t="str">
        <f t="shared" si="3"/>
        <v/>
      </c>
      <c r="N31" s="276"/>
      <c r="O31" s="247"/>
      <c r="P31" s="247" t="str">
        <f t="shared" si="4"/>
        <v/>
      </c>
      <c r="Q31" s="276"/>
      <c r="R31" s="247"/>
      <c r="S31" s="247" t="str">
        <f t="shared" si="5"/>
        <v/>
      </c>
      <c r="T31" s="276"/>
      <c r="U31" s="247"/>
      <c r="V31" s="247" t="str">
        <f t="shared" si="6"/>
        <v/>
      </c>
      <c r="W31" s="276"/>
      <c r="X31" s="247"/>
      <c r="Y31" s="247" t="str">
        <f t="shared" si="7"/>
        <v/>
      </c>
      <c r="Z31" s="276"/>
      <c r="AA31" s="247"/>
      <c r="AB31" s="247" t="str">
        <f t="shared" si="8"/>
        <v/>
      </c>
      <c r="AC31" s="276"/>
      <c r="AD31" s="247"/>
      <c r="AE31" s="247" t="str">
        <f t="shared" si="9"/>
        <v/>
      </c>
      <c r="AF31" s="276"/>
      <c r="AG31" s="247"/>
      <c r="AH31" s="247" t="str">
        <f t="shared" si="10"/>
        <v/>
      </c>
      <c r="AI31" s="276"/>
      <c r="AJ31" s="247"/>
      <c r="AK31" s="247" t="str">
        <f t="shared" si="11"/>
        <v/>
      </c>
      <c r="AL31" s="276"/>
      <c r="AM31" s="247"/>
      <c r="AN31" s="247" t="str">
        <f t="shared" si="12"/>
        <v/>
      </c>
      <c r="AO31" s="276"/>
      <c r="AP31" s="247">
        <f t="shared" si="0"/>
        <v>225</v>
      </c>
    </row>
    <row r="32" spans="2:42" x14ac:dyDescent="0.25">
      <c r="B32" s="246"/>
      <c r="C32" s="246"/>
      <c r="D32" s="246"/>
      <c r="E32" s="276"/>
      <c r="F32" s="247"/>
      <c r="G32" s="247"/>
      <c r="H32" s="276"/>
      <c r="I32" s="247"/>
      <c r="J32" s="247"/>
      <c r="K32" s="276"/>
      <c r="L32" s="247"/>
      <c r="M32" s="247"/>
      <c r="N32" s="276"/>
      <c r="O32" s="247"/>
      <c r="P32" s="247"/>
      <c r="Q32" s="276"/>
      <c r="R32" s="247"/>
      <c r="S32" s="247"/>
      <c r="T32" s="276"/>
      <c r="U32" s="247"/>
      <c r="V32" s="247"/>
      <c r="W32" s="276"/>
      <c r="X32" s="247"/>
      <c r="Y32" s="247"/>
      <c r="Z32" s="276"/>
      <c r="AA32" s="247"/>
      <c r="AB32" s="247"/>
      <c r="AC32" s="276"/>
      <c r="AD32" s="247"/>
      <c r="AE32" s="247"/>
      <c r="AF32" s="276"/>
      <c r="AG32" s="247"/>
      <c r="AH32" s="247"/>
      <c r="AI32" s="276"/>
      <c r="AJ32" s="247"/>
      <c r="AK32" s="247"/>
      <c r="AL32" s="276"/>
      <c r="AM32" s="247"/>
      <c r="AN32" s="247"/>
      <c r="AO32" s="276"/>
      <c r="AP32" s="247"/>
    </row>
    <row r="33" spans="2:42" x14ac:dyDescent="0.25">
      <c r="B33" s="246"/>
      <c r="C33" s="246"/>
      <c r="D33" s="246" t="s">
        <v>549</v>
      </c>
      <c r="E33" s="276"/>
      <c r="F33" s="247">
        <f>SUM(F6:F32)</f>
        <v>7070</v>
      </c>
      <c r="G33" s="247"/>
      <c r="H33" s="276"/>
      <c r="I33" s="247">
        <f t="shared" ref="I33:AM33" si="13">SUM(I6:I32)</f>
        <v>0</v>
      </c>
      <c r="J33" s="247"/>
      <c r="K33" s="276"/>
      <c r="L33" s="247">
        <f t="shared" si="13"/>
        <v>0</v>
      </c>
      <c r="M33" s="247"/>
      <c r="N33" s="276"/>
      <c r="O33" s="247">
        <f t="shared" si="13"/>
        <v>0</v>
      </c>
      <c r="P33" s="247"/>
      <c r="Q33" s="276"/>
      <c r="R33" s="247">
        <f t="shared" si="13"/>
        <v>0</v>
      </c>
      <c r="S33" s="247"/>
      <c r="T33" s="276"/>
      <c r="U33" s="247">
        <f t="shared" si="13"/>
        <v>0</v>
      </c>
      <c r="V33" s="247"/>
      <c r="W33" s="276"/>
      <c r="X33" s="247">
        <f t="shared" si="13"/>
        <v>0</v>
      </c>
      <c r="Y33" s="247"/>
      <c r="Z33" s="276"/>
      <c r="AA33" s="247">
        <f t="shared" si="13"/>
        <v>0</v>
      </c>
      <c r="AB33" s="247"/>
      <c r="AC33" s="276"/>
      <c r="AD33" s="247">
        <f t="shared" si="13"/>
        <v>0</v>
      </c>
      <c r="AE33" s="247"/>
      <c r="AF33" s="276"/>
      <c r="AG33" s="247">
        <f t="shared" si="13"/>
        <v>0</v>
      </c>
      <c r="AH33" s="247"/>
      <c r="AI33" s="276"/>
      <c r="AJ33" s="247">
        <f t="shared" si="13"/>
        <v>0</v>
      </c>
      <c r="AK33" s="247"/>
      <c r="AL33" s="276"/>
      <c r="AM33" s="247">
        <f t="shared" si="13"/>
        <v>0</v>
      </c>
      <c r="AN33" s="247"/>
      <c r="AO33" s="276"/>
      <c r="AP33" s="247">
        <f>SUM(F33:AM33)</f>
        <v>7070</v>
      </c>
    </row>
  </sheetData>
  <sortState ref="C4:D29">
    <sortCondition ref="C4"/>
  </sortState>
  <mergeCells count="28">
    <mergeCell ref="AG3:AH3"/>
    <mergeCell ref="AJ3:AK3"/>
    <mergeCell ref="AM3:AN3"/>
    <mergeCell ref="AM4:AN4"/>
    <mergeCell ref="AP4:AP5"/>
    <mergeCell ref="AG4:AH4"/>
    <mergeCell ref="AJ4:AK4"/>
    <mergeCell ref="AA3:AB3"/>
    <mergeCell ref="AD3:AE3"/>
    <mergeCell ref="U4:V4"/>
    <mergeCell ref="X4:Y4"/>
    <mergeCell ref="AA4:AB4"/>
    <mergeCell ref="AD4:AE4"/>
    <mergeCell ref="U3:V3"/>
    <mergeCell ref="I4:J4"/>
    <mergeCell ref="L4:M4"/>
    <mergeCell ref="O4:P4"/>
    <mergeCell ref="X3:Y3"/>
    <mergeCell ref="I3:J3"/>
    <mergeCell ref="L3:M3"/>
    <mergeCell ref="O3:P3"/>
    <mergeCell ref="R3:S3"/>
    <mergeCell ref="R4:S4"/>
    <mergeCell ref="B4:B5"/>
    <mergeCell ref="C4:C5"/>
    <mergeCell ref="D4:D5"/>
    <mergeCell ref="F4:G4"/>
    <mergeCell ref="F3:G3"/>
  </mergeCells>
  <conditionalFormatting sqref="F6:G32 I6:J32 L6:M32 O6:P32 R6:S32 U6:V32 X6:Y32 AA6:AB32 AD6:AE32 AG6:AH32 AJ6:AK32 AM6:AN32">
    <cfRule type="cellIs" dxfId="0" priority="1" operator="equal">
      <formula>0</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J15"/>
  <sheetViews>
    <sheetView workbookViewId="0">
      <selection activeCell="F11" sqref="F11"/>
    </sheetView>
  </sheetViews>
  <sheetFormatPr defaultRowHeight="15" x14ac:dyDescent="0.25"/>
  <cols>
    <col min="3" max="3" width="4.7109375" customWidth="1"/>
    <col min="4" max="4" width="10.85546875" bestFit="1" customWidth="1"/>
    <col min="5" max="5" width="37.7109375" customWidth="1"/>
    <col min="6" max="6" width="13.7109375" bestFit="1" customWidth="1"/>
    <col min="7" max="7" width="10.7109375" customWidth="1"/>
    <col min="8" max="8" width="11.7109375" bestFit="1" customWidth="1"/>
    <col min="9" max="9" width="13.85546875" style="232" bestFit="1" customWidth="1"/>
    <col min="10" max="10" width="38.42578125" customWidth="1"/>
  </cols>
  <sheetData>
    <row r="2" spans="3:10" x14ac:dyDescent="0.25">
      <c r="C2" s="206" t="s">
        <v>69</v>
      </c>
    </row>
    <row r="3" spans="3:10" ht="30" x14ac:dyDescent="0.25">
      <c r="C3" s="355" t="s">
        <v>278</v>
      </c>
      <c r="D3" s="355" t="s">
        <v>342</v>
      </c>
      <c r="E3" s="355" t="s">
        <v>553</v>
      </c>
      <c r="F3" s="355" t="s">
        <v>552</v>
      </c>
      <c r="G3" s="355" t="s">
        <v>555</v>
      </c>
      <c r="H3" s="355" t="s">
        <v>556</v>
      </c>
      <c r="I3" s="362" t="s">
        <v>554</v>
      </c>
      <c r="J3" s="355" t="s">
        <v>393</v>
      </c>
    </row>
    <row r="4" spans="3:10" ht="29.45" customHeight="1" x14ac:dyDescent="0.25">
      <c r="C4" s="355">
        <v>1</v>
      </c>
      <c r="D4" s="355" t="s">
        <v>343</v>
      </c>
      <c r="E4" s="355" t="s">
        <v>767</v>
      </c>
      <c r="F4" s="355" t="s">
        <v>768</v>
      </c>
      <c r="G4" s="250">
        <v>25</v>
      </c>
      <c r="H4" s="250">
        <v>25</v>
      </c>
      <c r="I4" s="362">
        <f>H4/G4</f>
        <v>1</v>
      </c>
      <c r="J4" s="355"/>
    </row>
    <row r="5" spans="3:10" x14ac:dyDescent="0.25">
      <c r="C5" s="355">
        <v>2</v>
      </c>
      <c r="D5" s="355" t="s">
        <v>344</v>
      </c>
      <c r="E5" s="355"/>
      <c r="F5" s="355"/>
      <c r="G5" s="250"/>
      <c r="H5" s="250"/>
      <c r="I5" s="362" t="e">
        <f t="shared" ref="I5:I15" si="0">H5/G5</f>
        <v>#DIV/0!</v>
      </c>
      <c r="J5" s="355"/>
    </row>
    <row r="6" spans="3:10" x14ac:dyDescent="0.25">
      <c r="C6" s="355">
        <v>3</v>
      </c>
      <c r="D6" s="355" t="s">
        <v>345</v>
      </c>
      <c r="E6" s="355"/>
      <c r="F6" s="355"/>
      <c r="G6" s="250"/>
      <c r="H6" s="250"/>
      <c r="I6" s="362" t="e">
        <f t="shared" si="0"/>
        <v>#DIV/0!</v>
      </c>
      <c r="J6" s="355"/>
    </row>
    <row r="7" spans="3:10" x14ac:dyDescent="0.25">
      <c r="C7" s="355">
        <v>4</v>
      </c>
      <c r="D7" s="355" t="s">
        <v>346</v>
      </c>
      <c r="E7" s="355"/>
      <c r="F7" s="355"/>
      <c r="G7" s="250"/>
      <c r="H7" s="250"/>
      <c r="I7" s="362" t="e">
        <f t="shared" si="0"/>
        <v>#DIV/0!</v>
      </c>
      <c r="J7" s="355"/>
    </row>
    <row r="8" spans="3:10" x14ac:dyDescent="0.25">
      <c r="C8" s="355">
        <v>5</v>
      </c>
      <c r="D8" s="355" t="s">
        <v>347</v>
      </c>
      <c r="E8" s="355"/>
      <c r="F8" s="355"/>
      <c r="G8" s="250"/>
      <c r="H8" s="250"/>
      <c r="I8" s="362" t="e">
        <f t="shared" si="0"/>
        <v>#DIV/0!</v>
      </c>
      <c r="J8" s="355"/>
    </row>
    <row r="9" spans="3:10" x14ac:dyDescent="0.25">
      <c r="C9" s="355">
        <v>6</v>
      </c>
      <c r="D9" s="355" t="s">
        <v>348</v>
      </c>
      <c r="E9" s="355"/>
      <c r="F9" s="355"/>
      <c r="G9" s="250"/>
      <c r="H9" s="250"/>
      <c r="I9" s="362" t="e">
        <f t="shared" si="0"/>
        <v>#DIV/0!</v>
      </c>
      <c r="J9" s="355"/>
    </row>
    <row r="10" spans="3:10" x14ac:dyDescent="0.25">
      <c r="C10" s="355">
        <v>7</v>
      </c>
      <c r="D10" s="355" t="s">
        <v>349</v>
      </c>
      <c r="E10" s="355"/>
      <c r="F10" s="355"/>
      <c r="G10" s="250"/>
      <c r="H10" s="250"/>
      <c r="I10" s="362" t="e">
        <f t="shared" si="0"/>
        <v>#DIV/0!</v>
      </c>
      <c r="J10" s="355"/>
    </row>
    <row r="11" spans="3:10" x14ac:dyDescent="0.25">
      <c r="C11" s="355">
        <v>8</v>
      </c>
      <c r="D11" s="355" t="s">
        <v>350</v>
      </c>
      <c r="E11" s="355"/>
      <c r="F11" s="355"/>
      <c r="G11" s="250"/>
      <c r="H11" s="250"/>
      <c r="I11" s="362" t="e">
        <f t="shared" si="0"/>
        <v>#DIV/0!</v>
      </c>
      <c r="J11" s="355"/>
    </row>
    <row r="12" spans="3:10" x14ac:dyDescent="0.25">
      <c r="C12" s="355">
        <v>9</v>
      </c>
      <c r="D12" s="355" t="s">
        <v>351</v>
      </c>
      <c r="E12" s="355"/>
      <c r="F12" s="355"/>
      <c r="G12" s="250"/>
      <c r="H12" s="250"/>
      <c r="I12" s="362" t="e">
        <f t="shared" si="0"/>
        <v>#DIV/0!</v>
      </c>
      <c r="J12" s="355"/>
    </row>
    <row r="13" spans="3:10" x14ac:dyDescent="0.25">
      <c r="C13" s="355">
        <v>10</v>
      </c>
      <c r="D13" s="355" t="s">
        <v>352</v>
      </c>
      <c r="E13" s="355"/>
      <c r="F13" s="355"/>
      <c r="G13" s="250"/>
      <c r="H13" s="250"/>
      <c r="I13" s="362" t="e">
        <f t="shared" si="0"/>
        <v>#DIV/0!</v>
      </c>
      <c r="J13" s="355"/>
    </row>
    <row r="14" spans="3:10" x14ac:dyDescent="0.25">
      <c r="C14" s="355">
        <v>11</v>
      </c>
      <c r="D14" s="355" t="s">
        <v>353</v>
      </c>
      <c r="E14" s="355"/>
      <c r="F14" s="355"/>
      <c r="G14" s="250"/>
      <c r="H14" s="250"/>
      <c r="I14" s="362" t="e">
        <f t="shared" si="0"/>
        <v>#DIV/0!</v>
      </c>
      <c r="J14" s="355"/>
    </row>
    <row r="15" spans="3:10" x14ac:dyDescent="0.25">
      <c r="C15" s="355">
        <v>12</v>
      </c>
      <c r="D15" s="355" t="s">
        <v>354</v>
      </c>
      <c r="E15" s="355"/>
      <c r="F15" s="355"/>
      <c r="G15" s="250"/>
      <c r="H15" s="250"/>
      <c r="I15" s="362" t="e">
        <f t="shared" si="0"/>
        <v>#DIV/0!</v>
      </c>
      <c r="J15" s="355"/>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P20"/>
  <sheetViews>
    <sheetView workbookViewId="0">
      <selection activeCell="P5" sqref="P5"/>
    </sheetView>
  </sheetViews>
  <sheetFormatPr defaultColWidth="9.140625" defaultRowHeight="15" x14ac:dyDescent="0.25"/>
  <cols>
    <col min="1" max="2" width="9.140625" style="230"/>
    <col min="3" max="3" width="4.7109375" style="230" customWidth="1"/>
    <col min="4" max="4" width="9.140625" style="191"/>
    <col min="5" max="5" width="20.7109375" style="278" bestFit="1" customWidth="1"/>
    <col min="6" max="6" width="24" style="230" customWidth="1"/>
    <col min="7" max="7" width="13.85546875" style="230" bestFit="1" customWidth="1"/>
    <col min="8" max="9" width="9.28515625" style="191" bestFit="1" customWidth="1"/>
    <col min="10" max="10" width="25.140625" style="191" bestFit="1" customWidth="1"/>
    <col min="11" max="11" width="23.85546875" style="257" customWidth="1"/>
    <col min="12" max="12" width="22" style="278" bestFit="1" customWidth="1"/>
    <col min="13" max="14" width="9.28515625" style="191" customWidth="1"/>
    <col min="15" max="15" width="11.85546875" style="230" bestFit="1" customWidth="1"/>
    <col min="16" max="16" width="30.140625" style="243" bestFit="1" customWidth="1"/>
    <col min="17" max="16384" width="9.140625" style="230"/>
  </cols>
  <sheetData>
    <row r="2" spans="3:16" x14ac:dyDescent="0.25">
      <c r="C2" s="230" t="s">
        <v>561</v>
      </c>
    </row>
    <row r="3" spans="3:16" s="244" customFormat="1" ht="45" x14ac:dyDescent="0.25">
      <c r="C3" s="250" t="s">
        <v>278</v>
      </c>
      <c r="D3" s="250" t="s">
        <v>342</v>
      </c>
      <c r="E3" s="258" t="s">
        <v>557</v>
      </c>
      <c r="F3" s="250" t="s">
        <v>558</v>
      </c>
      <c r="G3" s="250" t="s">
        <v>559</v>
      </c>
      <c r="H3" s="250" t="s">
        <v>560</v>
      </c>
      <c r="I3" s="250" t="s">
        <v>562</v>
      </c>
      <c r="J3" s="250" t="s">
        <v>563</v>
      </c>
      <c r="K3" s="258" t="s">
        <v>590</v>
      </c>
      <c r="L3" s="258" t="s">
        <v>564</v>
      </c>
      <c r="M3" s="250" t="s">
        <v>567</v>
      </c>
      <c r="N3" s="250" t="s">
        <v>568</v>
      </c>
      <c r="O3" s="250" t="s">
        <v>565</v>
      </c>
      <c r="P3" s="250" t="s">
        <v>393</v>
      </c>
    </row>
    <row r="4" spans="3:16" x14ac:dyDescent="0.25">
      <c r="C4" s="246">
        <v>1</v>
      </c>
      <c r="D4" s="247" t="s">
        <v>343</v>
      </c>
      <c r="E4" s="279">
        <v>45309</v>
      </c>
      <c r="F4" s="246" t="s">
        <v>584</v>
      </c>
      <c r="G4" s="246" t="s">
        <v>585</v>
      </c>
      <c r="H4" s="247" t="s">
        <v>213</v>
      </c>
      <c r="I4" s="247" t="s">
        <v>213</v>
      </c>
      <c r="J4" s="247" t="s">
        <v>213</v>
      </c>
      <c r="K4" s="280" t="s">
        <v>341</v>
      </c>
      <c r="L4" s="281" t="s">
        <v>341</v>
      </c>
      <c r="M4" s="255" t="s">
        <v>341</v>
      </c>
      <c r="N4" s="247" t="s">
        <v>569</v>
      </c>
      <c r="O4" s="246" t="s">
        <v>566</v>
      </c>
      <c r="P4" s="251" t="s">
        <v>586</v>
      </c>
    </row>
    <row r="5" spans="3:16" ht="60" x14ac:dyDescent="0.25">
      <c r="C5" s="246">
        <v>2</v>
      </c>
      <c r="D5" s="247" t="s">
        <v>343</v>
      </c>
      <c r="E5" s="279">
        <v>45315</v>
      </c>
      <c r="F5" s="246" t="s">
        <v>587</v>
      </c>
      <c r="G5" s="246" t="s">
        <v>588</v>
      </c>
      <c r="H5" s="247" t="s">
        <v>213</v>
      </c>
      <c r="I5" s="247" t="s">
        <v>213</v>
      </c>
      <c r="J5" s="247" t="s">
        <v>589</v>
      </c>
      <c r="K5" s="259">
        <v>45322</v>
      </c>
      <c r="L5" s="279">
        <v>45323</v>
      </c>
      <c r="M5" s="247" t="s">
        <v>591</v>
      </c>
      <c r="N5" s="247" t="s">
        <v>569</v>
      </c>
      <c r="O5" s="246" t="s">
        <v>566</v>
      </c>
      <c r="P5" s="251" t="s">
        <v>592</v>
      </c>
    </row>
    <row r="6" spans="3:16" x14ac:dyDescent="0.25">
      <c r="C6" s="246"/>
      <c r="D6" s="247"/>
      <c r="E6" s="279"/>
      <c r="F6" s="246"/>
      <c r="G6" s="246"/>
      <c r="H6" s="247"/>
      <c r="I6" s="247"/>
      <c r="J6" s="247"/>
      <c r="K6" s="259"/>
      <c r="L6" s="279"/>
      <c r="M6" s="247"/>
      <c r="N6" s="247"/>
      <c r="O6" s="246"/>
      <c r="P6" s="251"/>
    </row>
    <row r="7" spans="3:16" x14ac:dyDescent="0.25">
      <c r="C7" s="246"/>
      <c r="D7" s="247"/>
      <c r="E7" s="279"/>
      <c r="F7" s="246"/>
      <c r="G7" s="246"/>
      <c r="H7" s="247"/>
      <c r="I7" s="247"/>
      <c r="J7" s="247"/>
      <c r="K7" s="259"/>
      <c r="L7" s="279"/>
      <c r="M7" s="247"/>
      <c r="N7" s="247"/>
      <c r="O7" s="246"/>
      <c r="P7" s="251"/>
    </row>
    <row r="8" spans="3:16" x14ac:dyDescent="0.25">
      <c r="C8" s="246"/>
      <c r="D8" s="247"/>
      <c r="E8" s="279"/>
      <c r="F8" s="246"/>
      <c r="G8" s="246"/>
      <c r="H8" s="247"/>
      <c r="I8" s="247"/>
      <c r="J8" s="247"/>
      <c r="K8" s="259"/>
      <c r="L8" s="279"/>
      <c r="M8" s="247"/>
      <c r="N8" s="247"/>
      <c r="O8" s="246"/>
      <c r="P8" s="251"/>
    </row>
    <row r="9" spans="3:16" x14ac:dyDescent="0.25">
      <c r="C9" s="246"/>
      <c r="D9" s="247"/>
      <c r="E9" s="279"/>
      <c r="F9" s="246"/>
      <c r="G9" s="246"/>
      <c r="H9" s="247"/>
      <c r="I9" s="247"/>
      <c r="J9" s="247"/>
      <c r="K9" s="259"/>
      <c r="L9" s="279"/>
      <c r="M9" s="247"/>
      <c r="N9" s="247"/>
      <c r="O9" s="246"/>
      <c r="P9" s="251"/>
    </row>
    <row r="10" spans="3:16" x14ac:dyDescent="0.25">
      <c r="C10" s="246"/>
      <c r="D10" s="247"/>
      <c r="E10" s="279"/>
      <c r="F10" s="246"/>
      <c r="G10" s="246"/>
      <c r="H10" s="247"/>
      <c r="I10" s="247"/>
      <c r="J10" s="247"/>
      <c r="K10" s="259"/>
      <c r="L10" s="279"/>
      <c r="M10" s="247"/>
      <c r="N10" s="247"/>
      <c r="O10" s="246"/>
      <c r="P10" s="251"/>
    </row>
    <row r="11" spans="3:16" x14ac:dyDescent="0.25">
      <c r="C11" s="246"/>
      <c r="D11" s="247"/>
      <c r="E11" s="279"/>
      <c r="F11" s="246"/>
      <c r="G11" s="246"/>
      <c r="H11" s="247"/>
      <c r="I11" s="247"/>
      <c r="J11" s="247"/>
      <c r="K11" s="259"/>
      <c r="L11" s="279"/>
      <c r="M11" s="247"/>
      <c r="N11" s="247"/>
      <c r="O11" s="246"/>
      <c r="P11" s="251"/>
    </row>
    <row r="12" spans="3:16" x14ac:dyDescent="0.25">
      <c r="C12" s="246"/>
      <c r="D12" s="247"/>
      <c r="E12" s="279"/>
      <c r="F12" s="246"/>
      <c r="G12" s="246"/>
      <c r="H12" s="247"/>
      <c r="I12" s="247"/>
      <c r="J12" s="247"/>
      <c r="K12" s="259"/>
      <c r="L12" s="279"/>
      <c r="M12" s="247"/>
      <c r="N12" s="247"/>
      <c r="O12" s="246"/>
      <c r="P12" s="251"/>
    </row>
    <row r="13" spans="3:16" x14ac:dyDescent="0.25">
      <c r="C13" s="246"/>
      <c r="D13" s="247"/>
      <c r="E13" s="279"/>
      <c r="F13" s="246"/>
      <c r="G13" s="246"/>
      <c r="H13" s="247"/>
      <c r="I13" s="247"/>
      <c r="J13" s="247"/>
      <c r="K13" s="259"/>
      <c r="L13" s="279"/>
      <c r="M13" s="247"/>
      <c r="N13" s="247"/>
      <c r="O13" s="246"/>
      <c r="P13" s="251"/>
    </row>
    <row r="14" spans="3:16" x14ac:dyDescent="0.25">
      <c r="C14" s="246"/>
      <c r="D14" s="247"/>
      <c r="E14" s="279"/>
      <c r="F14" s="246"/>
      <c r="G14" s="246"/>
      <c r="H14" s="247"/>
      <c r="I14" s="247"/>
      <c r="J14" s="247"/>
      <c r="K14" s="259"/>
      <c r="L14" s="279"/>
      <c r="M14" s="247"/>
      <c r="N14" s="247"/>
      <c r="O14" s="246"/>
      <c r="P14" s="251"/>
    </row>
    <row r="15" spans="3:16" x14ac:dyDescent="0.25">
      <c r="C15" s="246"/>
      <c r="D15" s="247"/>
      <c r="E15" s="279"/>
      <c r="F15" s="246"/>
      <c r="G15" s="246"/>
      <c r="H15" s="247"/>
      <c r="I15" s="247"/>
      <c r="J15" s="247"/>
      <c r="K15" s="259"/>
      <c r="L15" s="279"/>
      <c r="M15" s="247"/>
      <c r="N15" s="247"/>
      <c r="O15" s="246"/>
      <c r="P15" s="251"/>
    </row>
    <row r="16" spans="3:16" x14ac:dyDescent="0.25">
      <c r="C16" s="246"/>
      <c r="D16" s="247"/>
      <c r="E16" s="279"/>
      <c r="F16" s="246"/>
      <c r="G16" s="246"/>
      <c r="H16" s="247"/>
      <c r="I16" s="247"/>
      <c r="J16" s="247"/>
      <c r="K16" s="259"/>
      <c r="L16" s="279"/>
      <c r="M16" s="247"/>
      <c r="N16" s="247"/>
      <c r="O16" s="246"/>
      <c r="P16" s="251"/>
    </row>
    <row r="17" spans="3:16" x14ac:dyDescent="0.25">
      <c r="C17" s="246"/>
      <c r="D17" s="247"/>
      <c r="E17" s="279"/>
      <c r="F17" s="246"/>
      <c r="G17" s="246"/>
      <c r="H17" s="247"/>
      <c r="I17" s="247"/>
      <c r="J17" s="247"/>
      <c r="K17" s="259"/>
      <c r="L17" s="279"/>
      <c r="M17" s="247"/>
      <c r="N17" s="247"/>
      <c r="O17" s="246"/>
      <c r="P17" s="251"/>
    </row>
    <row r="18" spans="3:16" x14ac:dyDescent="0.25">
      <c r="C18" s="246"/>
      <c r="D18" s="247"/>
      <c r="E18" s="279"/>
      <c r="F18" s="246"/>
      <c r="G18" s="246"/>
      <c r="H18" s="247"/>
      <c r="I18" s="247"/>
      <c r="J18" s="247"/>
      <c r="K18" s="259"/>
      <c r="L18" s="279"/>
      <c r="M18" s="247"/>
      <c r="N18" s="247"/>
      <c r="O18" s="246"/>
      <c r="P18" s="251"/>
    </row>
    <row r="19" spans="3:16" x14ac:dyDescent="0.25">
      <c r="C19" s="246"/>
      <c r="D19" s="247"/>
      <c r="E19" s="279"/>
      <c r="F19" s="246"/>
      <c r="G19" s="246"/>
      <c r="H19" s="247"/>
      <c r="I19" s="247"/>
      <c r="J19" s="247"/>
      <c r="K19" s="259"/>
      <c r="L19" s="279"/>
      <c r="M19" s="247"/>
      <c r="N19" s="247"/>
      <c r="O19" s="246"/>
      <c r="P19" s="251"/>
    </row>
    <row r="20" spans="3:16" x14ac:dyDescent="0.25">
      <c r="C20" s="246"/>
      <c r="D20" s="247"/>
      <c r="E20" s="279"/>
      <c r="F20" s="246"/>
      <c r="G20" s="246"/>
      <c r="H20" s="247"/>
      <c r="I20" s="247"/>
      <c r="J20" s="247"/>
      <c r="K20" s="259"/>
      <c r="L20" s="279"/>
      <c r="M20" s="247"/>
      <c r="N20" s="247"/>
      <c r="O20" s="246"/>
      <c r="P20" s="251"/>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8"/>
  <sheetViews>
    <sheetView workbookViewId="0">
      <pane ySplit="4" topLeftCell="A5" activePane="bottomLeft" state="frozen"/>
      <selection pane="bottomLeft" activeCell="V11" sqref="V11"/>
    </sheetView>
  </sheetViews>
  <sheetFormatPr defaultColWidth="9.140625" defaultRowHeight="15" x14ac:dyDescent="0.25"/>
  <cols>
    <col min="1" max="1" width="4.28515625" style="230" customWidth="1"/>
    <col min="2" max="2" width="4.85546875" style="230" customWidth="1"/>
    <col min="3" max="3" width="13.42578125" style="191" customWidth="1"/>
    <col min="4" max="4" width="24.42578125" style="257" bestFit="1" customWidth="1"/>
    <col min="5" max="5" width="26" style="243" customWidth="1"/>
    <col min="6" max="6" width="28.28515625" style="243" customWidth="1"/>
    <col min="7" max="7" width="24.140625" style="243" customWidth="1"/>
    <col min="8" max="8" width="5.28515625" style="230" customWidth="1"/>
    <col min="9" max="20" width="4.7109375" style="191" customWidth="1"/>
    <col min="21" max="16384" width="9.140625" style="230"/>
  </cols>
  <sheetData>
    <row r="2" spans="2:20" x14ac:dyDescent="0.25">
      <c r="B2" s="230" t="s">
        <v>570</v>
      </c>
      <c r="I2" s="191" t="s">
        <v>575</v>
      </c>
    </row>
    <row r="3" spans="2:20" s="191" customFormat="1" x14ac:dyDescent="0.25">
      <c r="D3" s="257"/>
      <c r="I3" s="191" t="s">
        <v>509</v>
      </c>
      <c r="J3" s="191" t="s">
        <v>510</v>
      </c>
      <c r="K3" s="191" t="s">
        <v>511</v>
      </c>
      <c r="L3" s="191" t="s">
        <v>512</v>
      </c>
      <c r="M3" s="191" t="s">
        <v>347</v>
      </c>
      <c r="N3" s="191" t="s">
        <v>513</v>
      </c>
      <c r="O3" s="191" t="s">
        <v>514</v>
      </c>
      <c r="P3" s="191" t="s">
        <v>515</v>
      </c>
      <c r="Q3" s="191" t="s">
        <v>516</v>
      </c>
      <c r="R3" s="191" t="s">
        <v>517</v>
      </c>
      <c r="S3" s="191" t="s">
        <v>518</v>
      </c>
      <c r="T3" s="191" t="s">
        <v>519</v>
      </c>
    </row>
    <row r="4" spans="2:20" ht="30" x14ac:dyDescent="0.25">
      <c r="B4" s="247" t="s">
        <v>278</v>
      </c>
      <c r="C4" s="247" t="s">
        <v>342</v>
      </c>
      <c r="D4" s="259" t="s">
        <v>574</v>
      </c>
      <c r="E4" s="250" t="s">
        <v>571</v>
      </c>
      <c r="F4" s="250" t="s">
        <v>572</v>
      </c>
      <c r="G4" s="250" t="s">
        <v>573</v>
      </c>
      <c r="I4" s="191">
        <f>COUNTIF($C$5:$C$18,"Januari")</f>
        <v>0</v>
      </c>
      <c r="J4" s="191">
        <f>COUNTIF($C$5:$C$18,"Februari")</f>
        <v>0</v>
      </c>
      <c r="K4" s="191">
        <f>COUNTIF($C$5:$C$18,"Maret")</f>
        <v>0</v>
      </c>
      <c r="L4" s="191">
        <f>COUNTIF($C$5:$C$18,"April")</f>
        <v>0</v>
      </c>
      <c r="M4" s="191">
        <f>COUNTIF($C$5:$C$18,"Mei")</f>
        <v>0</v>
      </c>
      <c r="N4" s="191">
        <f>COUNTIF($C$5:$C$18,"Juni")</f>
        <v>0</v>
      </c>
      <c r="O4" s="191">
        <f>COUNTIF($C$5:$C$18,"Juli")</f>
        <v>0</v>
      </c>
      <c r="P4" s="191">
        <f>COUNTIF($C$5:$C$18,"Agustus")</f>
        <v>0</v>
      </c>
      <c r="Q4" s="191">
        <f>COUNTIF($C$5:$C$18,"September")</f>
        <v>0</v>
      </c>
      <c r="R4" s="191">
        <f>COUNTIF($C$5:$C$18,"Oktober")</f>
        <v>0</v>
      </c>
      <c r="S4" s="191">
        <f>COUNTIF($C$5:$C$18,"November")</f>
        <v>0</v>
      </c>
      <c r="T4" s="191">
        <f>COUNTIF($C$5:$C$18,"Desember")</f>
        <v>0</v>
      </c>
    </row>
    <row r="5" spans="2:20" ht="30" x14ac:dyDescent="0.25">
      <c r="B5" s="246">
        <v>1</v>
      </c>
      <c r="C5" s="247" t="str">
        <f t="shared" ref="C5:C18" si="0">IF(D5="","",TEXT(D5,"mmmm"))</f>
        <v>-</v>
      </c>
      <c r="D5" s="280" t="s">
        <v>341</v>
      </c>
      <c r="E5" s="256" t="s">
        <v>341</v>
      </c>
      <c r="F5" s="256" t="s">
        <v>593</v>
      </c>
      <c r="G5" s="256" t="s">
        <v>341</v>
      </c>
    </row>
    <row r="6" spans="2:20" x14ac:dyDescent="0.25">
      <c r="B6" s="246"/>
      <c r="C6" s="247" t="str">
        <f t="shared" si="0"/>
        <v/>
      </c>
      <c r="D6" s="259"/>
      <c r="E6" s="251"/>
      <c r="F6" s="251"/>
      <c r="G6" s="251"/>
    </row>
    <row r="7" spans="2:20" x14ac:dyDescent="0.25">
      <c r="B7" s="246"/>
      <c r="C7" s="247" t="str">
        <f t="shared" si="0"/>
        <v/>
      </c>
      <c r="D7" s="259"/>
      <c r="E7" s="251"/>
      <c r="F7" s="251"/>
      <c r="G7" s="251"/>
    </row>
    <row r="8" spans="2:20" x14ac:dyDescent="0.25">
      <c r="B8" s="246"/>
      <c r="C8" s="247" t="str">
        <f t="shared" si="0"/>
        <v/>
      </c>
      <c r="D8" s="259"/>
      <c r="E8" s="251"/>
      <c r="F8" s="251"/>
      <c r="G8" s="251"/>
    </row>
    <row r="9" spans="2:20" x14ac:dyDescent="0.25">
      <c r="B9" s="246"/>
      <c r="C9" s="247" t="str">
        <f t="shared" si="0"/>
        <v/>
      </c>
      <c r="D9" s="259"/>
      <c r="E9" s="251"/>
      <c r="F9" s="251"/>
      <c r="G9" s="251"/>
    </row>
    <row r="10" spans="2:20" x14ac:dyDescent="0.25">
      <c r="B10" s="246"/>
      <c r="C10" s="247" t="str">
        <f t="shared" si="0"/>
        <v/>
      </c>
      <c r="D10" s="259"/>
      <c r="E10" s="251"/>
      <c r="F10" s="251"/>
      <c r="G10" s="251"/>
    </row>
    <row r="11" spans="2:20" x14ac:dyDescent="0.25">
      <c r="B11" s="246"/>
      <c r="C11" s="247" t="str">
        <f t="shared" si="0"/>
        <v/>
      </c>
      <c r="D11" s="259"/>
      <c r="E11" s="251"/>
      <c r="F11" s="251"/>
      <c r="G11" s="251"/>
    </row>
    <row r="12" spans="2:20" x14ac:dyDescent="0.25">
      <c r="B12" s="246"/>
      <c r="C12" s="247" t="str">
        <f t="shared" si="0"/>
        <v/>
      </c>
      <c r="D12" s="259"/>
      <c r="E12" s="251"/>
      <c r="F12" s="251"/>
      <c r="G12" s="251"/>
    </row>
    <row r="13" spans="2:20" x14ac:dyDescent="0.25">
      <c r="B13" s="246"/>
      <c r="C13" s="247" t="str">
        <f t="shared" si="0"/>
        <v/>
      </c>
      <c r="D13" s="259"/>
      <c r="E13" s="251"/>
      <c r="F13" s="251"/>
      <c r="G13" s="251"/>
    </row>
    <row r="14" spans="2:20" x14ac:dyDescent="0.25">
      <c r="B14" s="246"/>
      <c r="C14" s="247" t="str">
        <f t="shared" si="0"/>
        <v/>
      </c>
      <c r="D14" s="259"/>
      <c r="E14" s="251"/>
      <c r="F14" s="251"/>
      <c r="G14" s="251"/>
    </row>
    <row r="15" spans="2:20" x14ac:dyDescent="0.25">
      <c r="B15" s="246"/>
      <c r="C15" s="247" t="str">
        <f t="shared" si="0"/>
        <v/>
      </c>
      <c r="D15" s="259"/>
      <c r="E15" s="251"/>
      <c r="F15" s="251"/>
      <c r="G15" s="251"/>
    </row>
    <row r="16" spans="2:20" x14ac:dyDescent="0.25">
      <c r="B16" s="246"/>
      <c r="C16" s="247" t="str">
        <f t="shared" si="0"/>
        <v/>
      </c>
      <c r="D16" s="259"/>
      <c r="E16" s="251"/>
      <c r="F16" s="251"/>
      <c r="G16" s="251"/>
    </row>
    <row r="17" spans="2:7" x14ac:dyDescent="0.25">
      <c r="B17" s="246"/>
      <c r="C17" s="247" t="str">
        <f t="shared" si="0"/>
        <v/>
      </c>
      <c r="D17" s="259"/>
      <c r="E17" s="251"/>
      <c r="F17" s="251"/>
      <c r="G17" s="251"/>
    </row>
    <row r="18" spans="2:7" x14ac:dyDescent="0.25">
      <c r="B18" s="246"/>
      <c r="C18" s="247" t="str">
        <f t="shared" si="0"/>
        <v/>
      </c>
      <c r="D18" s="259"/>
      <c r="E18" s="251"/>
      <c r="F18" s="251"/>
      <c r="G18" s="251"/>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97"/>
  <sheetViews>
    <sheetView showGridLines="0" zoomScale="90" zoomScaleNormal="90" workbookViewId="0">
      <pane ySplit="4" topLeftCell="A5" activePane="bottomLeft" state="frozen"/>
      <selection pane="bottomLeft" activeCell="F89" sqref="F89"/>
    </sheetView>
  </sheetViews>
  <sheetFormatPr defaultColWidth="9.140625" defaultRowHeight="14.25" x14ac:dyDescent="0.25"/>
  <cols>
    <col min="1" max="1" width="5.140625" style="288" customWidth="1"/>
    <col min="2" max="2" width="3.5703125" style="288" bestFit="1" customWidth="1"/>
    <col min="3" max="3" width="58.5703125" style="308" customWidth="1"/>
    <col min="4" max="4" width="12.7109375" style="309" bestFit="1" customWidth="1"/>
    <col min="5" max="5" width="19.140625" style="327" bestFit="1" customWidth="1"/>
    <col min="6" max="6" width="18.85546875" style="326" bestFit="1" customWidth="1"/>
    <col min="7" max="7" width="18.85546875" style="327" bestFit="1" customWidth="1"/>
    <col min="8" max="8" width="18.42578125" style="288" bestFit="1" customWidth="1"/>
    <col min="9" max="16384" width="9.140625" style="288"/>
  </cols>
  <sheetData>
    <row r="2" spans="2:8" s="285" customFormat="1" ht="19.5" x14ac:dyDescent="0.25">
      <c r="B2" s="523" t="s">
        <v>678</v>
      </c>
      <c r="C2" s="523"/>
      <c r="D2" s="523"/>
      <c r="E2" s="523"/>
      <c r="F2" s="523"/>
      <c r="G2" s="523"/>
      <c r="H2" s="523"/>
    </row>
    <row r="3" spans="2:8" ht="15" hidden="1" x14ac:dyDescent="0.25">
      <c r="B3" s="286"/>
      <c r="C3" s="287" t="s">
        <v>596</v>
      </c>
      <c r="D3" s="286"/>
      <c r="E3" s="313"/>
      <c r="F3" s="313"/>
      <c r="G3" s="313"/>
      <c r="H3" s="286"/>
    </row>
    <row r="4" spans="2:8" s="292" customFormat="1" ht="15" x14ac:dyDescent="0.25">
      <c r="B4" s="289" t="s">
        <v>278</v>
      </c>
      <c r="C4" s="290" t="s">
        <v>597</v>
      </c>
      <c r="D4" s="291" t="s">
        <v>576</v>
      </c>
      <c r="E4" s="315" t="s">
        <v>600</v>
      </c>
      <c r="F4" s="314" t="s">
        <v>598</v>
      </c>
      <c r="G4" s="315" t="s">
        <v>599</v>
      </c>
      <c r="H4" s="289" t="s">
        <v>250</v>
      </c>
    </row>
    <row r="5" spans="2:8" s="297" customFormat="1" ht="15" x14ac:dyDescent="0.25">
      <c r="B5" s="293" t="s">
        <v>601</v>
      </c>
      <c r="C5" s="294" t="s">
        <v>602</v>
      </c>
      <c r="D5" s="295"/>
      <c r="E5" s="317"/>
      <c r="F5" s="316"/>
      <c r="G5" s="317"/>
      <c r="H5" s="296"/>
    </row>
    <row r="6" spans="2:8" x14ac:dyDescent="0.25">
      <c r="B6" s="298">
        <v>1</v>
      </c>
      <c r="C6" s="299" t="s">
        <v>603</v>
      </c>
      <c r="D6" s="300">
        <v>1</v>
      </c>
      <c r="E6" s="319">
        <v>45247</v>
      </c>
      <c r="F6" s="318">
        <v>45232</v>
      </c>
      <c r="G6" s="319">
        <v>45237</v>
      </c>
      <c r="H6" s="298" t="s">
        <v>604</v>
      </c>
    </row>
    <row r="7" spans="2:8" x14ac:dyDescent="0.25">
      <c r="B7" s="298">
        <v>2</v>
      </c>
      <c r="C7" s="299" t="s">
        <v>605</v>
      </c>
      <c r="D7" s="300">
        <v>1</v>
      </c>
      <c r="E7" s="319">
        <v>45247</v>
      </c>
      <c r="F7" s="318">
        <v>45232</v>
      </c>
      <c r="G7" s="319">
        <v>45237</v>
      </c>
      <c r="H7" s="298" t="s">
        <v>604</v>
      </c>
    </row>
    <row r="8" spans="2:8" x14ac:dyDescent="0.25">
      <c r="B8" s="298">
        <v>3</v>
      </c>
      <c r="C8" s="299" t="s">
        <v>606</v>
      </c>
      <c r="D8" s="300">
        <v>0.05</v>
      </c>
      <c r="E8" s="319">
        <v>45247</v>
      </c>
      <c r="F8" s="318">
        <v>45237</v>
      </c>
      <c r="G8" s="319">
        <v>45237</v>
      </c>
      <c r="H8" s="298" t="s">
        <v>695</v>
      </c>
    </row>
    <row r="9" spans="2:8" x14ac:dyDescent="0.25">
      <c r="B9" s="298">
        <v>4</v>
      </c>
      <c r="C9" s="299" t="s">
        <v>608</v>
      </c>
      <c r="D9" s="300">
        <v>0.05</v>
      </c>
      <c r="E9" s="319">
        <v>45247</v>
      </c>
      <c r="F9" s="318">
        <v>45237</v>
      </c>
      <c r="G9" s="319">
        <v>45237</v>
      </c>
      <c r="H9" s="298" t="s">
        <v>695</v>
      </c>
    </row>
    <row r="10" spans="2:8" ht="4.5" customHeight="1" x14ac:dyDescent="0.25">
      <c r="B10" s="301"/>
      <c r="C10" s="302"/>
      <c r="D10" s="303"/>
      <c r="E10" s="321"/>
      <c r="F10" s="320"/>
      <c r="G10" s="321"/>
      <c r="H10" s="301"/>
    </row>
    <row r="11" spans="2:8" s="297" customFormat="1" ht="15" x14ac:dyDescent="0.25">
      <c r="B11" s="293" t="s">
        <v>609</v>
      </c>
      <c r="C11" s="294" t="s">
        <v>610</v>
      </c>
      <c r="D11" s="295"/>
      <c r="E11" s="317"/>
      <c r="F11" s="316"/>
      <c r="G11" s="317"/>
      <c r="H11" s="296"/>
    </row>
    <row r="12" spans="2:8" x14ac:dyDescent="0.25">
      <c r="B12" s="298">
        <v>1</v>
      </c>
      <c r="C12" s="299" t="s">
        <v>611</v>
      </c>
      <c r="D12" s="300">
        <v>1</v>
      </c>
      <c r="E12" s="319">
        <v>45260</v>
      </c>
      <c r="F12" s="318">
        <v>45239</v>
      </c>
      <c r="G12" s="319">
        <v>45239</v>
      </c>
      <c r="H12" s="298" t="s">
        <v>612</v>
      </c>
    </row>
    <row r="13" spans="2:8" x14ac:dyDescent="0.25">
      <c r="B13" s="298">
        <v>2</v>
      </c>
      <c r="C13" s="299" t="s">
        <v>613</v>
      </c>
      <c r="D13" s="300">
        <v>1</v>
      </c>
      <c r="E13" s="319">
        <v>45260</v>
      </c>
      <c r="F13" s="318">
        <v>45232</v>
      </c>
      <c r="G13" s="319">
        <v>45239</v>
      </c>
      <c r="H13" s="298" t="s">
        <v>612</v>
      </c>
    </row>
    <row r="14" spans="2:8" ht="4.5" customHeight="1" x14ac:dyDescent="0.25">
      <c r="B14" s="301"/>
      <c r="C14" s="302"/>
      <c r="D14" s="303"/>
      <c r="E14" s="321"/>
      <c r="F14" s="320"/>
      <c r="G14" s="321"/>
      <c r="H14" s="301"/>
    </row>
    <row r="15" spans="2:8" s="297" customFormat="1" ht="15" x14ac:dyDescent="0.25">
      <c r="B15" s="293" t="s">
        <v>614</v>
      </c>
      <c r="C15" s="294" t="s">
        <v>677</v>
      </c>
      <c r="D15" s="295"/>
      <c r="E15" s="317"/>
      <c r="F15" s="316"/>
      <c r="G15" s="317"/>
      <c r="H15" s="296"/>
    </row>
    <row r="16" spans="2:8" x14ac:dyDescent="0.25">
      <c r="B16" s="298">
        <v>1</v>
      </c>
      <c r="C16" s="299" t="s">
        <v>615</v>
      </c>
      <c r="D16" s="300">
        <v>1</v>
      </c>
      <c r="E16" s="319">
        <v>45275</v>
      </c>
      <c r="F16" s="319">
        <v>45241</v>
      </c>
      <c r="G16" s="319">
        <v>45241</v>
      </c>
      <c r="H16" s="298" t="s">
        <v>612</v>
      </c>
    </row>
    <row r="17" spans="2:8" x14ac:dyDescent="0.25">
      <c r="B17" s="298">
        <v>2</v>
      </c>
      <c r="C17" s="299" t="s">
        <v>616</v>
      </c>
      <c r="D17" s="300">
        <v>1</v>
      </c>
      <c r="E17" s="319">
        <v>45275</v>
      </c>
      <c r="F17" s="319">
        <v>45243</v>
      </c>
      <c r="G17" s="319">
        <v>45243</v>
      </c>
      <c r="H17" s="298" t="s">
        <v>612</v>
      </c>
    </row>
    <row r="18" spans="2:8" x14ac:dyDescent="0.25">
      <c r="B18" s="298">
        <v>3</v>
      </c>
      <c r="C18" s="299" t="s">
        <v>617</v>
      </c>
      <c r="D18" s="300">
        <v>1</v>
      </c>
      <c r="E18" s="319">
        <v>45275</v>
      </c>
      <c r="F18" s="319">
        <v>45243</v>
      </c>
      <c r="G18" s="319">
        <v>45243</v>
      </c>
      <c r="H18" s="298" t="s">
        <v>612</v>
      </c>
    </row>
    <row r="19" spans="2:8" x14ac:dyDescent="0.25">
      <c r="B19" s="298">
        <v>4</v>
      </c>
      <c r="C19" s="299" t="s">
        <v>618</v>
      </c>
      <c r="D19" s="300">
        <v>1</v>
      </c>
      <c r="E19" s="319">
        <v>45275</v>
      </c>
      <c r="F19" s="319">
        <v>45243</v>
      </c>
      <c r="G19" s="319">
        <v>45243</v>
      </c>
      <c r="H19" s="298" t="s">
        <v>612</v>
      </c>
    </row>
    <row r="20" spans="2:8" x14ac:dyDescent="0.25">
      <c r="B20" s="298">
        <v>5</v>
      </c>
      <c r="C20" s="299" t="s">
        <v>619</v>
      </c>
      <c r="D20" s="300">
        <v>1</v>
      </c>
      <c r="E20" s="319">
        <v>45275</v>
      </c>
      <c r="F20" s="319">
        <v>45244</v>
      </c>
      <c r="G20" s="319">
        <v>45244</v>
      </c>
      <c r="H20" s="298" t="s">
        <v>612</v>
      </c>
    </row>
    <row r="21" spans="2:8" x14ac:dyDescent="0.25">
      <c r="B21" s="298">
        <v>6</v>
      </c>
      <c r="C21" s="299" t="s">
        <v>620</v>
      </c>
      <c r="D21" s="300">
        <v>1</v>
      </c>
      <c r="E21" s="319">
        <v>45275</v>
      </c>
      <c r="F21" s="319">
        <v>45244</v>
      </c>
      <c r="G21" s="319">
        <v>45244</v>
      </c>
      <c r="H21" s="298" t="s">
        <v>612</v>
      </c>
    </row>
    <row r="22" spans="2:8" x14ac:dyDescent="0.25">
      <c r="B22" s="298">
        <v>7</v>
      </c>
      <c r="C22" s="299" t="s">
        <v>621</v>
      </c>
      <c r="D22" s="300">
        <v>1</v>
      </c>
      <c r="E22" s="319">
        <v>45275</v>
      </c>
      <c r="F22" s="319">
        <v>45245</v>
      </c>
      <c r="G22" s="319">
        <v>45245</v>
      </c>
      <c r="H22" s="298" t="s">
        <v>612</v>
      </c>
    </row>
    <row r="23" spans="2:8" x14ac:dyDescent="0.25">
      <c r="B23" s="298">
        <v>8</v>
      </c>
      <c r="C23" s="299" t="s">
        <v>622</v>
      </c>
      <c r="D23" s="300">
        <v>1</v>
      </c>
      <c r="E23" s="319">
        <v>45275</v>
      </c>
      <c r="F23" s="319">
        <v>45245</v>
      </c>
      <c r="G23" s="319">
        <v>45245</v>
      </c>
      <c r="H23" s="298" t="s">
        <v>612</v>
      </c>
    </row>
    <row r="24" spans="2:8" x14ac:dyDescent="0.25">
      <c r="B24" s="298">
        <v>9</v>
      </c>
      <c r="C24" s="299" t="s">
        <v>623</v>
      </c>
      <c r="D24" s="300">
        <v>1</v>
      </c>
      <c r="E24" s="319">
        <v>45275</v>
      </c>
      <c r="F24" s="319">
        <v>45245</v>
      </c>
      <c r="G24" s="319">
        <v>45245</v>
      </c>
      <c r="H24" s="298" t="s">
        <v>612</v>
      </c>
    </row>
    <row r="25" spans="2:8" x14ac:dyDescent="0.25">
      <c r="B25" s="298">
        <v>10</v>
      </c>
      <c r="C25" s="299" t="s">
        <v>624</v>
      </c>
      <c r="D25" s="300">
        <v>1</v>
      </c>
      <c r="E25" s="319">
        <v>45275</v>
      </c>
      <c r="F25" s="319">
        <v>45245</v>
      </c>
      <c r="G25" s="319">
        <v>45245</v>
      </c>
      <c r="H25" s="298" t="s">
        <v>612</v>
      </c>
    </row>
    <row r="26" spans="2:8" x14ac:dyDescent="0.25">
      <c r="B26" s="298">
        <v>11</v>
      </c>
      <c r="C26" s="299" t="s">
        <v>625</v>
      </c>
      <c r="D26" s="300">
        <v>1</v>
      </c>
      <c r="E26" s="319">
        <v>45275</v>
      </c>
      <c r="F26" s="319">
        <v>45245</v>
      </c>
      <c r="G26" s="319">
        <v>45245</v>
      </c>
      <c r="H26" s="298" t="s">
        <v>612</v>
      </c>
    </row>
    <row r="27" spans="2:8" x14ac:dyDescent="0.25">
      <c r="B27" s="298">
        <v>12</v>
      </c>
      <c r="C27" s="299" t="s">
        <v>626</v>
      </c>
      <c r="D27" s="300">
        <v>1</v>
      </c>
      <c r="E27" s="319">
        <v>45275</v>
      </c>
      <c r="F27" s="319">
        <v>45245</v>
      </c>
      <c r="G27" s="319">
        <v>45245</v>
      </c>
      <c r="H27" s="298" t="s">
        <v>612</v>
      </c>
    </row>
    <row r="28" spans="2:8" ht="4.5" customHeight="1" x14ac:dyDescent="0.25">
      <c r="B28" s="301"/>
      <c r="C28" s="302"/>
      <c r="D28" s="303"/>
      <c r="E28" s="321"/>
      <c r="F28" s="320"/>
      <c r="G28" s="321"/>
      <c r="H28" s="301"/>
    </row>
    <row r="29" spans="2:8" s="297" customFormat="1" ht="15" x14ac:dyDescent="0.25">
      <c r="B29" s="293" t="s">
        <v>627</v>
      </c>
      <c r="C29" s="294" t="s">
        <v>628</v>
      </c>
      <c r="D29" s="295"/>
      <c r="E29" s="317"/>
      <c r="F29" s="316"/>
      <c r="G29" s="317"/>
      <c r="H29" s="296"/>
    </row>
    <row r="30" spans="2:8" x14ac:dyDescent="0.25">
      <c r="B30" s="298">
        <v>1</v>
      </c>
      <c r="C30" s="299" t="s">
        <v>629</v>
      </c>
      <c r="D30" s="300">
        <v>1</v>
      </c>
      <c r="E30" s="319">
        <v>45275</v>
      </c>
      <c r="F30" s="318">
        <v>45240</v>
      </c>
      <c r="G30" s="319">
        <v>45240</v>
      </c>
      <c r="H30" s="298" t="s">
        <v>612</v>
      </c>
    </row>
    <row r="31" spans="2:8" x14ac:dyDescent="0.25">
      <c r="B31" s="298">
        <v>2</v>
      </c>
      <c r="C31" s="299" t="s">
        <v>630</v>
      </c>
      <c r="D31" s="300">
        <v>1</v>
      </c>
      <c r="E31" s="319">
        <v>45275</v>
      </c>
      <c r="F31" s="319">
        <v>45245</v>
      </c>
      <c r="G31" s="319">
        <v>45258</v>
      </c>
      <c r="H31" s="298" t="s">
        <v>612</v>
      </c>
    </row>
    <row r="32" spans="2:8" x14ac:dyDescent="0.25">
      <c r="B32" s="298"/>
      <c r="C32" s="304" t="s">
        <v>631</v>
      </c>
      <c r="D32" s="300">
        <v>1</v>
      </c>
      <c r="E32" s="319">
        <v>45275</v>
      </c>
      <c r="F32" s="319">
        <v>45245</v>
      </c>
      <c r="G32" s="319">
        <v>45245</v>
      </c>
      <c r="H32" s="298" t="s">
        <v>604</v>
      </c>
    </row>
    <row r="33" spans="2:8" x14ac:dyDescent="0.25">
      <c r="B33" s="298"/>
      <c r="C33" s="304" t="s">
        <v>632</v>
      </c>
      <c r="D33" s="300">
        <v>1</v>
      </c>
      <c r="E33" s="319">
        <v>45275</v>
      </c>
      <c r="F33" s="319">
        <v>45246</v>
      </c>
      <c r="G33" s="319">
        <v>45247</v>
      </c>
      <c r="H33" s="298" t="s">
        <v>612</v>
      </c>
    </row>
    <row r="34" spans="2:8" ht="28.5" x14ac:dyDescent="0.25">
      <c r="B34" s="298"/>
      <c r="C34" s="304" t="s">
        <v>633</v>
      </c>
      <c r="D34" s="300">
        <v>1</v>
      </c>
      <c r="E34" s="319">
        <v>45275</v>
      </c>
      <c r="F34" s="319">
        <v>45247</v>
      </c>
      <c r="G34" s="319">
        <v>45247</v>
      </c>
      <c r="H34" s="298" t="s">
        <v>604</v>
      </c>
    </row>
    <row r="35" spans="2:8" x14ac:dyDescent="0.25">
      <c r="B35" s="298"/>
      <c r="C35" s="304" t="s">
        <v>634</v>
      </c>
      <c r="D35" s="300">
        <v>1</v>
      </c>
      <c r="E35" s="319">
        <v>45275</v>
      </c>
      <c r="F35" s="319">
        <v>45247</v>
      </c>
      <c r="G35" s="319">
        <v>45247</v>
      </c>
      <c r="H35" s="298" t="s">
        <v>612</v>
      </c>
    </row>
    <row r="36" spans="2:8" ht="28.5" x14ac:dyDescent="0.25">
      <c r="B36" s="298"/>
      <c r="C36" s="304" t="s">
        <v>635</v>
      </c>
      <c r="D36" s="300">
        <v>1</v>
      </c>
      <c r="E36" s="319">
        <v>45275</v>
      </c>
      <c r="F36" s="319">
        <v>45247</v>
      </c>
      <c r="G36" s="319">
        <v>45247</v>
      </c>
      <c r="H36" s="298" t="s">
        <v>612</v>
      </c>
    </row>
    <row r="37" spans="2:8" ht="28.5" x14ac:dyDescent="0.25">
      <c r="B37" s="298"/>
      <c r="C37" s="304" t="s">
        <v>636</v>
      </c>
      <c r="D37" s="300">
        <v>1</v>
      </c>
      <c r="E37" s="319">
        <v>45275</v>
      </c>
      <c r="F37" s="319">
        <v>45250</v>
      </c>
      <c r="G37" s="319">
        <v>45251</v>
      </c>
      <c r="H37" s="298" t="s">
        <v>612</v>
      </c>
    </row>
    <row r="38" spans="2:8" ht="28.5" x14ac:dyDescent="0.25">
      <c r="B38" s="298"/>
      <c r="C38" s="304" t="s">
        <v>637</v>
      </c>
      <c r="D38" s="300">
        <v>1</v>
      </c>
      <c r="E38" s="319">
        <v>45275</v>
      </c>
      <c r="F38" s="319">
        <v>45252</v>
      </c>
      <c r="G38" s="319">
        <v>45252</v>
      </c>
      <c r="H38" s="298" t="s">
        <v>612</v>
      </c>
    </row>
    <row r="39" spans="2:8" ht="28.5" x14ac:dyDescent="0.25">
      <c r="B39" s="298"/>
      <c r="C39" s="304" t="s">
        <v>638</v>
      </c>
      <c r="D39" s="300">
        <v>1</v>
      </c>
      <c r="E39" s="319">
        <v>45275</v>
      </c>
      <c r="F39" s="319">
        <v>45253</v>
      </c>
      <c r="G39" s="319">
        <v>45253</v>
      </c>
      <c r="H39" s="298" t="s">
        <v>612</v>
      </c>
    </row>
    <row r="40" spans="2:8" ht="28.5" x14ac:dyDescent="0.25">
      <c r="B40" s="298"/>
      <c r="C40" s="304" t="s">
        <v>639</v>
      </c>
      <c r="D40" s="300">
        <v>1</v>
      </c>
      <c r="E40" s="319">
        <v>45275</v>
      </c>
      <c r="F40" s="319">
        <v>45254</v>
      </c>
      <c r="G40" s="319">
        <v>45254</v>
      </c>
      <c r="H40" s="298" t="s">
        <v>612</v>
      </c>
    </row>
    <row r="41" spans="2:8" ht="28.5" x14ac:dyDescent="0.25">
      <c r="B41" s="298"/>
      <c r="C41" s="304" t="s">
        <v>640</v>
      </c>
      <c r="D41" s="300">
        <v>1</v>
      </c>
      <c r="E41" s="319">
        <v>45275</v>
      </c>
      <c r="F41" s="319">
        <v>45254</v>
      </c>
      <c r="G41" s="319">
        <v>45254</v>
      </c>
      <c r="H41" s="298" t="s">
        <v>612</v>
      </c>
    </row>
    <row r="42" spans="2:8" x14ac:dyDescent="0.25">
      <c r="B42" s="298"/>
      <c r="C42" s="304" t="s">
        <v>641</v>
      </c>
      <c r="D42" s="300">
        <v>1</v>
      </c>
      <c r="E42" s="319">
        <v>45275</v>
      </c>
      <c r="F42" s="319">
        <v>45257</v>
      </c>
      <c r="G42" s="319">
        <v>45258</v>
      </c>
      <c r="H42" s="298" t="s">
        <v>612</v>
      </c>
    </row>
    <row r="43" spans="2:8" ht="28.5" x14ac:dyDescent="0.25">
      <c r="B43" s="298">
        <v>3</v>
      </c>
      <c r="C43" s="299" t="s">
        <v>642</v>
      </c>
      <c r="D43" s="300">
        <v>1</v>
      </c>
      <c r="E43" s="319">
        <v>45275</v>
      </c>
      <c r="F43" s="318">
        <v>45259</v>
      </c>
      <c r="G43" s="318">
        <v>45259</v>
      </c>
      <c r="H43" s="298" t="s">
        <v>612</v>
      </c>
    </row>
    <row r="44" spans="2:8" x14ac:dyDescent="0.25">
      <c r="B44" s="298">
        <v>4</v>
      </c>
      <c r="C44" s="299" t="s">
        <v>643</v>
      </c>
      <c r="D44" s="300">
        <v>1</v>
      </c>
      <c r="E44" s="319">
        <v>45275</v>
      </c>
      <c r="F44" s="318">
        <v>45259</v>
      </c>
      <c r="G44" s="318">
        <v>45259</v>
      </c>
      <c r="H44" s="298" t="s">
        <v>612</v>
      </c>
    </row>
    <row r="45" spans="2:8" ht="5.25" customHeight="1" x14ac:dyDescent="0.25">
      <c r="B45" s="301"/>
      <c r="C45" s="302"/>
      <c r="D45" s="303"/>
      <c r="E45" s="321"/>
      <c r="F45" s="320"/>
      <c r="G45" s="321"/>
      <c r="H45" s="301"/>
    </row>
    <row r="46" spans="2:8" ht="15" x14ac:dyDescent="0.25">
      <c r="B46" s="293" t="s">
        <v>644</v>
      </c>
      <c r="C46" s="299" t="s">
        <v>645</v>
      </c>
      <c r="D46" s="300"/>
      <c r="E46" s="319"/>
      <c r="F46" s="318"/>
      <c r="G46" s="319"/>
      <c r="H46" s="298"/>
    </row>
    <row r="47" spans="2:8" ht="28.5" x14ac:dyDescent="0.25">
      <c r="B47" s="298">
        <v>1</v>
      </c>
      <c r="C47" s="299" t="s">
        <v>646</v>
      </c>
      <c r="D47" s="300">
        <v>1</v>
      </c>
      <c r="E47" s="319">
        <v>45275</v>
      </c>
      <c r="F47" s="318">
        <v>45258</v>
      </c>
      <c r="G47" s="318">
        <v>45259</v>
      </c>
      <c r="H47" s="298" t="s">
        <v>612</v>
      </c>
    </row>
    <row r="48" spans="2:8" x14ac:dyDescent="0.25">
      <c r="B48" s="298">
        <v>2</v>
      </c>
      <c r="C48" s="299" t="s">
        <v>647</v>
      </c>
      <c r="D48" s="300">
        <v>1</v>
      </c>
      <c r="E48" s="319">
        <v>45275</v>
      </c>
      <c r="F48" s="318">
        <v>45258</v>
      </c>
      <c r="G48" s="318">
        <v>45259</v>
      </c>
      <c r="H48" s="298" t="s">
        <v>612</v>
      </c>
    </row>
    <row r="49" spans="2:8" x14ac:dyDescent="0.25">
      <c r="B49" s="298">
        <v>3</v>
      </c>
      <c r="C49" s="299" t="s">
        <v>648</v>
      </c>
      <c r="D49" s="300">
        <v>1</v>
      </c>
      <c r="E49" s="319">
        <v>45275</v>
      </c>
      <c r="F49" s="318">
        <v>45258</v>
      </c>
      <c r="G49" s="318">
        <v>45259</v>
      </c>
      <c r="H49" s="298" t="s">
        <v>612</v>
      </c>
    </row>
    <row r="50" spans="2:8" x14ac:dyDescent="0.25">
      <c r="B50" s="298">
        <v>4</v>
      </c>
      <c r="C50" s="299" t="s">
        <v>649</v>
      </c>
      <c r="D50" s="300">
        <v>1</v>
      </c>
      <c r="E50" s="319">
        <v>45275</v>
      </c>
      <c r="F50" s="318">
        <v>45258</v>
      </c>
      <c r="G50" s="318">
        <v>45259</v>
      </c>
      <c r="H50" s="298" t="s">
        <v>612</v>
      </c>
    </row>
    <row r="51" spans="2:8" ht="28.5" x14ac:dyDescent="0.25">
      <c r="B51" s="298">
        <v>5</v>
      </c>
      <c r="C51" s="299" t="s">
        <v>650</v>
      </c>
      <c r="D51" s="300">
        <v>1</v>
      </c>
      <c r="E51" s="319">
        <v>45275</v>
      </c>
      <c r="F51" s="318">
        <v>45258</v>
      </c>
      <c r="G51" s="318">
        <v>45259</v>
      </c>
      <c r="H51" s="298" t="s">
        <v>612</v>
      </c>
    </row>
    <row r="52" spans="2:8" ht="28.5" x14ac:dyDescent="0.25">
      <c r="B52" s="298">
        <v>6</v>
      </c>
      <c r="C52" s="299" t="s">
        <v>651</v>
      </c>
      <c r="D52" s="300">
        <v>1</v>
      </c>
      <c r="E52" s="319">
        <v>45275</v>
      </c>
      <c r="F52" s="318">
        <v>45258</v>
      </c>
      <c r="G52" s="318">
        <v>45259</v>
      </c>
      <c r="H52" s="298" t="s">
        <v>612</v>
      </c>
    </row>
    <row r="53" spans="2:8" ht="28.5" x14ac:dyDescent="0.25">
      <c r="B53" s="298">
        <v>7</v>
      </c>
      <c r="C53" s="299" t="s">
        <v>652</v>
      </c>
      <c r="D53" s="300">
        <v>1</v>
      </c>
      <c r="E53" s="319">
        <v>45275</v>
      </c>
      <c r="F53" s="318">
        <v>45258</v>
      </c>
      <c r="G53" s="318">
        <v>45259</v>
      </c>
      <c r="H53" s="298" t="s">
        <v>612</v>
      </c>
    </row>
    <row r="54" spans="2:8" x14ac:dyDescent="0.25">
      <c r="B54" s="298">
        <v>8</v>
      </c>
      <c r="C54" s="299" t="s">
        <v>653</v>
      </c>
      <c r="D54" s="300">
        <v>1</v>
      </c>
      <c r="E54" s="319">
        <v>45275</v>
      </c>
      <c r="F54" s="318">
        <v>45258</v>
      </c>
      <c r="G54" s="318">
        <v>45259</v>
      </c>
      <c r="H54" s="298" t="s">
        <v>612</v>
      </c>
    </row>
    <row r="55" spans="2:8" ht="28.5" x14ac:dyDescent="0.25">
      <c r="B55" s="298">
        <v>9</v>
      </c>
      <c r="C55" s="299" t="s">
        <v>654</v>
      </c>
      <c r="D55" s="300">
        <v>1</v>
      </c>
      <c r="E55" s="319">
        <v>45275</v>
      </c>
      <c r="F55" s="318">
        <v>45258</v>
      </c>
      <c r="G55" s="318">
        <v>45259</v>
      </c>
      <c r="H55" s="298" t="s">
        <v>612</v>
      </c>
    </row>
    <row r="56" spans="2:8" ht="28.5" x14ac:dyDescent="0.25">
      <c r="B56" s="298">
        <v>10</v>
      </c>
      <c r="C56" s="299" t="s">
        <v>655</v>
      </c>
      <c r="D56" s="300">
        <v>1</v>
      </c>
      <c r="E56" s="319">
        <v>45275</v>
      </c>
      <c r="F56" s="318">
        <v>45258</v>
      </c>
      <c r="G56" s="318">
        <v>45259</v>
      </c>
      <c r="H56" s="298" t="s">
        <v>612</v>
      </c>
    </row>
    <row r="57" spans="2:8" ht="4.5" customHeight="1" x14ac:dyDescent="0.25">
      <c r="B57" s="301"/>
      <c r="C57" s="302"/>
      <c r="D57" s="303"/>
      <c r="E57" s="321"/>
      <c r="F57" s="320"/>
      <c r="G57" s="321"/>
      <c r="H57" s="301"/>
    </row>
    <row r="58" spans="2:8" s="297" customFormat="1" ht="15" x14ac:dyDescent="0.25">
      <c r="B58" s="293" t="s">
        <v>656</v>
      </c>
      <c r="C58" s="294" t="s">
        <v>657</v>
      </c>
      <c r="D58" s="295"/>
      <c r="E58" s="317"/>
      <c r="F58" s="316"/>
      <c r="G58" s="317"/>
      <c r="H58" s="296"/>
    </row>
    <row r="59" spans="2:8" x14ac:dyDescent="0.25">
      <c r="B59" s="298">
        <v>1</v>
      </c>
      <c r="C59" s="299" t="s">
        <v>658</v>
      </c>
      <c r="D59" s="300">
        <v>0.8</v>
      </c>
      <c r="E59" s="319">
        <v>45264</v>
      </c>
      <c r="F59" s="318">
        <v>45260</v>
      </c>
      <c r="G59" s="318">
        <v>45260</v>
      </c>
      <c r="H59" s="298" t="s">
        <v>607</v>
      </c>
    </row>
    <row r="60" spans="2:8" ht="28.5" x14ac:dyDescent="0.25">
      <c r="B60" s="298">
        <v>2</v>
      </c>
      <c r="C60" s="299" t="s">
        <v>659</v>
      </c>
      <c r="D60" s="300">
        <v>0</v>
      </c>
      <c r="E60" s="319">
        <v>45264</v>
      </c>
      <c r="F60" s="318"/>
      <c r="G60" s="318"/>
      <c r="H60" s="299" t="s">
        <v>694</v>
      </c>
    </row>
    <row r="61" spans="2:8" ht="4.5" customHeight="1" x14ac:dyDescent="0.25">
      <c r="B61" s="301"/>
      <c r="C61" s="302"/>
      <c r="D61" s="303"/>
      <c r="E61" s="321"/>
      <c r="F61" s="320"/>
      <c r="G61" s="321"/>
      <c r="H61" s="301"/>
    </row>
    <row r="62" spans="2:8" s="297" customFormat="1" ht="15" x14ac:dyDescent="0.25">
      <c r="B62" s="293" t="s">
        <v>661</v>
      </c>
      <c r="C62" s="294" t="s">
        <v>662</v>
      </c>
      <c r="D62" s="295"/>
      <c r="E62" s="317"/>
      <c r="F62" s="316"/>
      <c r="G62" s="317"/>
      <c r="H62" s="296"/>
    </row>
    <row r="63" spans="2:8" ht="28.5" x14ac:dyDescent="0.25">
      <c r="B63" s="298">
        <v>1</v>
      </c>
      <c r="C63" s="299" t="s">
        <v>663</v>
      </c>
      <c r="D63" s="300">
        <v>0</v>
      </c>
      <c r="E63" s="319">
        <v>45282</v>
      </c>
      <c r="F63" s="318"/>
      <c r="G63" s="319"/>
      <c r="H63" s="299" t="s">
        <v>694</v>
      </c>
    </row>
    <row r="64" spans="2:8" ht="28.5" x14ac:dyDescent="0.25">
      <c r="B64" s="298">
        <v>2</v>
      </c>
      <c r="C64" s="299" t="s">
        <v>664</v>
      </c>
      <c r="D64" s="300">
        <v>0</v>
      </c>
      <c r="E64" s="319">
        <v>45289</v>
      </c>
      <c r="F64" s="318"/>
      <c r="G64" s="319"/>
      <c r="H64" s="299" t="s">
        <v>694</v>
      </c>
    </row>
    <row r="65" spans="2:8" x14ac:dyDescent="0.25">
      <c r="B65" s="305"/>
      <c r="C65" s="306"/>
      <c r="D65" s="307"/>
      <c r="E65" s="323"/>
      <c r="F65" s="322"/>
      <c r="G65" s="323"/>
      <c r="H65" s="305"/>
    </row>
    <row r="66" spans="2:8" ht="4.5" customHeight="1" x14ac:dyDescent="0.25">
      <c r="B66" s="301"/>
      <c r="C66" s="302"/>
      <c r="D66" s="303"/>
      <c r="E66" s="321"/>
      <c r="F66" s="320"/>
      <c r="G66" s="321"/>
      <c r="H66" s="301"/>
    </row>
    <row r="67" spans="2:8" s="297" customFormat="1" ht="30" x14ac:dyDescent="0.25">
      <c r="B67" s="310"/>
      <c r="C67" s="332" t="s">
        <v>696</v>
      </c>
      <c r="D67" s="311">
        <f>AVERAGE(D5:D66)</f>
        <v>0.89148936170212767</v>
      </c>
      <c r="E67" s="325"/>
      <c r="F67" s="324"/>
      <c r="G67" s="325"/>
      <c r="H67" s="312"/>
    </row>
    <row r="68" spans="2:8" s="297" customFormat="1" ht="15" x14ac:dyDescent="0.25">
      <c r="B68" s="292"/>
      <c r="C68" s="328"/>
      <c r="D68" s="329"/>
      <c r="E68" s="330"/>
      <c r="F68" s="331"/>
      <c r="G68" s="330"/>
    </row>
    <row r="69" spans="2:8" s="297" customFormat="1" ht="19.5" x14ac:dyDescent="0.25">
      <c r="B69" s="524" t="s">
        <v>679</v>
      </c>
      <c r="C69" s="524"/>
      <c r="D69" s="524"/>
      <c r="E69" s="524"/>
      <c r="F69" s="524"/>
      <c r="G69" s="524"/>
      <c r="H69" s="524"/>
    </row>
    <row r="70" spans="2:8" ht="4.5" customHeight="1" x14ac:dyDescent="0.25">
      <c r="B70" s="301"/>
      <c r="C70" s="302"/>
      <c r="D70" s="303"/>
      <c r="E70" s="321"/>
      <c r="F70" s="320"/>
      <c r="G70" s="321"/>
      <c r="H70" s="301"/>
    </row>
    <row r="71" spans="2:8" s="297" customFormat="1" ht="15" x14ac:dyDescent="0.25">
      <c r="B71" s="293" t="s">
        <v>665</v>
      </c>
      <c r="C71" s="294" t="s">
        <v>692</v>
      </c>
      <c r="D71" s="295"/>
      <c r="E71" s="317"/>
      <c r="F71" s="316"/>
      <c r="G71" s="317"/>
      <c r="H71" s="296"/>
    </row>
    <row r="72" spans="2:8" ht="28.5" x14ac:dyDescent="0.25">
      <c r="B72" s="298">
        <v>1</v>
      </c>
      <c r="C72" s="299" t="s">
        <v>693</v>
      </c>
      <c r="D72" s="300">
        <v>1</v>
      </c>
      <c r="E72" s="318">
        <v>45313</v>
      </c>
      <c r="F72" s="318">
        <v>45313</v>
      </c>
      <c r="G72" s="318"/>
      <c r="H72" s="298" t="s">
        <v>612</v>
      </c>
    </row>
    <row r="73" spans="2:8" x14ac:dyDescent="0.25">
      <c r="B73" s="298">
        <v>1</v>
      </c>
      <c r="C73" s="299" t="s">
        <v>666</v>
      </c>
      <c r="D73" s="300">
        <v>0</v>
      </c>
      <c r="E73" s="318">
        <v>45446</v>
      </c>
      <c r="F73" s="318">
        <v>45446</v>
      </c>
      <c r="G73" s="318"/>
      <c r="H73" s="298" t="s">
        <v>660</v>
      </c>
    </row>
    <row r="74" spans="2:8" ht="28.5" x14ac:dyDescent="0.25">
      <c r="B74" s="298">
        <v>2</v>
      </c>
      <c r="C74" s="299" t="s">
        <v>667</v>
      </c>
      <c r="D74" s="300">
        <v>0</v>
      </c>
      <c r="E74" s="319">
        <v>45443</v>
      </c>
      <c r="F74" s="318">
        <v>45292</v>
      </c>
      <c r="G74" s="319"/>
      <c r="H74" s="298" t="s">
        <v>660</v>
      </c>
    </row>
    <row r="75" spans="2:8" ht="4.5" customHeight="1" x14ac:dyDescent="0.25">
      <c r="B75" s="301"/>
      <c r="C75" s="302"/>
      <c r="D75" s="303"/>
      <c r="E75" s="321"/>
      <c r="F75" s="320"/>
      <c r="G75" s="321"/>
      <c r="H75" s="301"/>
    </row>
    <row r="76" spans="2:8" s="297" customFormat="1" ht="15" x14ac:dyDescent="0.25">
      <c r="B76" s="293" t="s">
        <v>668</v>
      </c>
      <c r="C76" s="294" t="s">
        <v>669</v>
      </c>
      <c r="D76" s="295"/>
      <c r="E76" s="317"/>
      <c r="F76" s="316"/>
      <c r="G76" s="317"/>
      <c r="H76" s="296"/>
    </row>
    <row r="77" spans="2:8" x14ac:dyDescent="0.25">
      <c r="B77" s="298">
        <v>1</v>
      </c>
      <c r="C77" s="299" t="s">
        <v>670</v>
      </c>
      <c r="D77" s="300">
        <v>0</v>
      </c>
      <c r="E77" s="318">
        <v>45447</v>
      </c>
      <c r="F77" s="318">
        <v>45447</v>
      </c>
      <c r="G77" s="318"/>
      <c r="H77" s="298" t="s">
        <v>660</v>
      </c>
    </row>
    <row r="78" spans="2:8" x14ac:dyDescent="0.25">
      <c r="B78" s="298">
        <v>6</v>
      </c>
      <c r="C78" s="299" t="s">
        <v>671</v>
      </c>
      <c r="D78" s="300">
        <v>0</v>
      </c>
      <c r="E78" s="318">
        <v>45447</v>
      </c>
      <c r="F78" s="318">
        <v>45447</v>
      </c>
      <c r="G78" s="318"/>
      <c r="H78" s="298" t="s">
        <v>660</v>
      </c>
    </row>
    <row r="79" spans="2:8" x14ac:dyDescent="0.25">
      <c r="B79" s="298">
        <v>7</v>
      </c>
      <c r="C79" s="299" t="s">
        <v>672</v>
      </c>
      <c r="D79" s="300">
        <v>0</v>
      </c>
      <c r="E79" s="318">
        <v>45447</v>
      </c>
      <c r="F79" s="318">
        <v>45447</v>
      </c>
      <c r="G79" s="318"/>
      <c r="H79" s="298" t="s">
        <v>660</v>
      </c>
    </row>
    <row r="80" spans="2:8" x14ac:dyDescent="0.25">
      <c r="B80" s="298">
        <v>8</v>
      </c>
      <c r="C80" s="299" t="s">
        <v>673</v>
      </c>
      <c r="D80" s="300">
        <v>0</v>
      </c>
      <c r="E80" s="318">
        <v>45447</v>
      </c>
      <c r="F80" s="318">
        <v>45447</v>
      </c>
      <c r="G80" s="318"/>
      <c r="H80" s="298" t="s">
        <v>660</v>
      </c>
    </row>
    <row r="81" spans="2:8" x14ac:dyDescent="0.25">
      <c r="B81" s="298">
        <v>8</v>
      </c>
      <c r="C81" s="299" t="s">
        <v>674</v>
      </c>
      <c r="D81" s="300">
        <v>0</v>
      </c>
      <c r="E81" s="318">
        <v>45447</v>
      </c>
      <c r="F81" s="318">
        <v>45447</v>
      </c>
      <c r="G81" s="318"/>
      <c r="H81" s="298" t="s">
        <v>660</v>
      </c>
    </row>
    <row r="82" spans="2:8" ht="4.5" customHeight="1" x14ac:dyDescent="0.25">
      <c r="B82" s="301"/>
      <c r="C82" s="302"/>
      <c r="D82" s="303"/>
      <c r="E82" s="321"/>
      <c r="F82" s="320"/>
      <c r="G82" s="321"/>
      <c r="H82" s="301"/>
    </row>
    <row r="83" spans="2:8" s="297" customFormat="1" ht="15" x14ac:dyDescent="0.25">
      <c r="B83" s="293" t="s">
        <v>675</v>
      </c>
      <c r="C83" s="294" t="s">
        <v>676</v>
      </c>
      <c r="D83" s="295"/>
      <c r="E83" s="317"/>
      <c r="F83" s="316"/>
      <c r="G83" s="317"/>
      <c r="H83" s="296"/>
    </row>
    <row r="84" spans="2:8" x14ac:dyDescent="0.25">
      <c r="B84" s="298">
        <v>1</v>
      </c>
      <c r="C84" s="299" t="s">
        <v>680</v>
      </c>
      <c r="D84" s="300">
        <v>0</v>
      </c>
      <c r="E84" s="319"/>
      <c r="F84" s="318"/>
      <c r="G84" s="319"/>
      <c r="H84" s="298" t="s">
        <v>660</v>
      </c>
    </row>
    <row r="85" spans="2:8" x14ac:dyDescent="0.25">
      <c r="B85" s="298">
        <v>6</v>
      </c>
      <c r="C85" s="299" t="s">
        <v>683</v>
      </c>
      <c r="D85" s="300">
        <v>0</v>
      </c>
      <c r="E85" s="319"/>
      <c r="F85" s="318"/>
      <c r="G85" s="319"/>
      <c r="H85" s="298" t="s">
        <v>660</v>
      </c>
    </row>
    <row r="86" spans="2:8" x14ac:dyDescent="0.25">
      <c r="B86" s="298">
        <v>7</v>
      </c>
      <c r="C86" s="299" t="s">
        <v>681</v>
      </c>
      <c r="D86" s="300">
        <v>0</v>
      </c>
      <c r="E86" s="319"/>
      <c r="F86" s="318"/>
      <c r="G86" s="319"/>
      <c r="H86" s="298" t="s">
        <v>660</v>
      </c>
    </row>
    <row r="87" spans="2:8" x14ac:dyDescent="0.25">
      <c r="B87" s="298">
        <v>8</v>
      </c>
      <c r="C87" s="299" t="s">
        <v>682</v>
      </c>
      <c r="D87" s="300">
        <v>0</v>
      </c>
      <c r="E87" s="319"/>
      <c r="F87" s="318"/>
      <c r="G87" s="319"/>
      <c r="H87" s="298" t="s">
        <v>660</v>
      </c>
    </row>
    <row r="88" spans="2:8" ht="4.5" customHeight="1" x14ac:dyDescent="0.25">
      <c r="B88" s="301"/>
      <c r="C88" s="302"/>
      <c r="D88" s="303"/>
      <c r="E88" s="321"/>
      <c r="F88" s="320"/>
      <c r="G88" s="321"/>
      <c r="H88" s="301"/>
    </row>
    <row r="89" spans="2:8" s="297" customFormat="1" ht="15" x14ac:dyDescent="0.25">
      <c r="B89" s="293" t="s">
        <v>684</v>
      </c>
      <c r="C89" s="294" t="s">
        <v>685</v>
      </c>
      <c r="D89" s="295"/>
      <c r="E89" s="317"/>
      <c r="F89" s="316"/>
      <c r="G89" s="317"/>
      <c r="H89" s="296"/>
    </row>
    <row r="90" spans="2:8" x14ac:dyDescent="0.25">
      <c r="B90" s="298">
        <v>1</v>
      </c>
      <c r="C90" s="299" t="s">
        <v>686</v>
      </c>
      <c r="D90" s="300">
        <v>0</v>
      </c>
      <c r="E90" s="319"/>
      <c r="F90" s="318"/>
      <c r="G90" s="319"/>
      <c r="H90" s="298" t="s">
        <v>660</v>
      </c>
    </row>
    <row r="91" spans="2:8" x14ac:dyDescent="0.25">
      <c r="B91" s="298">
        <v>1</v>
      </c>
      <c r="C91" s="299" t="s">
        <v>687</v>
      </c>
      <c r="D91" s="300">
        <v>0</v>
      </c>
      <c r="E91" s="319"/>
      <c r="F91" s="318"/>
      <c r="G91" s="319"/>
      <c r="H91" s="298" t="s">
        <v>660</v>
      </c>
    </row>
    <row r="92" spans="2:8" ht="4.5" customHeight="1" x14ac:dyDescent="0.25">
      <c r="B92" s="301"/>
      <c r="C92" s="302"/>
      <c r="D92" s="303"/>
      <c r="E92" s="321"/>
      <c r="F92" s="320"/>
      <c r="G92" s="321"/>
      <c r="H92" s="301"/>
    </row>
    <row r="93" spans="2:8" s="297" customFormat="1" ht="15" x14ac:dyDescent="0.25">
      <c r="B93" s="293" t="s">
        <v>688</v>
      </c>
      <c r="C93" s="294" t="s">
        <v>689</v>
      </c>
      <c r="D93" s="295"/>
      <c r="E93" s="317"/>
      <c r="F93" s="316"/>
      <c r="G93" s="317"/>
      <c r="H93" s="296"/>
    </row>
    <row r="94" spans="2:8" x14ac:dyDescent="0.25">
      <c r="B94" s="298">
        <v>1</v>
      </c>
      <c r="C94" s="299" t="s">
        <v>690</v>
      </c>
      <c r="D94" s="300">
        <v>0</v>
      </c>
      <c r="E94" s="319"/>
      <c r="F94" s="318"/>
      <c r="G94" s="319"/>
      <c r="H94" s="298" t="s">
        <v>660</v>
      </c>
    </row>
    <row r="95" spans="2:8" x14ac:dyDescent="0.25">
      <c r="B95" s="298">
        <v>1</v>
      </c>
      <c r="C95" s="299" t="s">
        <v>691</v>
      </c>
      <c r="D95" s="300">
        <v>0</v>
      </c>
      <c r="E95" s="319"/>
      <c r="F95" s="318"/>
      <c r="G95" s="319"/>
      <c r="H95" s="298" t="s">
        <v>660</v>
      </c>
    </row>
    <row r="96" spans="2:8" ht="4.5" customHeight="1" x14ac:dyDescent="0.25">
      <c r="B96" s="301"/>
      <c r="C96" s="302"/>
      <c r="D96" s="303"/>
      <c r="E96" s="321"/>
      <c r="F96" s="320"/>
      <c r="G96" s="321"/>
      <c r="H96" s="301"/>
    </row>
    <row r="97" spans="3:4" ht="30" x14ac:dyDescent="0.25">
      <c r="C97" s="332" t="s">
        <v>696</v>
      </c>
      <c r="D97" s="333">
        <f>AVERAGE(D71:D96)</f>
        <v>6.25E-2</v>
      </c>
    </row>
  </sheetData>
  <mergeCells count="2">
    <mergeCell ref="B2:H2"/>
    <mergeCell ref="B69:H69"/>
  </mergeCells>
  <printOptions horizontalCentered="1"/>
  <pageMargins left="0.23622047244094491" right="0.23622047244094491" top="0.74803149606299213" bottom="0.74803149606299213" header="0.31496062992125984" footer="0.31496062992125984"/>
  <pageSetup paperSize="9" scale="6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85" zoomScaleNormal="85"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3.28515625" customWidth="1"/>
    <col min="2" max="2" width="14.28515625" style="8" customWidth="1"/>
    <col min="3" max="3" width="20.85546875" style="8" hidden="1" customWidth="1"/>
    <col min="4" max="4" width="43.85546875" style="8" customWidth="1"/>
    <col min="5" max="5" width="36.5703125" customWidth="1"/>
    <col min="6" max="6" width="10.7109375" bestFit="1" customWidth="1"/>
    <col min="7" max="7" width="17.42578125" bestFit="1" customWidth="1"/>
    <col min="8" max="8" width="76.85546875" customWidth="1"/>
    <col min="9" max="9" width="17.42578125" customWidth="1"/>
    <col min="10" max="10" width="6.42578125" customWidth="1"/>
    <col min="11" max="12" width="0" hidden="1" customWidth="1"/>
    <col min="13" max="13" width="16.7109375" customWidth="1"/>
  </cols>
  <sheetData>
    <row r="1" spans="1:9" ht="25.5" customHeight="1" thickTop="1" x14ac:dyDescent="0.25">
      <c r="A1" s="460" t="s">
        <v>0</v>
      </c>
      <c r="B1" s="462" t="s">
        <v>123</v>
      </c>
      <c r="C1" s="463"/>
      <c r="D1" s="463"/>
      <c r="E1" s="463"/>
      <c r="F1" s="463"/>
      <c r="G1" s="463"/>
      <c r="H1" s="463"/>
      <c r="I1" s="376"/>
    </row>
    <row r="2" spans="1:9" ht="25.5" customHeight="1" thickBot="1" x14ac:dyDescent="0.3">
      <c r="A2" s="461"/>
      <c r="B2" s="464"/>
      <c r="C2" s="465"/>
      <c r="D2" s="465"/>
      <c r="E2" s="465"/>
      <c r="F2" s="465"/>
      <c r="G2" s="465"/>
      <c r="H2" s="465"/>
      <c r="I2" s="377"/>
    </row>
    <row r="3" spans="1:9" ht="16.5" thickTop="1" thickBot="1" x14ac:dyDescent="0.3">
      <c r="A3" s="1"/>
      <c r="B3" s="2"/>
      <c r="C3" s="2"/>
      <c r="D3" s="2"/>
      <c r="E3" s="1"/>
      <c r="F3" s="1"/>
      <c r="G3" s="1"/>
      <c r="H3" s="2"/>
      <c r="I3" s="1"/>
    </row>
    <row r="4" spans="1:9" ht="15.75" customHeight="1" thickTop="1" thickBot="1" x14ac:dyDescent="0.3">
      <c r="A4" s="110" t="s">
        <v>1</v>
      </c>
      <c r="B4" s="111"/>
      <c r="C4" s="111"/>
      <c r="D4" s="112" t="s">
        <v>2</v>
      </c>
      <c r="E4" s="113" t="s">
        <v>3</v>
      </c>
      <c r="F4" s="113" t="s">
        <v>183</v>
      </c>
      <c r="G4" s="112" t="s">
        <v>4</v>
      </c>
      <c r="H4" s="112" t="s">
        <v>5</v>
      </c>
      <c r="I4" s="114" t="s">
        <v>6</v>
      </c>
    </row>
    <row r="5" spans="1:9" ht="30.75" thickTop="1" x14ac:dyDescent="0.25">
      <c r="A5" s="466" t="s">
        <v>220</v>
      </c>
      <c r="B5" s="468" t="s">
        <v>8</v>
      </c>
      <c r="C5" s="470" t="s">
        <v>9</v>
      </c>
      <c r="D5" s="472" t="s">
        <v>10</v>
      </c>
      <c r="E5" s="115" t="s">
        <v>11</v>
      </c>
      <c r="F5" s="109">
        <v>0.08</v>
      </c>
      <c r="G5" s="116" t="s">
        <v>193</v>
      </c>
      <c r="H5" s="117" t="s">
        <v>201</v>
      </c>
      <c r="I5" s="118" t="s">
        <v>12</v>
      </c>
    </row>
    <row r="6" spans="1:9" ht="30" x14ac:dyDescent="0.25">
      <c r="A6" s="467"/>
      <c r="B6" s="469"/>
      <c r="C6" s="471"/>
      <c r="D6" s="473"/>
      <c r="E6" s="120" t="s">
        <v>118</v>
      </c>
      <c r="F6" s="165">
        <v>0.03</v>
      </c>
      <c r="G6" s="121" t="s">
        <v>194</v>
      </c>
      <c r="H6" s="122" t="s">
        <v>202</v>
      </c>
      <c r="I6" s="123" t="s">
        <v>12</v>
      </c>
    </row>
    <row r="7" spans="1:9" ht="30" x14ac:dyDescent="0.25">
      <c r="A7" s="467"/>
      <c r="B7" s="469"/>
      <c r="C7" s="471"/>
      <c r="D7" s="473"/>
      <c r="E7" s="120" t="s">
        <v>13</v>
      </c>
      <c r="F7" s="165">
        <v>0.08</v>
      </c>
      <c r="G7" s="121" t="s">
        <v>194</v>
      </c>
      <c r="H7" s="122" t="s">
        <v>203</v>
      </c>
      <c r="I7" s="123" t="s">
        <v>12</v>
      </c>
    </row>
    <row r="8" spans="1:9" ht="45" x14ac:dyDescent="0.25">
      <c r="A8" s="467"/>
      <c r="B8" s="119" t="s">
        <v>14</v>
      </c>
      <c r="C8" s="124" t="s">
        <v>15</v>
      </c>
      <c r="D8" s="473"/>
      <c r="E8" s="125" t="s">
        <v>186</v>
      </c>
      <c r="F8" s="166">
        <v>0.02</v>
      </c>
      <c r="G8" s="121" t="s">
        <v>194</v>
      </c>
      <c r="H8" s="122" t="s">
        <v>224</v>
      </c>
      <c r="I8" s="123" t="s">
        <v>12</v>
      </c>
    </row>
    <row r="9" spans="1:9" ht="60" x14ac:dyDescent="0.25">
      <c r="A9" s="453" t="s">
        <v>221</v>
      </c>
      <c r="B9" s="126" t="s">
        <v>17</v>
      </c>
      <c r="C9" s="127" t="s">
        <v>18</v>
      </c>
      <c r="D9" s="128" t="s">
        <v>19</v>
      </c>
      <c r="E9" s="129" t="s">
        <v>20</v>
      </c>
      <c r="F9" s="167">
        <v>0.03</v>
      </c>
      <c r="G9" s="130" t="s">
        <v>21</v>
      </c>
      <c r="H9" s="131" t="s">
        <v>119</v>
      </c>
      <c r="I9" s="132" t="s">
        <v>12</v>
      </c>
    </row>
    <row r="10" spans="1:9" ht="60" x14ac:dyDescent="0.25">
      <c r="A10" s="453"/>
      <c r="B10" s="126" t="s">
        <v>22</v>
      </c>
      <c r="C10" s="133" t="s">
        <v>23</v>
      </c>
      <c r="D10" s="128" t="s">
        <v>24</v>
      </c>
      <c r="E10" s="129" t="s">
        <v>25</v>
      </c>
      <c r="F10" s="167">
        <v>0.05</v>
      </c>
      <c r="G10" s="130" t="s">
        <v>121</v>
      </c>
      <c r="H10" s="134" t="s">
        <v>124</v>
      </c>
      <c r="I10" s="132" t="s">
        <v>26</v>
      </c>
    </row>
    <row r="11" spans="1:9" ht="45" x14ac:dyDescent="0.25">
      <c r="A11" s="454" t="s">
        <v>223</v>
      </c>
      <c r="B11" s="135" t="s">
        <v>28</v>
      </c>
      <c r="C11" s="136" t="s">
        <v>29</v>
      </c>
      <c r="D11" s="137" t="s">
        <v>182</v>
      </c>
      <c r="E11" s="138" t="s">
        <v>188</v>
      </c>
      <c r="F11" s="168">
        <v>0.05</v>
      </c>
      <c r="G11" s="140" t="s">
        <v>30</v>
      </c>
      <c r="H11" s="173" t="s">
        <v>204</v>
      </c>
      <c r="I11" s="142" t="s">
        <v>31</v>
      </c>
    </row>
    <row r="12" spans="1:9" ht="45" x14ac:dyDescent="0.25">
      <c r="A12" s="454"/>
      <c r="B12" s="455" t="s">
        <v>32</v>
      </c>
      <c r="C12" s="141" t="s">
        <v>33</v>
      </c>
      <c r="D12" s="136" t="s">
        <v>34</v>
      </c>
      <c r="E12" s="138" t="s">
        <v>35</v>
      </c>
      <c r="F12" s="168">
        <v>0.05</v>
      </c>
      <c r="G12" s="143">
        <v>1</v>
      </c>
      <c r="H12" s="144" t="s">
        <v>206</v>
      </c>
      <c r="I12" s="142" t="s">
        <v>36</v>
      </c>
    </row>
    <row r="13" spans="1:9" ht="45" x14ac:dyDescent="0.25">
      <c r="A13" s="454"/>
      <c r="B13" s="455"/>
      <c r="C13" s="141" t="s">
        <v>37</v>
      </c>
      <c r="D13" s="456" t="s">
        <v>200</v>
      </c>
      <c r="E13" s="138" t="s">
        <v>192</v>
      </c>
      <c r="F13" s="168">
        <v>0.05</v>
      </c>
      <c r="G13" s="143" t="s">
        <v>196</v>
      </c>
      <c r="H13" s="144" t="s">
        <v>219</v>
      </c>
      <c r="I13" s="142" t="s">
        <v>38</v>
      </c>
    </row>
    <row r="14" spans="1:9" ht="30" x14ac:dyDescent="0.25">
      <c r="A14" s="454"/>
      <c r="B14" s="455"/>
      <c r="C14" s="141" t="s">
        <v>37</v>
      </c>
      <c r="D14" s="456"/>
      <c r="E14" s="145" t="s">
        <v>199</v>
      </c>
      <c r="F14" s="168">
        <v>0.02</v>
      </c>
      <c r="G14" s="143" t="s">
        <v>195</v>
      </c>
      <c r="H14" s="144" t="s">
        <v>207</v>
      </c>
      <c r="I14" s="142" t="s">
        <v>38</v>
      </c>
    </row>
    <row r="15" spans="1:9" ht="30" x14ac:dyDescent="0.25">
      <c r="A15" s="454"/>
      <c r="B15" s="455"/>
      <c r="C15" s="141"/>
      <c r="D15" s="456"/>
      <c r="E15" s="144" t="s">
        <v>190</v>
      </c>
      <c r="F15" s="168">
        <v>0.05</v>
      </c>
      <c r="G15" s="143" t="s">
        <v>191</v>
      </c>
      <c r="H15" s="144" t="s">
        <v>198</v>
      </c>
      <c r="I15" s="142" t="s">
        <v>225</v>
      </c>
    </row>
    <row r="16" spans="1:9" ht="30" x14ac:dyDescent="0.25">
      <c r="A16" s="454"/>
      <c r="B16" s="455"/>
      <c r="C16" s="141" t="s">
        <v>39</v>
      </c>
      <c r="D16" s="136" t="s">
        <v>40</v>
      </c>
      <c r="E16" s="138" t="s">
        <v>39</v>
      </c>
      <c r="F16" s="168">
        <v>0.02</v>
      </c>
      <c r="G16" s="143">
        <v>0.98</v>
      </c>
      <c r="H16" s="136" t="s">
        <v>127</v>
      </c>
      <c r="I16" s="142" t="s">
        <v>12</v>
      </c>
    </row>
    <row r="17" spans="1:9" ht="90" x14ac:dyDescent="0.25">
      <c r="A17" s="454"/>
      <c r="B17" s="455" t="s">
        <v>41</v>
      </c>
      <c r="C17" s="146"/>
      <c r="D17" s="457" t="s">
        <v>42</v>
      </c>
      <c r="E17" s="138" t="s">
        <v>208</v>
      </c>
      <c r="F17" s="168">
        <v>0.05</v>
      </c>
      <c r="G17" s="147" t="s">
        <v>214</v>
      </c>
      <c r="H17" s="144" t="s">
        <v>215</v>
      </c>
      <c r="I17" s="474" t="s">
        <v>12</v>
      </c>
    </row>
    <row r="18" spans="1:9" ht="45" x14ac:dyDescent="0.25">
      <c r="A18" s="454"/>
      <c r="B18" s="455"/>
      <c r="C18" s="146"/>
      <c r="D18" s="458"/>
      <c r="E18" s="138" t="s">
        <v>209</v>
      </c>
      <c r="F18" s="168">
        <v>0.02</v>
      </c>
      <c r="G18" s="139" t="s">
        <v>210</v>
      </c>
      <c r="H18" s="174" t="s">
        <v>216</v>
      </c>
      <c r="I18" s="475"/>
    </row>
    <row r="19" spans="1:9" ht="33.75" customHeight="1" x14ac:dyDescent="0.25">
      <c r="A19" s="454"/>
      <c r="B19" s="455"/>
      <c r="C19" s="146"/>
      <c r="D19" s="459"/>
      <c r="E19" s="138" t="s">
        <v>49</v>
      </c>
      <c r="F19" s="168">
        <v>0.02</v>
      </c>
      <c r="G19" s="175" t="s">
        <v>226</v>
      </c>
      <c r="H19" s="144" t="s">
        <v>227</v>
      </c>
      <c r="I19" s="476"/>
    </row>
    <row r="20" spans="1:9" ht="75" x14ac:dyDescent="0.25">
      <c r="A20" s="454"/>
      <c r="B20" s="455"/>
      <c r="C20" s="146"/>
      <c r="D20" s="457" t="s">
        <v>53</v>
      </c>
      <c r="E20" s="138" t="s">
        <v>211</v>
      </c>
      <c r="F20" s="168">
        <v>0.03</v>
      </c>
      <c r="G20" s="139" t="s">
        <v>213</v>
      </c>
      <c r="H20" s="174" t="s">
        <v>218</v>
      </c>
      <c r="I20" s="474" t="s">
        <v>12</v>
      </c>
    </row>
    <row r="21" spans="1:9" ht="75" x14ac:dyDescent="0.25">
      <c r="A21" s="454"/>
      <c r="B21" s="455"/>
      <c r="C21" s="146"/>
      <c r="D21" s="459"/>
      <c r="E21" s="138" t="s">
        <v>212</v>
      </c>
      <c r="F21" s="168">
        <v>0.02</v>
      </c>
      <c r="G21" s="139" t="s">
        <v>213</v>
      </c>
      <c r="H21" s="174" t="s">
        <v>217</v>
      </c>
      <c r="I21" s="476"/>
    </row>
    <row r="22" spans="1:9" x14ac:dyDescent="0.25">
      <c r="A22" s="477" t="s">
        <v>222</v>
      </c>
      <c r="B22" s="479" t="s">
        <v>57</v>
      </c>
      <c r="C22" s="148"/>
      <c r="D22" s="479" t="s">
        <v>57</v>
      </c>
      <c r="E22" s="149" t="s">
        <v>59</v>
      </c>
      <c r="F22" s="169">
        <v>0.05</v>
      </c>
      <c r="G22" s="150" t="s">
        <v>187</v>
      </c>
      <c r="H22" s="482" t="s">
        <v>185</v>
      </c>
      <c r="I22" s="480" t="s">
        <v>12</v>
      </c>
    </row>
    <row r="23" spans="1:9" x14ac:dyDescent="0.25">
      <c r="A23" s="477"/>
      <c r="B23" s="479"/>
      <c r="C23" s="148"/>
      <c r="D23" s="479"/>
      <c r="E23" s="149" t="s">
        <v>61</v>
      </c>
      <c r="F23" s="169">
        <v>0.08</v>
      </c>
      <c r="G23" s="150">
        <v>0.75</v>
      </c>
      <c r="H23" s="482"/>
      <c r="I23" s="480"/>
    </row>
    <row r="24" spans="1:9" ht="30" x14ac:dyDescent="0.25">
      <c r="A24" s="477"/>
      <c r="B24" s="479"/>
      <c r="C24" s="148"/>
      <c r="D24" s="479"/>
      <c r="E24" s="149" t="s">
        <v>63</v>
      </c>
      <c r="F24" s="169">
        <v>0.05</v>
      </c>
      <c r="G24" s="150" t="s">
        <v>64</v>
      </c>
      <c r="H24" s="151" t="s">
        <v>184</v>
      </c>
      <c r="I24" s="480"/>
    </row>
    <row r="25" spans="1:9" x14ac:dyDescent="0.25">
      <c r="A25" s="477"/>
      <c r="B25" s="479"/>
      <c r="C25" s="148"/>
      <c r="D25" s="479"/>
      <c r="E25" s="482" t="s">
        <v>66</v>
      </c>
      <c r="F25" s="169">
        <v>0.02</v>
      </c>
      <c r="G25" s="150" t="s">
        <v>67</v>
      </c>
      <c r="H25" s="176" t="s">
        <v>228</v>
      </c>
      <c r="I25" s="480"/>
    </row>
    <row r="26" spans="1:9" ht="45" x14ac:dyDescent="0.25">
      <c r="A26" s="477"/>
      <c r="B26" s="479"/>
      <c r="C26" s="148"/>
      <c r="D26" s="479"/>
      <c r="E26" s="482"/>
      <c r="F26" s="169">
        <v>0.02</v>
      </c>
      <c r="G26" s="150" t="s">
        <v>125</v>
      </c>
      <c r="H26" s="177" t="s">
        <v>197</v>
      </c>
      <c r="I26" s="480"/>
    </row>
    <row r="27" spans="1:9" ht="30" x14ac:dyDescent="0.25">
      <c r="A27" s="477"/>
      <c r="B27" s="479"/>
      <c r="C27" s="148"/>
      <c r="D27" s="479"/>
      <c r="E27" s="149" t="s">
        <v>69</v>
      </c>
      <c r="F27" s="169">
        <v>0.02</v>
      </c>
      <c r="G27" s="153">
        <v>1</v>
      </c>
      <c r="H27" s="178" t="s">
        <v>70</v>
      </c>
      <c r="I27" s="480"/>
    </row>
    <row r="28" spans="1:9" ht="90" x14ac:dyDescent="0.25">
      <c r="A28" s="477"/>
      <c r="B28" s="479" t="s">
        <v>71</v>
      </c>
      <c r="C28" s="148"/>
      <c r="D28" s="479" t="s">
        <v>71</v>
      </c>
      <c r="E28" s="149" t="s">
        <v>73</v>
      </c>
      <c r="F28" s="169">
        <v>0.03</v>
      </c>
      <c r="G28" s="150" t="s">
        <v>74</v>
      </c>
      <c r="H28" s="154" t="s">
        <v>205</v>
      </c>
      <c r="I28" s="480" t="s">
        <v>12</v>
      </c>
    </row>
    <row r="29" spans="1:9" ht="45" x14ac:dyDescent="0.25">
      <c r="A29" s="477"/>
      <c r="B29" s="479"/>
      <c r="C29" s="148"/>
      <c r="D29" s="479"/>
      <c r="E29" s="149" t="s">
        <v>76</v>
      </c>
      <c r="F29" s="169">
        <v>0.02</v>
      </c>
      <c r="G29" s="155" t="s">
        <v>77</v>
      </c>
      <c r="H29" s="156" t="s">
        <v>78</v>
      </c>
      <c r="I29" s="480"/>
    </row>
    <row r="30" spans="1:9" ht="45" x14ac:dyDescent="0.25">
      <c r="A30" s="477"/>
      <c r="B30" s="479" t="s">
        <v>79</v>
      </c>
      <c r="C30" s="148"/>
      <c r="D30" s="157" t="s">
        <v>80</v>
      </c>
      <c r="E30" s="158" t="s">
        <v>81</v>
      </c>
      <c r="F30" s="171">
        <v>0.02</v>
      </c>
      <c r="G30" s="159" t="s">
        <v>82</v>
      </c>
      <c r="H30" s="157" t="s">
        <v>189</v>
      </c>
      <c r="I30" s="152" t="s">
        <v>12</v>
      </c>
    </row>
    <row r="31" spans="1:9" ht="30.75" thickBot="1" x14ac:dyDescent="0.3">
      <c r="A31" s="478"/>
      <c r="B31" s="481"/>
      <c r="C31" s="160"/>
      <c r="D31" s="161" t="s">
        <v>83</v>
      </c>
      <c r="E31" s="162" t="s">
        <v>84</v>
      </c>
      <c r="F31" s="172">
        <v>0.02</v>
      </c>
      <c r="G31" s="163" t="s">
        <v>85</v>
      </c>
      <c r="H31" s="161" t="s">
        <v>122</v>
      </c>
      <c r="I31" s="164" t="s">
        <v>38</v>
      </c>
    </row>
    <row r="32" spans="1:9" ht="15.75" thickTop="1" x14ac:dyDescent="0.25">
      <c r="F32" s="170">
        <f>SUM(F5:F31)</f>
        <v>1.0000000000000002</v>
      </c>
    </row>
  </sheetData>
  <mergeCells count="26">
    <mergeCell ref="I17:I19"/>
    <mergeCell ref="I20:I21"/>
    <mergeCell ref="A22:A31"/>
    <mergeCell ref="B22:B27"/>
    <mergeCell ref="I22:I27"/>
    <mergeCell ref="B28:B29"/>
    <mergeCell ref="I28:I29"/>
    <mergeCell ref="B30:B31"/>
    <mergeCell ref="H22:H23"/>
    <mergeCell ref="D22:D27"/>
    <mergeCell ref="D28:D29"/>
    <mergeCell ref="E25:E26"/>
    <mergeCell ref="A1:A2"/>
    <mergeCell ref="B1:H2"/>
    <mergeCell ref="I1:I2"/>
    <mergeCell ref="A5:A8"/>
    <mergeCell ref="B5:B7"/>
    <mergeCell ref="C5:C7"/>
    <mergeCell ref="D5:D8"/>
    <mergeCell ref="A9:A10"/>
    <mergeCell ref="A11:A21"/>
    <mergeCell ref="B17:B21"/>
    <mergeCell ref="B12:B16"/>
    <mergeCell ref="D13:D15"/>
    <mergeCell ref="D17:D19"/>
    <mergeCell ref="D20:D21"/>
  </mergeCells>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81" zoomScaleNormal="81"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3.28515625" customWidth="1"/>
    <col min="2" max="2" width="14.28515625" style="8" customWidth="1"/>
    <col min="3" max="3" width="20.85546875" style="8" hidden="1" customWidth="1"/>
    <col min="4" max="4" width="43.85546875" style="8" customWidth="1"/>
    <col min="5" max="5" width="41.28515625" customWidth="1"/>
    <col min="6" max="6" width="10.7109375" bestFit="1" customWidth="1"/>
    <col min="7" max="7" width="17.42578125" bestFit="1" customWidth="1"/>
    <col min="8" max="8" width="71.7109375" customWidth="1"/>
    <col min="9" max="9" width="17.42578125" customWidth="1"/>
    <col min="10" max="10" width="6.42578125" customWidth="1"/>
    <col min="11" max="12" width="0" hidden="1" customWidth="1"/>
    <col min="13" max="13" width="16.7109375" customWidth="1"/>
  </cols>
  <sheetData>
    <row r="1" spans="1:9" ht="25.5" customHeight="1" thickTop="1" x14ac:dyDescent="0.25">
      <c r="A1" s="460" t="s">
        <v>0</v>
      </c>
      <c r="B1" s="462" t="s">
        <v>123</v>
      </c>
      <c r="C1" s="463"/>
      <c r="D1" s="463"/>
      <c r="E1" s="463"/>
      <c r="F1" s="463"/>
      <c r="G1" s="463"/>
      <c r="H1" s="463"/>
      <c r="I1" s="376"/>
    </row>
    <row r="2" spans="1:9" ht="25.5" customHeight="1" thickBot="1" x14ac:dyDescent="0.3">
      <c r="A2" s="461"/>
      <c r="B2" s="464"/>
      <c r="C2" s="465"/>
      <c r="D2" s="465"/>
      <c r="E2" s="465"/>
      <c r="F2" s="465"/>
      <c r="G2" s="465"/>
      <c r="H2" s="465"/>
      <c r="I2" s="377"/>
    </row>
    <row r="3" spans="1:9" ht="16.5" thickTop="1" thickBot="1" x14ac:dyDescent="0.3">
      <c r="A3" s="1"/>
      <c r="B3" s="2"/>
      <c r="C3" s="2"/>
      <c r="D3" s="2"/>
      <c r="E3" s="1"/>
      <c r="F3" s="1"/>
      <c r="G3" s="1"/>
      <c r="H3" s="2"/>
      <c r="I3" s="1"/>
    </row>
    <row r="4" spans="1:9" ht="15.75" customHeight="1" thickTop="1" thickBot="1" x14ac:dyDescent="0.3">
      <c r="A4" s="110" t="s">
        <v>1</v>
      </c>
      <c r="B4" s="111"/>
      <c r="C4" s="111"/>
      <c r="D4" s="112" t="s">
        <v>2</v>
      </c>
      <c r="E4" s="113" t="s">
        <v>3</v>
      </c>
      <c r="F4" s="113" t="s">
        <v>183</v>
      </c>
      <c r="G4" s="112" t="s">
        <v>4</v>
      </c>
      <c r="H4" s="112" t="s">
        <v>5</v>
      </c>
      <c r="I4" s="114" t="s">
        <v>6</v>
      </c>
    </row>
    <row r="5" spans="1:9" ht="45.75" thickTop="1" x14ac:dyDescent="0.25">
      <c r="A5" s="485" t="s">
        <v>220</v>
      </c>
      <c r="B5" s="179" t="s">
        <v>8</v>
      </c>
      <c r="C5" s="180" t="s">
        <v>9</v>
      </c>
      <c r="D5" s="181" t="s">
        <v>10</v>
      </c>
      <c r="E5" s="115" t="s">
        <v>11</v>
      </c>
      <c r="F5" s="109">
        <v>0.08</v>
      </c>
      <c r="G5" s="116" t="s">
        <v>193</v>
      </c>
      <c r="H5" s="117" t="s">
        <v>201</v>
      </c>
      <c r="I5" s="118" t="s">
        <v>12</v>
      </c>
    </row>
    <row r="6" spans="1:9" ht="30" x14ac:dyDescent="0.25">
      <c r="A6" s="486"/>
      <c r="B6" s="488" t="s">
        <v>14</v>
      </c>
      <c r="C6" s="124"/>
      <c r="D6" s="490"/>
      <c r="E6" s="183" t="s">
        <v>229</v>
      </c>
      <c r="F6" s="165">
        <v>0.03</v>
      </c>
      <c r="G6" s="121" t="s">
        <v>194</v>
      </c>
      <c r="H6" s="122" t="s">
        <v>202</v>
      </c>
      <c r="I6" s="123" t="s">
        <v>12</v>
      </c>
    </row>
    <row r="7" spans="1:9" ht="30" x14ac:dyDescent="0.25">
      <c r="A7" s="487"/>
      <c r="B7" s="489"/>
      <c r="C7" s="124"/>
      <c r="D7" s="491"/>
      <c r="E7" s="183" t="s">
        <v>230</v>
      </c>
      <c r="F7" s="165">
        <v>0.08</v>
      </c>
      <c r="G7" s="121" t="s">
        <v>194</v>
      </c>
      <c r="H7" s="122" t="s">
        <v>203</v>
      </c>
      <c r="I7" s="123" t="s">
        <v>12</v>
      </c>
    </row>
    <row r="8" spans="1:9" ht="60" x14ac:dyDescent="0.25">
      <c r="A8" s="483" t="s">
        <v>221</v>
      </c>
      <c r="B8" s="126" t="s">
        <v>17</v>
      </c>
      <c r="C8" s="127" t="s">
        <v>18</v>
      </c>
      <c r="D8" s="128" t="s">
        <v>19</v>
      </c>
      <c r="E8" s="129" t="s">
        <v>20</v>
      </c>
      <c r="F8" s="167">
        <v>0.03</v>
      </c>
      <c r="G8" s="130" t="s">
        <v>21</v>
      </c>
      <c r="H8" s="131" t="s">
        <v>119</v>
      </c>
      <c r="I8" s="132" t="s">
        <v>12</v>
      </c>
    </row>
    <row r="9" spans="1:9" ht="54" customHeight="1" x14ac:dyDescent="0.25">
      <c r="A9" s="484"/>
      <c r="B9" s="126" t="s">
        <v>22</v>
      </c>
      <c r="C9" s="133" t="s">
        <v>23</v>
      </c>
      <c r="D9" s="128" t="s">
        <v>24</v>
      </c>
      <c r="E9" s="129" t="s">
        <v>25</v>
      </c>
      <c r="F9" s="167">
        <v>0.05</v>
      </c>
      <c r="G9" s="130" t="s">
        <v>231</v>
      </c>
      <c r="H9" s="134" t="s">
        <v>124</v>
      </c>
      <c r="I9" s="132" t="s">
        <v>26</v>
      </c>
    </row>
    <row r="10" spans="1:9" ht="45" x14ac:dyDescent="0.25">
      <c r="A10" s="454" t="s">
        <v>223</v>
      </c>
      <c r="B10" s="135" t="s">
        <v>28</v>
      </c>
      <c r="C10" s="136" t="s">
        <v>29</v>
      </c>
      <c r="D10" s="137" t="s">
        <v>182</v>
      </c>
      <c r="E10" s="138" t="s">
        <v>188</v>
      </c>
      <c r="F10" s="168">
        <v>0.05</v>
      </c>
      <c r="G10" s="140">
        <v>2E-3</v>
      </c>
      <c r="H10" s="173" t="s">
        <v>204</v>
      </c>
      <c r="I10" s="142" t="s">
        <v>31</v>
      </c>
    </row>
    <row r="11" spans="1:9" ht="69" customHeight="1" x14ac:dyDescent="0.25">
      <c r="A11" s="454"/>
      <c r="B11" s="455" t="s">
        <v>32</v>
      </c>
      <c r="C11" s="141" t="s">
        <v>33</v>
      </c>
      <c r="D11" s="136" t="s">
        <v>34</v>
      </c>
      <c r="E11" s="184" t="s">
        <v>232</v>
      </c>
      <c r="F11" s="185">
        <v>0.05</v>
      </c>
      <c r="G11" s="186">
        <v>1</v>
      </c>
      <c r="H11" s="187" t="s">
        <v>233</v>
      </c>
      <c r="I11" s="142" t="s">
        <v>36</v>
      </c>
    </row>
    <row r="12" spans="1:9" ht="30" x14ac:dyDescent="0.25">
      <c r="A12" s="454"/>
      <c r="B12" s="455"/>
      <c r="C12" s="141" t="s">
        <v>37</v>
      </c>
      <c r="D12" s="456" t="s">
        <v>200</v>
      </c>
      <c r="E12" s="184" t="s">
        <v>234</v>
      </c>
      <c r="F12" s="185">
        <v>0.05</v>
      </c>
      <c r="G12" s="186">
        <v>1</v>
      </c>
      <c r="H12" s="144" t="s">
        <v>235</v>
      </c>
      <c r="I12" s="142" t="s">
        <v>38</v>
      </c>
    </row>
    <row r="13" spans="1:9" ht="60" x14ac:dyDescent="0.25">
      <c r="A13" s="454"/>
      <c r="B13" s="455"/>
      <c r="C13" s="141"/>
      <c r="D13" s="456"/>
      <c r="E13" s="188" t="s">
        <v>236</v>
      </c>
      <c r="F13" s="185"/>
      <c r="G13" s="186"/>
      <c r="H13" s="187" t="s">
        <v>237</v>
      </c>
      <c r="I13" s="142"/>
    </row>
    <row r="14" spans="1:9" ht="30" x14ac:dyDescent="0.25">
      <c r="A14" s="454"/>
      <c r="B14" s="455"/>
      <c r="C14" s="141" t="s">
        <v>37</v>
      </c>
      <c r="D14" s="456"/>
      <c r="E14" s="145" t="s">
        <v>238</v>
      </c>
      <c r="F14" s="168">
        <v>0.02</v>
      </c>
      <c r="G14" s="143" t="s">
        <v>195</v>
      </c>
      <c r="H14" s="144" t="s">
        <v>239</v>
      </c>
      <c r="I14" s="142" t="s">
        <v>38</v>
      </c>
    </row>
    <row r="15" spans="1:9" ht="60" x14ac:dyDescent="0.25">
      <c r="A15" s="454"/>
      <c r="B15" s="455"/>
      <c r="C15" s="141"/>
      <c r="D15" s="456"/>
      <c r="E15" s="187" t="s">
        <v>240</v>
      </c>
      <c r="F15" s="185">
        <v>0.05</v>
      </c>
      <c r="G15" s="186" t="s">
        <v>241</v>
      </c>
      <c r="H15" s="187" t="s">
        <v>198</v>
      </c>
      <c r="I15" s="142" t="s">
        <v>225</v>
      </c>
    </row>
    <row r="16" spans="1:9" ht="45" x14ac:dyDescent="0.25">
      <c r="A16" s="454"/>
      <c r="B16" s="455"/>
      <c r="C16" s="141"/>
      <c r="D16" s="141" t="s">
        <v>242</v>
      </c>
      <c r="E16" s="187" t="s">
        <v>243</v>
      </c>
      <c r="F16" s="185"/>
      <c r="G16" s="186" t="s">
        <v>244</v>
      </c>
      <c r="H16" s="187" t="s">
        <v>245</v>
      </c>
      <c r="I16" s="142"/>
    </row>
    <row r="17" spans="1:9" ht="30" x14ac:dyDescent="0.25">
      <c r="A17" s="454"/>
      <c r="B17" s="455"/>
      <c r="C17" s="141" t="s">
        <v>39</v>
      </c>
      <c r="D17" s="136" t="s">
        <v>40</v>
      </c>
      <c r="E17" s="138" t="s">
        <v>39</v>
      </c>
      <c r="F17" s="168">
        <v>0.02</v>
      </c>
      <c r="G17" s="143">
        <v>0.98</v>
      </c>
      <c r="H17" s="136" t="s">
        <v>127</v>
      </c>
      <c r="I17" s="142" t="s">
        <v>12</v>
      </c>
    </row>
    <row r="18" spans="1:9" ht="90" x14ac:dyDescent="0.25">
      <c r="A18" s="454"/>
      <c r="B18" s="455" t="s">
        <v>41</v>
      </c>
      <c r="C18" s="146"/>
      <c r="D18" s="457" t="s">
        <v>42</v>
      </c>
      <c r="E18" s="138" t="s">
        <v>208</v>
      </c>
      <c r="F18" s="168">
        <v>0.05</v>
      </c>
      <c r="G18" s="147" t="s">
        <v>214</v>
      </c>
      <c r="H18" s="144" t="s">
        <v>215</v>
      </c>
      <c r="I18" s="474" t="s">
        <v>12</v>
      </c>
    </row>
    <row r="19" spans="1:9" ht="60" x14ac:dyDescent="0.25">
      <c r="A19" s="454"/>
      <c r="B19" s="455"/>
      <c r="C19" s="146"/>
      <c r="D19" s="458"/>
      <c r="E19" s="138" t="s">
        <v>209</v>
      </c>
      <c r="F19" s="168">
        <v>0.02</v>
      </c>
      <c r="G19" s="139" t="s">
        <v>210</v>
      </c>
      <c r="H19" s="174" t="s">
        <v>216</v>
      </c>
      <c r="I19" s="475"/>
    </row>
    <row r="20" spans="1:9" ht="33.75" customHeight="1" x14ac:dyDescent="0.25">
      <c r="A20" s="454"/>
      <c r="B20" s="455"/>
      <c r="C20" s="146"/>
      <c r="D20" s="459"/>
      <c r="E20" s="138" t="s">
        <v>49</v>
      </c>
      <c r="F20" s="168">
        <v>0.02</v>
      </c>
      <c r="G20" s="175" t="s">
        <v>226</v>
      </c>
      <c r="H20" s="144" t="s">
        <v>227</v>
      </c>
      <c r="I20" s="476"/>
    </row>
    <row r="21" spans="1:9" ht="75" x14ac:dyDescent="0.25">
      <c r="A21" s="454"/>
      <c r="B21" s="455"/>
      <c r="C21" s="146"/>
      <c r="D21" s="457" t="s">
        <v>53</v>
      </c>
      <c r="E21" s="138" t="s">
        <v>211</v>
      </c>
      <c r="F21" s="168">
        <v>0.03</v>
      </c>
      <c r="G21" s="139" t="s">
        <v>213</v>
      </c>
      <c r="H21" s="174" t="s">
        <v>218</v>
      </c>
      <c r="I21" s="474" t="s">
        <v>12</v>
      </c>
    </row>
    <row r="22" spans="1:9" ht="75" x14ac:dyDescent="0.25">
      <c r="A22" s="454"/>
      <c r="B22" s="455"/>
      <c r="C22" s="146"/>
      <c r="D22" s="459"/>
      <c r="E22" s="138" t="s">
        <v>212</v>
      </c>
      <c r="F22" s="168">
        <v>0.02</v>
      </c>
      <c r="G22" s="139" t="s">
        <v>213</v>
      </c>
      <c r="H22" s="174" t="s">
        <v>217</v>
      </c>
      <c r="I22" s="476"/>
    </row>
    <row r="23" spans="1:9" x14ac:dyDescent="0.25">
      <c r="A23" s="477" t="s">
        <v>222</v>
      </c>
      <c r="B23" s="479" t="s">
        <v>57</v>
      </c>
      <c r="C23" s="148"/>
      <c r="D23" s="479" t="s">
        <v>57</v>
      </c>
      <c r="E23" s="149" t="s">
        <v>59</v>
      </c>
      <c r="F23" s="169">
        <v>0.05</v>
      </c>
      <c r="G23" s="150" t="s">
        <v>187</v>
      </c>
      <c r="H23" s="482" t="s">
        <v>185</v>
      </c>
      <c r="I23" s="480" t="s">
        <v>12</v>
      </c>
    </row>
    <row r="24" spans="1:9" x14ac:dyDescent="0.25">
      <c r="A24" s="477"/>
      <c r="B24" s="479"/>
      <c r="C24" s="148"/>
      <c r="D24" s="479"/>
      <c r="E24" s="149" t="s">
        <v>61</v>
      </c>
      <c r="F24" s="169">
        <v>0.08</v>
      </c>
      <c r="G24" s="150">
        <v>0.75</v>
      </c>
      <c r="H24" s="482"/>
      <c r="I24" s="480"/>
    </row>
    <row r="25" spans="1:9" ht="30" x14ac:dyDescent="0.25">
      <c r="A25" s="477"/>
      <c r="B25" s="479"/>
      <c r="C25" s="148"/>
      <c r="D25" s="479"/>
      <c r="E25" s="149" t="s">
        <v>63</v>
      </c>
      <c r="F25" s="169">
        <v>0.05</v>
      </c>
      <c r="G25" s="150" t="s">
        <v>64</v>
      </c>
      <c r="H25" s="151" t="s">
        <v>184</v>
      </c>
      <c r="I25" s="480"/>
    </row>
    <row r="26" spans="1:9" x14ac:dyDescent="0.25">
      <c r="A26" s="477"/>
      <c r="B26" s="479"/>
      <c r="C26" s="148"/>
      <c r="D26" s="479"/>
      <c r="E26" s="482" t="s">
        <v>66</v>
      </c>
      <c r="F26" s="169">
        <v>0.02</v>
      </c>
      <c r="G26" s="150" t="s">
        <v>67</v>
      </c>
      <c r="H26" s="176" t="s">
        <v>228</v>
      </c>
      <c r="I26" s="480"/>
    </row>
    <row r="27" spans="1:9" ht="45" x14ac:dyDescent="0.25">
      <c r="A27" s="477"/>
      <c r="B27" s="479"/>
      <c r="C27" s="148"/>
      <c r="D27" s="479"/>
      <c r="E27" s="482"/>
      <c r="F27" s="169">
        <v>0.02</v>
      </c>
      <c r="G27" s="150" t="s">
        <v>125</v>
      </c>
      <c r="H27" s="177" t="s">
        <v>197</v>
      </c>
      <c r="I27" s="480"/>
    </row>
    <row r="28" spans="1:9" ht="45" x14ac:dyDescent="0.25">
      <c r="A28" s="477"/>
      <c r="B28" s="479"/>
      <c r="C28" s="148"/>
      <c r="D28" s="479"/>
      <c r="E28" s="149" t="s">
        <v>69</v>
      </c>
      <c r="F28" s="169">
        <v>0.02</v>
      </c>
      <c r="G28" s="153">
        <v>1</v>
      </c>
      <c r="H28" s="178" t="s">
        <v>70</v>
      </c>
      <c r="I28" s="480"/>
    </row>
    <row r="29" spans="1:9" ht="90" x14ac:dyDescent="0.25">
      <c r="A29" s="477"/>
      <c r="B29" s="479" t="s">
        <v>71</v>
      </c>
      <c r="C29" s="148"/>
      <c r="D29" s="479" t="s">
        <v>71</v>
      </c>
      <c r="E29" s="149" t="s">
        <v>73</v>
      </c>
      <c r="F29" s="169">
        <v>0.03</v>
      </c>
      <c r="G29" s="150" t="s">
        <v>74</v>
      </c>
      <c r="H29" s="154" t="s">
        <v>205</v>
      </c>
      <c r="I29" s="480" t="s">
        <v>12</v>
      </c>
    </row>
    <row r="30" spans="1:9" ht="45" x14ac:dyDescent="0.25">
      <c r="A30" s="477"/>
      <c r="B30" s="479"/>
      <c r="C30" s="148"/>
      <c r="D30" s="479"/>
      <c r="E30" s="149" t="s">
        <v>76</v>
      </c>
      <c r="F30" s="169">
        <v>0.02</v>
      </c>
      <c r="G30" s="155" t="s">
        <v>77</v>
      </c>
      <c r="H30" s="156" t="s">
        <v>78</v>
      </c>
      <c r="I30" s="480"/>
    </row>
    <row r="31" spans="1:9" ht="45" x14ac:dyDescent="0.25">
      <c r="A31" s="477"/>
      <c r="B31" s="182" t="s">
        <v>79</v>
      </c>
      <c r="C31" s="148"/>
      <c r="D31" s="157" t="s">
        <v>80</v>
      </c>
      <c r="E31" s="184" t="s">
        <v>246</v>
      </c>
      <c r="F31" s="185">
        <v>0.02</v>
      </c>
      <c r="G31" s="189" t="s">
        <v>245</v>
      </c>
      <c r="H31" s="157" t="s">
        <v>189</v>
      </c>
      <c r="I31" s="152" t="s">
        <v>12</v>
      </c>
    </row>
    <row r="32" spans="1:9" x14ac:dyDescent="0.25">
      <c r="F32" s="170">
        <f>SUM(F5:F31)</f>
        <v>0.9600000000000003</v>
      </c>
    </row>
  </sheetData>
  <mergeCells count="24">
    <mergeCell ref="A1:A2"/>
    <mergeCell ref="B1:H2"/>
    <mergeCell ref="I1:I2"/>
    <mergeCell ref="A5:A7"/>
    <mergeCell ref="B6:B7"/>
    <mergeCell ref="D6:D7"/>
    <mergeCell ref="A8:A9"/>
    <mergeCell ref="A10:A22"/>
    <mergeCell ref="B11:B17"/>
    <mergeCell ref="D12:D15"/>
    <mergeCell ref="B18:B22"/>
    <mergeCell ref="D18:D20"/>
    <mergeCell ref="I18:I20"/>
    <mergeCell ref="D21:D22"/>
    <mergeCell ref="I21:I22"/>
    <mergeCell ref="A23:A31"/>
    <mergeCell ref="B23:B28"/>
    <mergeCell ref="D23:D28"/>
    <mergeCell ref="H23:H24"/>
    <mergeCell ref="I23:I28"/>
    <mergeCell ref="E26:E27"/>
    <mergeCell ref="B29:B30"/>
    <mergeCell ref="D29:D30"/>
    <mergeCell ref="I29:I30"/>
  </mergeCells>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workbookViewId="0">
      <selection activeCell="B1" sqref="B1:H2"/>
    </sheetView>
  </sheetViews>
  <sheetFormatPr defaultRowHeight="15" x14ac:dyDescent="0.25"/>
  <cols>
    <col min="1" max="1" width="25" customWidth="1"/>
    <col min="2" max="2" width="96.28515625" customWidth="1"/>
    <col min="3" max="3" width="18.7109375" customWidth="1"/>
    <col min="4" max="4" width="11.42578125" customWidth="1"/>
  </cols>
  <sheetData>
    <row r="1" spans="1:4" x14ac:dyDescent="0.25">
      <c r="A1" s="190" t="s">
        <v>247</v>
      </c>
      <c r="B1" s="190" t="s">
        <v>248</v>
      </c>
      <c r="C1" s="190" t="s">
        <v>249</v>
      </c>
      <c r="D1" s="190" t="s">
        <v>250</v>
      </c>
    </row>
    <row r="2" spans="1:4" x14ac:dyDescent="0.25">
      <c r="A2" s="492" t="s">
        <v>251</v>
      </c>
      <c r="B2" t="s">
        <v>252</v>
      </c>
      <c r="C2" s="192">
        <v>45303</v>
      </c>
      <c r="D2" s="191" t="s">
        <v>253</v>
      </c>
    </row>
    <row r="3" spans="1:4" x14ac:dyDescent="0.25">
      <c r="A3" s="492"/>
      <c r="B3" t="s">
        <v>254</v>
      </c>
      <c r="C3" s="192">
        <v>45303</v>
      </c>
      <c r="D3" s="191" t="s">
        <v>253</v>
      </c>
    </row>
    <row r="4" spans="1:4" x14ac:dyDescent="0.25">
      <c r="A4" s="492"/>
      <c r="B4" t="s">
        <v>255</v>
      </c>
      <c r="C4" s="192">
        <v>45303</v>
      </c>
      <c r="D4" s="191" t="s">
        <v>253</v>
      </c>
    </row>
    <row r="5" spans="1:4" x14ac:dyDescent="0.25">
      <c r="A5" s="492"/>
      <c r="B5" t="s">
        <v>256</v>
      </c>
      <c r="C5" s="192">
        <v>45303</v>
      </c>
      <c r="D5" s="191" t="s">
        <v>253</v>
      </c>
    </row>
    <row r="6" spans="1:4" x14ac:dyDescent="0.25">
      <c r="A6" s="492"/>
      <c r="B6" t="s">
        <v>257</v>
      </c>
      <c r="C6" s="192">
        <v>45303</v>
      </c>
      <c r="D6" s="191" t="s">
        <v>253</v>
      </c>
    </row>
    <row r="7" spans="1:4" x14ac:dyDescent="0.25">
      <c r="A7" s="492"/>
      <c r="B7" t="s">
        <v>258</v>
      </c>
      <c r="C7" s="192">
        <v>45303</v>
      </c>
      <c r="D7" s="191" t="s">
        <v>253</v>
      </c>
    </row>
    <row r="8" spans="1:4" x14ac:dyDescent="0.25">
      <c r="A8" s="492"/>
      <c r="B8" t="s">
        <v>259</v>
      </c>
      <c r="C8" s="192">
        <v>45303</v>
      </c>
      <c r="D8" s="191" t="s">
        <v>253</v>
      </c>
    </row>
    <row r="9" spans="1:4" x14ac:dyDescent="0.25">
      <c r="A9" s="492"/>
      <c r="B9" s="193" t="s">
        <v>260</v>
      </c>
      <c r="C9" s="192">
        <v>45303</v>
      </c>
      <c r="D9" s="191" t="s">
        <v>253</v>
      </c>
    </row>
    <row r="10" spans="1:4" x14ac:dyDescent="0.25">
      <c r="A10" s="492"/>
      <c r="B10" s="193" t="s">
        <v>261</v>
      </c>
      <c r="C10" s="192">
        <v>45303</v>
      </c>
      <c r="D10" s="191" t="s">
        <v>253</v>
      </c>
    </row>
  </sheetData>
  <mergeCells count="1">
    <mergeCell ref="A2:A10"/>
  </mergeCells>
  <dataValidations count="1">
    <dataValidation type="list" allowBlank="1" showInputMessage="1" showErrorMessage="1" sqref="D2:D10">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1"/>
  <sheetViews>
    <sheetView tabSelected="1" zoomScale="81" zoomScaleNormal="81" workbookViewId="0">
      <pane xSplit="10" ySplit="4" topLeftCell="K8" activePane="bottomRight" state="frozen"/>
      <selection pane="topRight" activeCell="K1" sqref="K1"/>
      <selection pane="bottomLeft" activeCell="A5" sqref="A5"/>
      <selection pane="bottomRight" activeCell="N10" sqref="N10"/>
    </sheetView>
  </sheetViews>
  <sheetFormatPr defaultRowHeight="15" x14ac:dyDescent="0.25"/>
  <cols>
    <col min="1" max="1" width="5.140625" customWidth="1"/>
    <col min="2" max="2" width="15.42578125" customWidth="1"/>
    <col min="3" max="3" width="14.28515625" style="8" hidden="1" customWidth="1"/>
    <col min="4" max="4" width="20.85546875" style="8" hidden="1" customWidth="1"/>
    <col min="5" max="5" width="43.85546875" style="8" hidden="1" customWidth="1"/>
    <col min="6" max="6" width="41.28515625" customWidth="1"/>
    <col min="7" max="7" width="10.7109375" hidden="1" customWidth="1"/>
    <col min="8" max="8" width="17.42578125" bestFit="1" customWidth="1"/>
    <col min="9" max="9" width="80.28515625" hidden="1" customWidth="1"/>
    <col min="10" max="10" width="19.5703125" hidden="1" customWidth="1"/>
    <col min="11" max="11" width="5.5703125" customWidth="1"/>
    <col min="12" max="12" width="18.85546875" style="244" customWidth="1"/>
    <col min="13" max="13" width="15.42578125" style="191" bestFit="1" customWidth="1"/>
    <col min="14" max="14" width="52.85546875" style="243" customWidth="1"/>
  </cols>
  <sheetData>
    <row r="1" spans="2:14" ht="25.5" customHeight="1" thickTop="1" x14ac:dyDescent="0.25">
      <c r="B1" s="460" t="s">
        <v>0</v>
      </c>
      <c r="C1" s="462" t="s">
        <v>123</v>
      </c>
      <c r="D1" s="463"/>
      <c r="E1" s="463"/>
      <c r="F1" s="463"/>
      <c r="G1" s="463"/>
      <c r="H1" s="463"/>
      <c r="I1" s="463"/>
      <c r="J1" s="376"/>
    </row>
    <row r="2" spans="2:14" ht="25.5" customHeight="1" thickBot="1" x14ac:dyDescent="0.3">
      <c r="B2" s="461"/>
      <c r="C2" s="464"/>
      <c r="D2" s="465"/>
      <c r="E2" s="465"/>
      <c r="F2" s="465"/>
      <c r="G2" s="465"/>
      <c r="H2" s="465"/>
      <c r="I2" s="465"/>
      <c r="J2" s="377"/>
    </row>
    <row r="3" spans="2:14" ht="16.5" thickTop="1" thickBot="1" x14ac:dyDescent="0.3">
      <c r="B3" s="1"/>
      <c r="C3" s="2"/>
      <c r="D3" s="2"/>
      <c r="E3" s="2"/>
      <c r="F3" s="1"/>
      <c r="G3" s="1"/>
      <c r="H3" s="1"/>
      <c r="I3" s="2"/>
      <c r="J3" s="1"/>
      <c r="L3" s="494" t="s">
        <v>275</v>
      </c>
      <c r="M3" s="494"/>
      <c r="N3" s="494"/>
    </row>
    <row r="4" spans="2:14" s="191" customFormat="1" ht="15.75" customHeight="1" thickTop="1" thickBot="1" x14ac:dyDescent="0.3">
      <c r="B4" s="205" t="s">
        <v>1</v>
      </c>
      <c r="C4" s="112"/>
      <c r="D4" s="112"/>
      <c r="E4" s="112" t="s">
        <v>2</v>
      </c>
      <c r="F4" s="113" t="s">
        <v>3</v>
      </c>
      <c r="G4" s="113" t="s">
        <v>183</v>
      </c>
      <c r="H4" s="112" t="s">
        <v>4</v>
      </c>
      <c r="I4" s="112" t="s">
        <v>5</v>
      </c>
      <c r="J4" s="114" t="s">
        <v>6</v>
      </c>
      <c r="L4" s="250" t="s">
        <v>272</v>
      </c>
      <c r="M4" s="247" t="s">
        <v>273</v>
      </c>
      <c r="N4" s="250" t="s">
        <v>274</v>
      </c>
    </row>
    <row r="5" spans="2:14" ht="60.75" thickTop="1" x14ac:dyDescent="0.25">
      <c r="B5" s="485" t="s">
        <v>220</v>
      </c>
      <c r="C5" s="179" t="s">
        <v>8</v>
      </c>
      <c r="D5" s="180" t="s">
        <v>9</v>
      </c>
      <c r="E5" s="181" t="s">
        <v>10</v>
      </c>
      <c r="F5" s="115" t="s">
        <v>11</v>
      </c>
      <c r="G5" s="109">
        <v>0.08</v>
      </c>
      <c r="H5" s="116" t="s">
        <v>193</v>
      </c>
      <c r="I5" s="117" t="s">
        <v>201</v>
      </c>
      <c r="J5" s="118" t="s">
        <v>12</v>
      </c>
      <c r="L5" s="363">
        <v>2.5999999999999999E-3</v>
      </c>
      <c r="M5" s="255" t="s">
        <v>396</v>
      </c>
      <c r="N5" s="256" t="s">
        <v>762</v>
      </c>
    </row>
    <row r="6" spans="2:14" ht="60" x14ac:dyDescent="0.25">
      <c r="B6" s="486"/>
      <c r="C6" s="488" t="s">
        <v>14</v>
      </c>
      <c r="D6" s="124"/>
      <c r="E6" s="473" t="s">
        <v>10</v>
      </c>
      <c r="F6" s="194" t="s">
        <v>262</v>
      </c>
      <c r="G6" s="165">
        <v>0.03</v>
      </c>
      <c r="H6" s="121" t="s">
        <v>194</v>
      </c>
      <c r="I6" s="122" t="s">
        <v>202</v>
      </c>
      <c r="J6" s="123" t="s">
        <v>12</v>
      </c>
      <c r="L6" s="335">
        <v>0.21</v>
      </c>
      <c r="M6" s="336" t="s">
        <v>396</v>
      </c>
      <c r="N6" s="334" t="s">
        <v>731</v>
      </c>
    </row>
    <row r="7" spans="2:14" ht="60" x14ac:dyDescent="0.25">
      <c r="B7" s="487"/>
      <c r="C7" s="489"/>
      <c r="D7" s="124"/>
      <c r="E7" s="473"/>
      <c r="F7" s="194" t="s">
        <v>263</v>
      </c>
      <c r="G7" s="165">
        <v>0.08</v>
      </c>
      <c r="H7" s="121" t="s">
        <v>194</v>
      </c>
      <c r="I7" s="122" t="s">
        <v>203</v>
      </c>
      <c r="J7" s="123" t="s">
        <v>12</v>
      </c>
      <c r="L7" s="335">
        <v>0.56000000000000005</v>
      </c>
      <c r="M7" s="336" t="s">
        <v>396</v>
      </c>
      <c r="N7" s="334" t="s">
        <v>732</v>
      </c>
    </row>
    <row r="8" spans="2:14" ht="60" x14ac:dyDescent="0.25">
      <c r="B8" s="495" t="s">
        <v>221</v>
      </c>
      <c r="C8" s="126" t="s">
        <v>17</v>
      </c>
      <c r="D8" s="127" t="s">
        <v>18</v>
      </c>
      <c r="E8" s="128" t="s">
        <v>19</v>
      </c>
      <c r="F8" s="129" t="s">
        <v>20</v>
      </c>
      <c r="G8" s="167">
        <v>0.03</v>
      </c>
      <c r="H8" s="130" t="s">
        <v>21</v>
      </c>
      <c r="I8" s="131" t="s">
        <v>119</v>
      </c>
      <c r="J8" s="132" t="s">
        <v>12</v>
      </c>
      <c r="L8" s="250" t="s">
        <v>395</v>
      </c>
      <c r="M8" s="247" t="s">
        <v>396</v>
      </c>
      <c r="N8" s="251" t="s">
        <v>719</v>
      </c>
    </row>
    <row r="9" spans="2:14" ht="54" customHeight="1" x14ac:dyDescent="0.25">
      <c r="B9" s="496"/>
      <c r="C9" s="126" t="s">
        <v>22</v>
      </c>
      <c r="D9" s="133" t="s">
        <v>23</v>
      </c>
      <c r="E9" s="128" t="s">
        <v>24</v>
      </c>
      <c r="F9" s="129" t="s">
        <v>25</v>
      </c>
      <c r="G9" s="167">
        <v>0.05</v>
      </c>
      <c r="H9" s="130" t="s">
        <v>231</v>
      </c>
      <c r="I9" s="134" t="s">
        <v>124</v>
      </c>
      <c r="J9" s="132" t="s">
        <v>26</v>
      </c>
      <c r="L9" s="250" t="s">
        <v>717</v>
      </c>
      <c r="M9" s="247" t="s">
        <v>396</v>
      </c>
      <c r="N9" s="251" t="s">
        <v>718</v>
      </c>
    </row>
    <row r="10" spans="2:14" ht="45" x14ac:dyDescent="0.25">
      <c r="B10" s="497" t="s">
        <v>223</v>
      </c>
      <c r="C10" s="135" t="s">
        <v>28</v>
      </c>
      <c r="D10" s="136" t="s">
        <v>29</v>
      </c>
      <c r="E10" s="137" t="s">
        <v>182</v>
      </c>
      <c r="F10" s="260" t="s">
        <v>188</v>
      </c>
      <c r="G10" s="168">
        <v>0.05</v>
      </c>
      <c r="H10" s="140">
        <v>2E-3</v>
      </c>
      <c r="I10" s="173" t="s">
        <v>204</v>
      </c>
      <c r="J10" s="142" t="s">
        <v>31</v>
      </c>
      <c r="L10" s="337">
        <v>4.7999999999999996E-3</v>
      </c>
      <c r="M10" s="247" t="s">
        <v>578</v>
      </c>
      <c r="N10" s="334" t="s">
        <v>746</v>
      </c>
    </row>
    <row r="11" spans="2:14" ht="45" x14ac:dyDescent="0.25">
      <c r="B11" s="497"/>
      <c r="C11" s="455" t="s">
        <v>32</v>
      </c>
      <c r="D11" s="141" t="s">
        <v>33</v>
      </c>
      <c r="E11" s="136" t="s">
        <v>34</v>
      </c>
      <c r="F11" s="195" t="s">
        <v>35</v>
      </c>
      <c r="G11" s="196">
        <v>0.05</v>
      </c>
      <c r="H11" s="197">
        <v>1</v>
      </c>
      <c r="I11" s="198" t="s">
        <v>206</v>
      </c>
      <c r="J11" s="142" t="s">
        <v>36</v>
      </c>
      <c r="L11" s="284">
        <v>0.49</v>
      </c>
      <c r="M11" s="525" t="s">
        <v>341</v>
      </c>
      <c r="N11" s="334" t="s">
        <v>771</v>
      </c>
    </row>
    <row r="12" spans="2:14" ht="30" x14ac:dyDescent="0.25">
      <c r="B12" s="497"/>
      <c r="C12" s="455"/>
      <c r="D12" s="141" t="s">
        <v>37</v>
      </c>
      <c r="E12" s="456" t="s">
        <v>200</v>
      </c>
      <c r="F12" s="195" t="s">
        <v>264</v>
      </c>
      <c r="G12" s="196">
        <v>0.05</v>
      </c>
      <c r="H12" s="197">
        <v>1</v>
      </c>
      <c r="I12" s="144" t="s">
        <v>235</v>
      </c>
      <c r="J12" s="142" t="s">
        <v>38</v>
      </c>
      <c r="L12" s="284">
        <v>1</v>
      </c>
      <c r="M12" s="247" t="s">
        <v>396</v>
      </c>
      <c r="N12" s="334" t="s">
        <v>747</v>
      </c>
    </row>
    <row r="13" spans="2:14" ht="60" x14ac:dyDescent="0.25">
      <c r="B13" s="497"/>
      <c r="C13" s="455"/>
      <c r="D13" s="141"/>
      <c r="E13" s="456"/>
      <c r="F13" s="199" t="s">
        <v>265</v>
      </c>
      <c r="G13" s="196">
        <v>0.03</v>
      </c>
      <c r="H13" s="197" t="s">
        <v>270</v>
      </c>
      <c r="I13" s="198" t="s">
        <v>266</v>
      </c>
      <c r="J13" s="142"/>
      <c r="L13" s="283">
        <v>45322</v>
      </c>
      <c r="M13" s="247" t="s">
        <v>396</v>
      </c>
      <c r="N13" s="251" t="s">
        <v>730</v>
      </c>
    </row>
    <row r="14" spans="2:14" ht="60" x14ac:dyDescent="0.25">
      <c r="B14" s="497"/>
      <c r="C14" s="455"/>
      <c r="D14" s="141"/>
      <c r="E14" s="456"/>
      <c r="F14" s="144" t="s">
        <v>190</v>
      </c>
      <c r="G14" s="196">
        <v>0.05</v>
      </c>
      <c r="H14" s="143" t="s">
        <v>191</v>
      </c>
      <c r="I14" s="198" t="s">
        <v>198</v>
      </c>
      <c r="J14" s="142" t="s">
        <v>225</v>
      </c>
      <c r="L14" s="337">
        <v>3.0999999999999999E-3</v>
      </c>
      <c r="M14" s="247" t="s">
        <v>396</v>
      </c>
      <c r="N14" s="334" t="s">
        <v>749</v>
      </c>
    </row>
    <row r="15" spans="2:14" ht="75" x14ac:dyDescent="0.25">
      <c r="B15" s="497"/>
      <c r="C15" s="455"/>
      <c r="D15" s="141"/>
      <c r="E15" s="141" t="s">
        <v>242</v>
      </c>
      <c r="F15" s="144" t="s">
        <v>268</v>
      </c>
      <c r="G15" s="168">
        <v>0.03</v>
      </c>
      <c r="H15" s="200" t="s">
        <v>267</v>
      </c>
      <c r="I15" s="144" t="s">
        <v>271</v>
      </c>
      <c r="J15" s="142"/>
      <c r="L15" s="368" t="s">
        <v>341</v>
      </c>
      <c r="M15" s="369" t="s">
        <v>341</v>
      </c>
      <c r="N15" s="367" t="s">
        <v>770</v>
      </c>
    </row>
    <row r="16" spans="2:14" ht="66" customHeight="1" x14ac:dyDescent="0.25">
      <c r="B16" s="497"/>
      <c r="C16" s="455"/>
      <c r="D16" s="141" t="s">
        <v>39</v>
      </c>
      <c r="E16" s="136" t="s">
        <v>40</v>
      </c>
      <c r="F16" s="138" t="s">
        <v>39</v>
      </c>
      <c r="G16" s="168">
        <v>0.02</v>
      </c>
      <c r="H16" s="143">
        <v>0.98</v>
      </c>
      <c r="I16" s="136" t="s">
        <v>127</v>
      </c>
      <c r="J16" s="142" t="s">
        <v>12</v>
      </c>
      <c r="L16" s="284">
        <v>0.99</v>
      </c>
      <c r="M16" s="247" t="s">
        <v>396</v>
      </c>
      <c r="N16" s="334" t="s">
        <v>733</v>
      </c>
    </row>
    <row r="17" spans="2:14" ht="90" x14ac:dyDescent="0.25">
      <c r="B17" s="497"/>
      <c r="C17" s="455" t="s">
        <v>41</v>
      </c>
      <c r="D17" s="146"/>
      <c r="E17" s="457" t="s">
        <v>42</v>
      </c>
      <c r="F17" s="138" t="s">
        <v>208</v>
      </c>
      <c r="G17" s="168">
        <v>0.05</v>
      </c>
      <c r="H17" s="202" t="s">
        <v>214</v>
      </c>
      <c r="I17" s="144" t="s">
        <v>215</v>
      </c>
      <c r="J17" s="474" t="s">
        <v>12</v>
      </c>
      <c r="L17" s="250" t="s">
        <v>721</v>
      </c>
      <c r="M17" s="247" t="s">
        <v>396</v>
      </c>
      <c r="N17" s="251" t="s">
        <v>722</v>
      </c>
    </row>
    <row r="18" spans="2:14" ht="45" x14ac:dyDescent="0.25">
      <c r="B18" s="497"/>
      <c r="C18" s="455"/>
      <c r="D18" s="146"/>
      <c r="E18" s="458"/>
      <c r="F18" s="138" t="s">
        <v>209</v>
      </c>
      <c r="G18" s="168">
        <v>0.02</v>
      </c>
      <c r="H18" s="139" t="s">
        <v>210</v>
      </c>
      <c r="I18" s="174" t="s">
        <v>216</v>
      </c>
      <c r="J18" s="475"/>
      <c r="L18" s="250" t="s">
        <v>765</v>
      </c>
      <c r="M18" s="255" t="s">
        <v>396</v>
      </c>
      <c r="N18" s="334" t="s">
        <v>727</v>
      </c>
    </row>
    <row r="19" spans="2:14" ht="51" customHeight="1" x14ac:dyDescent="0.25">
      <c r="B19" s="497"/>
      <c r="C19" s="455"/>
      <c r="D19" s="146"/>
      <c r="E19" s="459"/>
      <c r="F19" s="138" t="s">
        <v>49</v>
      </c>
      <c r="G19" s="168">
        <v>0.02</v>
      </c>
      <c r="H19" s="175" t="s">
        <v>475</v>
      </c>
      <c r="I19" s="144" t="s">
        <v>227</v>
      </c>
      <c r="J19" s="476"/>
      <c r="L19" s="250" t="s">
        <v>475</v>
      </c>
      <c r="M19" s="247" t="s">
        <v>396</v>
      </c>
      <c r="N19" s="251" t="s">
        <v>704</v>
      </c>
    </row>
    <row r="20" spans="2:14" ht="75" x14ac:dyDescent="0.25">
      <c r="B20" s="497"/>
      <c r="C20" s="455"/>
      <c r="D20" s="146"/>
      <c r="E20" s="457" t="s">
        <v>53</v>
      </c>
      <c r="F20" s="138" t="s">
        <v>211</v>
      </c>
      <c r="G20" s="168">
        <v>0.03</v>
      </c>
      <c r="H20" s="139" t="s">
        <v>213</v>
      </c>
      <c r="I20" s="174" t="s">
        <v>218</v>
      </c>
      <c r="J20" s="474" t="s">
        <v>12</v>
      </c>
      <c r="L20" s="250" t="s">
        <v>484</v>
      </c>
      <c r="M20" s="247" t="s">
        <v>396</v>
      </c>
      <c r="N20" s="251" t="s">
        <v>703</v>
      </c>
    </row>
    <row r="21" spans="2:14" ht="75" x14ac:dyDescent="0.25">
      <c r="B21" s="497"/>
      <c r="C21" s="455"/>
      <c r="D21" s="146"/>
      <c r="E21" s="459"/>
      <c r="F21" s="138" t="s">
        <v>212</v>
      </c>
      <c r="G21" s="168">
        <v>0.02</v>
      </c>
      <c r="H21" s="139" t="s">
        <v>213</v>
      </c>
      <c r="I21" s="174" t="s">
        <v>217</v>
      </c>
      <c r="J21" s="476"/>
      <c r="L21" s="250" t="s">
        <v>484</v>
      </c>
      <c r="M21" s="247" t="s">
        <v>396</v>
      </c>
      <c r="N21" s="251" t="s">
        <v>702</v>
      </c>
    </row>
    <row r="22" spans="2:14" ht="45" x14ac:dyDescent="0.25">
      <c r="B22" s="493" t="s">
        <v>222</v>
      </c>
      <c r="C22" s="479" t="s">
        <v>57</v>
      </c>
      <c r="D22" s="148"/>
      <c r="E22" s="479" t="s">
        <v>57</v>
      </c>
      <c r="F22" s="149" t="s">
        <v>59</v>
      </c>
      <c r="G22" s="169">
        <v>0.05</v>
      </c>
      <c r="H22" s="150" t="s">
        <v>187</v>
      </c>
      <c r="I22" s="482" t="s">
        <v>185</v>
      </c>
      <c r="J22" s="480" t="s">
        <v>12</v>
      </c>
      <c r="L22" s="282" t="s">
        <v>341</v>
      </c>
      <c r="M22" s="255" t="s">
        <v>341</v>
      </c>
      <c r="N22" s="251" t="s">
        <v>701</v>
      </c>
    </row>
    <row r="23" spans="2:14" ht="54.75" customHeight="1" x14ac:dyDescent="0.25">
      <c r="B23" s="493"/>
      <c r="C23" s="479"/>
      <c r="D23" s="148"/>
      <c r="E23" s="479"/>
      <c r="F23" s="149" t="s">
        <v>61</v>
      </c>
      <c r="G23" s="169">
        <v>0.08</v>
      </c>
      <c r="H23" s="150">
        <v>0.75</v>
      </c>
      <c r="I23" s="482"/>
      <c r="J23" s="480"/>
      <c r="L23" s="284">
        <v>0</v>
      </c>
      <c r="M23" s="247" t="s">
        <v>578</v>
      </c>
      <c r="N23" s="251" t="s">
        <v>700</v>
      </c>
    </row>
    <row r="24" spans="2:14" ht="45" x14ac:dyDescent="0.25">
      <c r="B24" s="493"/>
      <c r="C24" s="479"/>
      <c r="D24" s="148"/>
      <c r="E24" s="479"/>
      <c r="F24" s="149" t="s">
        <v>63</v>
      </c>
      <c r="G24" s="169">
        <v>0.05</v>
      </c>
      <c r="H24" s="150" t="s">
        <v>64</v>
      </c>
      <c r="I24" s="151" t="s">
        <v>184</v>
      </c>
      <c r="J24" s="480"/>
      <c r="L24" s="250" t="s">
        <v>64</v>
      </c>
      <c r="M24" s="247" t="s">
        <v>396</v>
      </c>
      <c r="N24" s="251" t="s">
        <v>699</v>
      </c>
    </row>
    <row r="25" spans="2:14" ht="45" x14ac:dyDescent="0.25">
      <c r="B25" s="493"/>
      <c r="C25" s="479"/>
      <c r="D25" s="148"/>
      <c r="E25" s="479"/>
      <c r="F25" s="482" t="s">
        <v>66</v>
      </c>
      <c r="G25" s="169">
        <v>0.02</v>
      </c>
      <c r="H25" s="150" t="s">
        <v>67</v>
      </c>
      <c r="I25" s="176" t="s">
        <v>228</v>
      </c>
      <c r="J25" s="480"/>
      <c r="L25" s="284">
        <v>1</v>
      </c>
      <c r="M25" s="357" t="s">
        <v>396</v>
      </c>
      <c r="N25" s="334" t="s">
        <v>764</v>
      </c>
    </row>
    <row r="26" spans="2:14" ht="45" x14ac:dyDescent="0.25">
      <c r="B26" s="493"/>
      <c r="C26" s="479"/>
      <c r="D26" s="148"/>
      <c r="E26" s="479"/>
      <c r="F26" s="482"/>
      <c r="G26" s="169">
        <v>0.02</v>
      </c>
      <c r="H26" s="150" t="s">
        <v>125</v>
      </c>
      <c r="I26" s="177" t="s">
        <v>197</v>
      </c>
      <c r="J26" s="480"/>
      <c r="L26" s="284">
        <v>1</v>
      </c>
      <c r="M26" s="247" t="s">
        <v>396</v>
      </c>
      <c r="N26" s="251" t="s">
        <v>728</v>
      </c>
    </row>
    <row r="27" spans="2:14" ht="45" x14ac:dyDescent="0.25">
      <c r="B27" s="493"/>
      <c r="C27" s="479"/>
      <c r="D27" s="148"/>
      <c r="E27" s="479"/>
      <c r="F27" s="149" t="s">
        <v>69</v>
      </c>
      <c r="G27" s="169">
        <v>0.02</v>
      </c>
      <c r="H27" s="153">
        <v>1</v>
      </c>
      <c r="I27" s="178" t="s">
        <v>70</v>
      </c>
      <c r="J27" s="480"/>
      <c r="L27" s="284">
        <v>1</v>
      </c>
      <c r="M27" s="357" t="s">
        <v>396</v>
      </c>
      <c r="N27" s="334" t="s">
        <v>766</v>
      </c>
    </row>
    <row r="28" spans="2:14" ht="98.25" customHeight="1" x14ac:dyDescent="0.25">
      <c r="B28" s="493"/>
      <c r="C28" s="479" t="s">
        <v>71</v>
      </c>
      <c r="D28" s="148"/>
      <c r="E28" s="479" t="s">
        <v>71</v>
      </c>
      <c r="F28" s="149" t="s">
        <v>73</v>
      </c>
      <c r="G28" s="169">
        <v>0.03</v>
      </c>
      <c r="H28" s="150" t="s">
        <v>74</v>
      </c>
      <c r="I28" s="203" t="s">
        <v>205</v>
      </c>
      <c r="J28" s="480" t="s">
        <v>12</v>
      </c>
      <c r="L28" s="250" t="s">
        <v>74</v>
      </c>
      <c r="M28" s="247" t="s">
        <v>396</v>
      </c>
      <c r="N28" s="251" t="s">
        <v>698</v>
      </c>
    </row>
    <row r="29" spans="2:14" ht="60" x14ac:dyDescent="0.25">
      <c r="B29" s="493"/>
      <c r="C29" s="479"/>
      <c r="D29" s="148"/>
      <c r="E29" s="479"/>
      <c r="F29" s="149" t="s">
        <v>76</v>
      </c>
      <c r="G29" s="169">
        <v>0.02</v>
      </c>
      <c r="H29" s="155" t="s">
        <v>77</v>
      </c>
      <c r="I29" s="156" t="s">
        <v>78</v>
      </c>
      <c r="J29" s="480"/>
      <c r="L29" s="250" t="s">
        <v>594</v>
      </c>
      <c r="M29" s="247" t="s">
        <v>396</v>
      </c>
      <c r="N29" s="251" t="s">
        <v>697</v>
      </c>
    </row>
    <row r="30" spans="2:14" ht="91.15" customHeight="1" x14ac:dyDescent="0.25">
      <c r="B30" s="493"/>
      <c r="C30" s="182" t="s">
        <v>79</v>
      </c>
      <c r="D30" s="148"/>
      <c r="E30" s="157" t="s">
        <v>80</v>
      </c>
      <c r="F30" s="201" t="s">
        <v>269</v>
      </c>
      <c r="G30" s="171">
        <v>0.02</v>
      </c>
      <c r="H30" s="159" t="s">
        <v>143</v>
      </c>
      <c r="I30" s="157" t="s">
        <v>189</v>
      </c>
      <c r="J30" s="152" t="s">
        <v>12</v>
      </c>
      <c r="L30" s="250" t="s">
        <v>595</v>
      </c>
      <c r="M30" s="255" t="s">
        <v>341</v>
      </c>
      <c r="N30" s="256" t="s">
        <v>729</v>
      </c>
    </row>
    <row r="31" spans="2:14" x14ac:dyDescent="0.25">
      <c r="G31" s="170">
        <f>SUM(G5:G30)</f>
        <v>1.0000000000000002</v>
      </c>
    </row>
  </sheetData>
  <mergeCells count="25">
    <mergeCell ref="C17:C21"/>
    <mergeCell ref="E17:E19"/>
    <mergeCell ref="B1:B2"/>
    <mergeCell ref="C1:I2"/>
    <mergeCell ref="L3:N3"/>
    <mergeCell ref="J17:J19"/>
    <mergeCell ref="E20:E21"/>
    <mergeCell ref="J20:J21"/>
    <mergeCell ref="B8:B9"/>
    <mergeCell ref="B10:B21"/>
    <mergeCell ref="C11:C16"/>
    <mergeCell ref="J1:J2"/>
    <mergeCell ref="B5:B7"/>
    <mergeCell ref="C6:C7"/>
    <mergeCell ref="E6:E7"/>
    <mergeCell ref="E12:E14"/>
    <mergeCell ref="B22:B30"/>
    <mergeCell ref="C22:C27"/>
    <mergeCell ref="E22:E27"/>
    <mergeCell ref="I22:I23"/>
    <mergeCell ref="J22:J27"/>
    <mergeCell ref="F25:F26"/>
    <mergeCell ref="C28:C29"/>
    <mergeCell ref="E28:E29"/>
    <mergeCell ref="J28:J29"/>
  </mergeCells>
  <conditionalFormatting sqref="M4:M30">
    <cfRule type="cellIs" dxfId="3" priority="1" operator="equal">
      <formula>"-"</formula>
    </cfRule>
    <cfRule type="cellIs" dxfId="2" priority="2" operator="equal">
      <formula>"Tidak Tercapai"</formula>
    </cfRule>
    <cfRule type="cellIs" dxfId="1" priority="3" operator="equal">
      <formula>"Tercapai"</formula>
    </cfRule>
  </conditionalFormatting>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zoomScale="85" zoomScaleNormal="85" workbookViewId="0">
      <pane xSplit="4" ySplit="3" topLeftCell="E4" activePane="bottomRight" state="frozen"/>
      <selection pane="topRight" activeCell="E1" sqref="E1"/>
      <selection pane="bottomLeft" activeCell="A4" sqref="A4"/>
      <selection pane="bottomRight" activeCell="F4" sqref="F4"/>
    </sheetView>
  </sheetViews>
  <sheetFormatPr defaultColWidth="8.85546875" defaultRowHeight="15" x14ac:dyDescent="0.25"/>
  <cols>
    <col min="1" max="1" width="3.7109375" customWidth="1"/>
    <col min="2" max="2" width="5.85546875" style="204" bestFit="1" customWidth="1"/>
    <col min="3" max="3" width="47.5703125" customWidth="1"/>
    <col min="4" max="4" width="11.28515625" style="206" customWidth="1"/>
    <col min="6" max="6" width="15" style="207" customWidth="1"/>
    <col min="7" max="7" width="18.140625" style="207" customWidth="1"/>
    <col min="8" max="8" width="22.7109375" style="208" customWidth="1"/>
    <col min="9" max="9" width="6.85546875" customWidth="1"/>
    <col min="10" max="10" width="5.85546875" style="204" bestFit="1" customWidth="1"/>
    <col min="12" max="12" width="15" style="207" customWidth="1"/>
    <col min="13" max="13" width="18.140625" style="207" customWidth="1"/>
    <col min="14" max="14" width="25" style="208" bestFit="1" customWidth="1"/>
  </cols>
  <sheetData>
    <row r="1" spans="2:14" ht="18.75" x14ac:dyDescent="0.3">
      <c r="B1" s="498" t="s">
        <v>276</v>
      </c>
      <c r="C1" s="498"/>
      <c r="D1" s="498"/>
      <c r="E1" s="498"/>
      <c r="F1" s="498"/>
      <c r="G1" s="498"/>
      <c r="H1" s="498"/>
      <c r="J1" s="499" t="s">
        <v>277</v>
      </c>
      <c r="K1" s="499"/>
      <c r="L1" s="499"/>
      <c r="M1" s="499"/>
      <c r="N1" s="499"/>
    </row>
    <row r="2" spans="2:14" ht="15.75" thickBot="1" x14ac:dyDescent="0.3"/>
    <row r="3" spans="2:14" ht="24" customHeight="1" thickBot="1" x14ac:dyDescent="0.3">
      <c r="B3" s="209" t="s">
        <v>278</v>
      </c>
      <c r="C3" s="209" t="s">
        <v>279</v>
      </c>
      <c r="D3" s="209" t="s">
        <v>280</v>
      </c>
      <c r="E3" s="209" t="s">
        <v>281</v>
      </c>
      <c r="F3" s="210" t="s">
        <v>282</v>
      </c>
      <c r="G3" s="211" t="s">
        <v>283</v>
      </c>
      <c r="H3" s="212" t="s">
        <v>284</v>
      </c>
      <c r="J3" s="209" t="s">
        <v>278</v>
      </c>
      <c r="K3" s="209" t="s">
        <v>281</v>
      </c>
      <c r="L3" s="210" t="s">
        <v>282</v>
      </c>
      <c r="M3" s="211" t="s">
        <v>283</v>
      </c>
      <c r="N3" s="212" t="s">
        <v>285</v>
      </c>
    </row>
    <row r="4" spans="2:14" ht="15" customHeight="1" thickBot="1" x14ac:dyDescent="0.3">
      <c r="B4" s="213" t="s">
        <v>286</v>
      </c>
      <c r="C4" s="214" t="s">
        <v>287</v>
      </c>
      <c r="D4" s="215" t="s">
        <v>225</v>
      </c>
      <c r="E4" s="214">
        <v>1</v>
      </c>
      <c r="F4" s="216">
        <v>75000000</v>
      </c>
      <c r="G4" s="216">
        <f t="shared" ref="G4:G10" si="0">E4*F4</f>
        <v>75000000</v>
      </c>
      <c r="H4" s="217" t="s">
        <v>288</v>
      </c>
      <c r="J4" s="213" t="s">
        <v>286</v>
      </c>
      <c r="K4" s="214"/>
      <c r="L4" s="216"/>
      <c r="M4" s="216">
        <f t="shared" ref="M4:M8" si="1">K4*L4</f>
        <v>0</v>
      </c>
      <c r="N4" s="217"/>
    </row>
    <row r="5" spans="2:14" ht="15" customHeight="1" thickBot="1" x14ac:dyDescent="0.3">
      <c r="B5" s="213" t="s">
        <v>289</v>
      </c>
      <c r="C5" s="214" t="s">
        <v>290</v>
      </c>
      <c r="D5" s="215" t="s">
        <v>225</v>
      </c>
      <c r="E5" s="214">
        <v>1</v>
      </c>
      <c r="F5" s="216">
        <v>100000000</v>
      </c>
      <c r="G5" s="216">
        <f t="shared" si="0"/>
        <v>100000000</v>
      </c>
      <c r="H5" s="217" t="s">
        <v>288</v>
      </c>
      <c r="J5" s="213" t="s">
        <v>289</v>
      </c>
      <c r="K5" s="214"/>
      <c r="L5" s="216"/>
      <c r="M5" s="216">
        <f t="shared" si="1"/>
        <v>0</v>
      </c>
      <c r="N5" s="217"/>
    </row>
    <row r="6" spans="2:14" ht="15.75" thickBot="1" x14ac:dyDescent="0.3">
      <c r="B6" s="213" t="s">
        <v>291</v>
      </c>
      <c r="C6" s="214" t="s">
        <v>292</v>
      </c>
      <c r="D6" s="215" t="s">
        <v>225</v>
      </c>
      <c r="E6" s="214">
        <v>1</v>
      </c>
      <c r="F6" s="216">
        <v>75000000</v>
      </c>
      <c r="G6" s="216">
        <f t="shared" si="0"/>
        <v>75000000</v>
      </c>
      <c r="H6" s="217" t="s">
        <v>288</v>
      </c>
      <c r="J6" s="213" t="s">
        <v>291</v>
      </c>
      <c r="K6" s="214"/>
      <c r="L6" s="216"/>
      <c r="M6" s="216">
        <f t="shared" si="1"/>
        <v>0</v>
      </c>
      <c r="N6" s="217"/>
    </row>
    <row r="7" spans="2:14" ht="15" customHeight="1" thickBot="1" x14ac:dyDescent="0.3">
      <c r="B7" s="213" t="s">
        <v>293</v>
      </c>
      <c r="C7" s="214" t="s">
        <v>294</v>
      </c>
      <c r="D7" s="218" t="s">
        <v>295</v>
      </c>
      <c r="E7" s="214">
        <v>40</v>
      </c>
      <c r="F7" s="216">
        <v>1200000</v>
      </c>
      <c r="G7" s="216">
        <f t="shared" si="0"/>
        <v>48000000</v>
      </c>
      <c r="H7" s="217" t="s">
        <v>288</v>
      </c>
      <c r="J7" s="213" t="s">
        <v>293</v>
      </c>
      <c r="K7" s="214"/>
      <c r="L7" s="216"/>
      <c r="M7" s="216">
        <f t="shared" si="1"/>
        <v>0</v>
      </c>
      <c r="N7" s="217"/>
    </row>
    <row r="8" spans="2:14" ht="15" customHeight="1" thickBot="1" x14ac:dyDescent="0.3">
      <c r="B8" s="213" t="s">
        <v>296</v>
      </c>
      <c r="C8" s="214" t="s">
        <v>297</v>
      </c>
      <c r="D8" s="218" t="s">
        <v>295</v>
      </c>
      <c r="E8" s="214">
        <v>1</v>
      </c>
      <c r="F8" s="216">
        <v>30000000</v>
      </c>
      <c r="G8" s="216">
        <f t="shared" si="0"/>
        <v>30000000</v>
      </c>
      <c r="H8" s="217" t="s">
        <v>288</v>
      </c>
      <c r="J8" s="213" t="s">
        <v>296</v>
      </c>
      <c r="K8" s="214"/>
      <c r="L8" s="216"/>
      <c r="M8" s="216">
        <f t="shared" si="1"/>
        <v>0</v>
      </c>
      <c r="N8" s="217"/>
    </row>
    <row r="9" spans="2:14" ht="15" customHeight="1" thickBot="1" x14ac:dyDescent="0.3">
      <c r="B9" s="213" t="s">
        <v>298</v>
      </c>
      <c r="C9" s="214" t="s">
        <v>299</v>
      </c>
      <c r="D9" s="219" t="s">
        <v>300</v>
      </c>
      <c r="E9" s="214">
        <v>1</v>
      </c>
      <c r="F9" s="216">
        <v>275000000</v>
      </c>
      <c r="G9" s="216">
        <f>E9*F9</f>
        <v>275000000</v>
      </c>
      <c r="H9" s="217" t="s">
        <v>288</v>
      </c>
      <c r="J9" s="213" t="s">
        <v>298</v>
      </c>
      <c r="K9" s="214"/>
      <c r="L9" s="216"/>
      <c r="M9" s="216">
        <f>K9*L9</f>
        <v>0</v>
      </c>
      <c r="N9" s="217"/>
    </row>
    <row r="10" spans="2:14" ht="15.75" thickBot="1" x14ac:dyDescent="0.3">
      <c r="B10" s="213" t="s">
        <v>301</v>
      </c>
      <c r="C10" s="214" t="s">
        <v>302</v>
      </c>
      <c r="D10" s="220" t="s">
        <v>303</v>
      </c>
      <c r="E10" s="214">
        <v>1</v>
      </c>
      <c r="F10" s="216">
        <v>80000000</v>
      </c>
      <c r="G10" s="216">
        <f t="shared" si="0"/>
        <v>80000000</v>
      </c>
      <c r="H10" s="217" t="s">
        <v>288</v>
      </c>
      <c r="J10" s="213" t="s">
        <v>301</v>
      </c>
      <c r="K10" s="214"/>
      <c r="L10" s="216"/>
      <c r="M10" s="216">
        <f t="shared" ref="M10" si="2">K10*L10</f>
        <v>0</v>
      </c>
      <c r="N10" s="217"/>
    </row>
    <row r="11" spans="2:14" ht="15.75" thickBot="1" x14ac:dyDescent="0.3">
      <c r="B11" s="213" t="s">
        <v>304</v>
      </c>
      <c r="C11" s="214" t="s">
        <v>305</v>
      </c>
      <c r="D11" s="221" t="s">
        <v>306</v>
      </c>
      <c r="E11" s="214">
        <v>1</v>
      </c>
      <c r="F11" s="216">
        <v>170000000</v>
      </c>
      <c r="G11" s="216">
        <f>E11*F11</f>
        <v>170000000</v>
      </c>
      <c r="H11" s="217" t="s">
        <v>288</v>
      </c>
      <c r="J11" s="213" t="s">
        <v>304</v>
      </c>
      <c r="K11" s="214"/>
      <c r="L11" s="216"/>
      <c r="M11" s="216">
        <f>K11*L11</f>
        <v>0</v>
      </c>
      <c r="N11" s="217"/>
    </row>
    <row r="12" spans="2:14" ht="15.75" thickBot="1" x14ac:dyDescent="0.3">
      <c r="B12" s="213" t="s">
        <v>307</v>
      </c>
      <c r="C12" s="214" t="s">
        <v>308</v>
      </c>
      <c r="D12" s="221" t="s">
        <v>306</v>
      </c>
      <c r="E12" s="214">
        <v>1</v>
      </c>
      <c r="F12" s="216">
        <v>500000000</v>
      </c>
      <c r="G12" s="216">
        <f>E12*F12</f>
        <v>500000000</v>
      </c>
      <c r="H12" s="217" t="s">
        <v>288</v>
      </c>
      <c r="J12" s="213" t="s">
        <v>307</v>
      </c>
      <c r="K12" s="214"/>
      <c r="L12" s="216"/>
      <c r="M12" s="216">
        <f>K12*L12</f>
        <v>0</v>
      </c>
      <c r="N12" s="217"/>
    </row>
    <row r="13" spans="2:14" ht="15.75" thickBot="1" x14ac:dyDescent="0.3">
      <c r="B13" s="222"/>
      <c r="C13" s="214"/>
      <c r="D13" s="223"/>
      <c r="E13" s="214"/>
      <c r="F13" s="216"/>
      <c r="G13" s="224">
        <f>SUM(G4:G12)</f>
        <v>1353000000</v>
      </c>
      <c r="H13" s="217"/>
      <c r="J13" s="222"/>
      <c r="K13" s="214"/>
      <c r="L13" s="216"/>
      <c r="M13" s="224">
        <f>SUM(M4:M12)</f>
        <v>0</v>
      </c>
      <c r="N13" s="217"/>
    </row>
    <row r="14" spans="2:14" ht="15.75" thickBot="1" x14ac:dyDescent="0.3"/>
    <row r="15" spans="2:14" ht="24" customHeight="1" thickBot="1" x14ac:dyDescent="0.3">
      <c r="B15" s="209" t="s">
        <v>278</v>
      </c>
      <c r="C15" s="209" t="s">
        <v>279</v>
      </c>
      <c r="D15" s="209" t="s">
        <v>280</v>
      </c>
      <c r="E15" s="209" t="s">
        <v>281</v>
      </c>
      <c r="F15" s="210" t="s">
        <v>282</v>
      </c>
      <c r="G15" s="211" t="s">
        <v>283</v>
      </c>
      <c r="H15" s="212" t="s">
        <v>284</v>
      </c>
      <c r="J15" s="209" t="s">
        <v>278</v>
      </c>
      <c r="K15" s="209" t="s">
        <v>281</v>
      </c>
      <c r="L15" s="210" t="s">
        <v>282</v>
      </c>
      <c r="M15" s="211" t="s">
        <v>283</v>
      </c>
      <c r="N15" s="212" t="s">
        <v>285</v>
      </c>
    </row>
    <row r="16" spans="2:14" ht="15.75" thickBot="1" x14ac:dyDescent="0.3">
      <c r="B16" s="213" t="s">
        <v>286</v>
      </c>
      <c r="C16" s="214" t="s">
        <v>309</v>
      </c>
      <c r="D16" s="215" t="s">
        <v>225</v>
      </c>
      <c r="E16" s="214">
        <v>1</v>
      </c>
      <c r="F16" s="216">
        <v>150000000</v>
      </c>
      <c r="G16" s="216">
        <f t="shared" ref="G16:G21" si="3">E16*F16</f>
        <v>150000000</v>
      </c>
      <c r="H16" s="217" t="s">
        <v>310</v>
      </c>
      <c r="J16" s="213" t="s">
        <v>286</v>
      </c>
      <c r="K16" s="214"/>
      <c r="L16" s="216"/>
      <c r="M16" s="216">
        <f t="shared" ref="M16:M21" si="4">K16*L16</f>
        <v>0</v>
      </c>
      <c r="N16" s="217"/>
    </row>
    <row r="17" spans="2:14" ht="15.75" thickBot="1" x14ac:dyDescent="0.3">
      <c r="B17" s="213" t="s">
        <v>289</v>
      </c>
      <c r="C17" s="214" t="s">
        <v>311</v>
      </c>
      <c r="D17" s="215" t="s">
        <v>225</v>
      </c>
      <c r="E17" s="214">
        <v>1</v>
      </c>
      <c r="F17" s="216">
        <v>125000000</v>
      </c>
      <c r="G17" s="216">
        <f t="shared" si="3"/>
        <v>125000000</v>
      </c>
      <c r="H17" s="217" t="s">
        <v>310</v>
      </c>
      <c r="J17" s="213" t="s">
        <v>289</v>
      </c>
      <c r="K17" s="214"/>
      <c r="L17" s="216"/>
      <c r="M17" s="216">
        <f t="shared" si="4"/>
        <v>0</v>
      </c>
      <c r="N17" s="217"/>
    </row>
    <row r="18" spans="2:14" ht="15" customHeight="1" thickBot="1" x14ac:dyDescent="0.3">
      <c r="B18" s="213" t="s">
        <v>291</v>
      </c>
      <c r="C18" s="214" t="s">
        <v>312</v>
      </c>
      <c r="D18" s="215" t="s">
        <v>225</v>
      </c>
      <c r="E18" s="214">
        <v>1</v>
      </c>
      <c r="F18" s="216">
        <v>40000000</v>
      </c>
      <c r="G18" s="216">
        <f t="shared" si="3"/>
        <v>40000000</v>
      </c>
      <c r="H18" s="217" t="s">
        <v>310</v>
      </c>
      <c r="J18" s="213" t="s">
        <v>291</v>
      </c>
      <c r="K18" s="214"/>
      <c r="L18" s="216"/>
      <c r="M18" s="216">
        <f t="shared" si="4"/>
        <v>0</v>
      </c>
      <c r="N18" s="217"/>
    </row>
    <row r="19" spans="2:14" ht="15" customHeight="1" thickBot="1" x14ac:dyDescent="0.3">
      <c r="B19" s="213" t="s">
        <v>293</v>
      </c>
      <c r="C19" s="214" t="s">
        <v>313</v>
      </c>
      <c r="D19" s="215" t="s">
        <v>225</v>
      </c>
      <c r="E19" s="214">
        <v>1</v>
      </c>
      <c r="F19" s="216">
        <v>40000000</v>
      </c>
      <c r="G19" s="216">
        <f t="shared" si="3"/>
        <v>40000000</v>
      </c>
      <c r="H19" s="217" t="s">
        <v>310</v>
      </c>
      <c r="J19" s="213" t="s">
        <v>293</v>
      </c>
      <c r="K19" s="214"/>
      <c r="L19" s="216"/>
      <c r="M19" s="216">
        <f t="shared" si="4"/>
        <v>0</v>
      </c>
      <c r="N19" s="217"/>
    </row>
    <row r="20" spans="2:14" ht="15.75" thickBot="1" x14ac:dyDescent="0.3">
      <c r="B20" s="213" t="s">
        <v>296</v>
      </c>
      <c r="C20" s="214" t="s">
        <v>314</v>
      </c>
      <c r="D20" s="215" t="s">
        <v>225</v>
      </c>
      <c r="E20" s="214">
        <v>1</v>
      </c>
      <c r="F20" s="216">
        <v>30000000</v>
      </c>
      <c r="G20" s="216">
        <f t="shared" si="3"/>
        <v>30000000</v>
      </c>
      <c r="H20" s="217" t="s">
        <v>310</v>
      </c>
      <c r="J20" s="213" t="s">
        <v>296</v>
      </c>
      <c r="K20" s="214"/>
      <c r="L20" s="216"/>
      <c r="M20" s="216">
        <f t="shared" si="4"/>
        <v>0</v>
      </c>
      <c r="N20" s="217"/>
    </row>
    <row r="21" spans="2:14" ht="15.75" thickBot="1" x14ac:dyDescent="0.3">
      <c r="B21" s="213" t="s">
        <v>298</v>
      </c>
      <c r="C21" s="214" t="s">
        <v>315</v>
      </c>
      <c r="D21" s="215" t="s">
        <v>225</v>
      </c>
      <c r="E21" s="214">
        <v>1</v>
      </c>
      <c r="F21" s="216">
        <v>75000000</v>
      </c>
      <c r="G21" s="216">
        <f t="shared" si="3"/>
        <v>75000000</v>
      </c>
      <c r="H21" s="217" t="s">
        <v>310</v>
      </c>
      <c r="J21" s="213" t="s">
        <v>298</v>
      </c>
      <c r="K21" s="214"/>
      <c r="L21" s="216"/>
      <c r="M21" s="216">
        <f t="shared" si="4"/>
        <v>0</v>
      </c>
      <c r="N21" s="217"/>
    </row>
    <row r="22" spans="2:14" ht="15" customHeight="1" thickBot="1" x14ac:dyDescent="0.3">
      <c r="B22" s="213" t="s">
        <v>301</v>
      </c>
      <c r="C22" s="214" t="s">
        <v>316</v>
      </c>
      <c r="D22" s="218" t="s">
        <v>295</v>
      </c>
      <c r="E22" s="214">
        <v>2</v>
      </c>
      <c r="F22" s="216">
        <v>18000000</v>
      </c>
      <c r="G22" s="216">
        <f>E22*F22</f>
        <v>36000000</v>
      </c>
      <c r="H22" s="217" t="s">
        <v>310</v>
      </c>
      <c r="J22" s="213" t="s">
        <v>301</v>
      </c>
      <c r="K22" s="214"/>
      <c r="L22" s="216"/>
      <c r="M22" s="216">
        <f>K22*L22</f>
        <v>0</v>
      </c>
      <c r="N22" s="217"/>
    </row>
    <row r="23" spans="2:14" ht="15" customHeight="1" thickBot="1" x14ac:dyDescent="0.3">
      <c r="B23" s="213" t="s">
        <v>304</v>
      </c>
      <c r="C23" s="214" t="s">
        <v>317</v>
      </c>
      <c r="D23" s="218" t="s">
        <v>295</v>
      </c>
      <c r="E23" s="214">
        <v>1</v>
      </c>
      <c r="F23" s="216">
        <v>30000000</v>
      </c>
      <c r="G23" s="216">
        <f>E23*F23</f>
        <v>30000000</v>
      </c>
      <c r="H23" s="217" t="s">
        <v>310</v>
      </c>
      <c r="J23" s="213" t="s">
        <v>304</v>
      </c>
      <c r="K23" s="214"/>
      <c r="L23" s="216"/>
      <c r="M23" s="216">
        <f>K23*L23</f>
        <v>0</v>
      </c>
      <c r="N23" s="217"/>
    </row>
    <row r="24" spans="2:14" ht="15" customHeight="1" thickBot="1" x14ac:dyDescent="0.3">
      <c r="B24" s="213" t="s">
        <v>307</v>
      </c>
      <c r="C24" s="214" t="s">
        <v>318</v>
      </c>
      <c r="D24" s="218" t="s">
        <v>295</v>
      </c>
      <c r="E24" s="214">
        <v>1</v>
      </c>
      <c r="F24" s="216">
        <v>5000000</v>
      </c>
      <c r="G24" s="216">
        <f>E24*F24</f>
        <v>5000000</v>
      </c>
      <c r="H24" s="217" t="s">
        <v>310</v>
      </c>
      <c r="J24" s="213" t="s">
        <v>307</v>
      </c>
      <c r="K24" s="214"/>
      <c r="L24" s="216"/>
      <c r="M24" s="216">
        <f>K24*L24</f>
        <v>0</v>
      </c>
      <c r="N24" s="217"/>
    </row>
    <row r="25" spans="2:14" ht="15" customHeight="1" thickBot="1" x14ac:dyDescent="0.3">
      <c r="B25" s="213" t="s">
        <v>319</v>
      </c>
      <c r="C25" s="214" t="s">
        <v>320</v>
      </c>
      <c r="D25" s="219" t="s">
        <v>300</v>
      </c>
      <c r="E25" s="214">
        <v>1</v>
      </c>
      <c r="F25" s="216">
        <v>150000000</v>
      </c>
      <c r="G25" s="216">
        <f t="shared" ref="G25:G26" si="5">E25*F25</f>
        <v>150000000</v>
      </c>
      <c r="H25" s="217" t="s">
        <v>310</v>
      </c>
      <c r="J25" s="213" t="s">
        <v>319</v>
      </c>
      <c r="K25" s="214"/>
      <c r="L25" s="216"/>
      <c r="M25" s="216">
        <f t="shared" ref="M25:M26" si="6">K25*L25</f>
        <v>0</v>
      </c>
      <c r="N25" s="217"/>
    </row>
    <row r="26" spans="2:14" ht="15" customHeight="1" thickBot="1" x14ac:dyDescent="0.3">
      <c r="B26" s="213" t="s">
        <v>321</v>
      </c>
      <c r="C26" s="214" t="s">
        <v>322</v>
      </c>
      <c r="D26" s="225" t="s">
        <v>323</v>
      </c>
      <c r="E26" s="214">
        <v>1</v>
      </c>
      <c r="F26" s="216">
        <v>50000000</v>
      </c>
      <c r="G26" s="216">
        <f t="shared" si="5"/>
        <v>50000000</v>
      </c>
      <c r="H26" s="217" t="s">
        <v>310</v>
      </c>
      <c r="J26" s="213" t="s">
        <v>321</v>
      </c>
      <c r="K26" s="214"/>
      <c r="L26" s="216"/>
      <c r="M26" s="216">
        <f t="shared" si="6"/>
        <v>0</v>
      </c>
      <c r="N26" s="217"/>
    </row>
    <row r="27" spans="2:14" ht="15.75" thickBot="1" x14ac:dyDescent="0.3">
      <c r="B27" s="222"/>
      <c r="C27" s="214"/>
      <c r="D27" s="223"/>
      <c r="E27" s="214"/>
      <c r="F27" s="216"/>
      <c r="G27" s="224">
        <f>SUM(G16:G26)</f>
        <v>731000000</v>
      </c>
      <c r="H27" s="217"/>
      <c r="J27" s="222"/>
      <c r="K27" s="214"/>
      <c r="L27" s="216"/>
      <c r="M27" s="224">
        <f>SUM(M16:M26)</f>
        <v>0</v>
      </c>
      <c r="N27" s="217"/>
    </row>
    <row r="28" spans="2:14" ht="15.75" thickBot="1" x14ac:dyDescent="0.3"/>
    <row r="29" spans="2:14" ht="24" customHeight="1" thickBot="1" x14ac:dyDescent="0.3">
      <c r="B29" s="209" t="s">
        <v>278</v>
      </c>
      <c r="C29" s="209" t="s">
        <v>279</v>
      </c>
      <c r="D29" s="209" t="s">
        <v>280</v>
      </c>
      <c r="E29" s="209" t="s">
        <v>281</v>
      </c>
      <c r="F29" s="210" t="s">
        <v>282</v>
      </c>
      <c r="G29" s="211" t="s">
        <v>283</v>
      </c>
      <c r="H29" s="212" t="s">
        <v>284</v>
      </c>
      <c r="J29" s="209" t="s">
        <v>278</v>
      </c>
      <c r="K29" s="209" t="s">
        <v>281</v>
      </c>
      <c r="L29" s="210" t="s">
        <v>282</v>
      </c>
      <c r="M29" s="211" t="s">
        <v>283</v>
      </c>
      <c r="N29" s="212" t="s">
        <v>285</v>
      </c>
    </row>
    <row r="30" spans="2:14" ht="15" customHeight="1" thickBot="1" x14ac:dyDescent="0.3">
      <c r="B30" s="213" t="s">
        <v>286</v>
      </c>
      <c r="C30" s="214" t="s">
        <v>324</v>
      </c>
      <c r="D30" s="215" t="s">
        <v>225</v>
      </c>
      <c r="E30" s="214">
        <v>1</v>
      </c>
      <c r="F30" s="216">
        <v>120000000</v>
      </c>
      <c r="G30" s="216">
        <f t="shared" ref="G30:G32" si="7">E30*F30</f>
        <v>120000000</v>
      </c>
      <c r="H30" s="217" t="s">
        <v>325</v>
      </c>
      <c r="J30" s="213" t="s">
        <v>286</v>
      </c>
      <c r="K30" s="214"/>
      <c r="L30" s="216"/>
      <c r="M30" s="216">
        <f t="shared" ref="M30:M32" si="8">K30*L30</f>
        <v>0</v>
      </c>
      <c r="N30" s="217"/>
    </row>
    <row r="31" spans="2:14" ht="15" customHeight="1" thickBot="1" x14ac:dyDescent="0.3">
      <c r="B31" s="213" t="s">
        <v>289</v>
      </c>
      <c r="C31" s="214" t="s">
        <v>326</v>
      </c>
      <c r="D31" s="215" t="s">
        <v>225</v>
      </c>
      <c r="E31" s="214">
        <v>1</v>
      </c>
      <c r="F31" s="216">
        <v>120000000</v>
      </c>
      <c r="G31" s="216">
        <f t="shared" si="7"/>
        <v>120000000</v>
      </c>
      <c r="H31" s="217" t="s">
        <v>325</v>
      </c>
      <c r="J31" s="213" t="s">
        <v>289</v>
      </c>
      <c r="K31" s="214"/>
      <c r="L31" s="216"/>
      <c r="M31" s="216">
        <f t="shared" si="8"/>
        <v>0</v>
      </c>
      <c r="N31" s="217"/>
    </row>
    <row r="32" spans="2:14" ht="15" customHeight="1" thickBot="1" x14ac:dyDescent="0.3">
      <c r="B32" s="213" t="s">
        <v>291</v>
      </c>
      <c r="C32" s="214" t="s">
        <v>327</v>
      </c>
      <c r="D32" s="215" t="s">
        <v>225</v>
      </c>
      <c r="E32" s="214">
        <v>1</v>
      </c>
      <c r="F32" s="216">
        <v>100000000</v>
      </c>
      <c r="G32" s="216">
        <f t="shared" si="7"/>
        <v>100000000</v>
      </c>
      <c r="H32" s="217" t="s">
        <v>325</v>
      </c>
      <c r="J32" s="213" t="s">
        <v>291</v>
      </c>
      <c r="K32" s="214"/>
      <c r="L32" s="216"/>
      <c r="M32" s="216">
        <f t="shared" si="8"/>
        <v>0</v>
      </c>
      <c r="N32" s="217"/>
    </row>
    <row r="33" spans="2:14" ht="15.75" thickBot="1" x14ac:dyDescent="0.3">
      <c r="B33" s="213" t="s">
        <v>293</v>
      </c>
      <c r="C33" s="214" t="s">
        <v>328</v>
      </c>
      <c r="D33" s="215" t="s">
        <v>225</v>
      </c>
      <c r="E33" s="214">
        <v>1</v>
      </c>
      <c r="F33" s="216">
        <v>75000000</v>
      </c>
      <c r="G33" s="216">
        <f>E33*F33</f>
        <v>75000000</v>
      </c>
      <c r="H33" s="217" t="s">
        <v>325</v>
      </c>
      <c r="J33" s="213" t="s">
        <v>293</v>
      </c>
      <c r="K33" s="214"/>
      <c r="L33" s="216"/>
      <c r="M33" s="216">
        <f>K33*L33</f>
        <v>0</v>
      </c>
      <c r="N33" s="217"/>
    </row>
    <row r="34" spans="2:14" ht="15.75" thickBot="1" x14ac:dyDescent="0.3">
      <c r="B34" s="213" t="s">
        <v>296</v>
      </c>
      <c r="C34" s="214" t="s">
        <v>329</v>
      </c>
      <c r="D34" s="220" t="s">
        <v>303</v>
      </c>
      <c r="E34" s="214">
        <v>1</v>
      </c>
      <c r="F34" s="216">
        <v>80000000</v>
      </c>
      <c r="G34" s="216">
        <f t="shared" ref="G34:G35" si="9">E34*F34</f>
        <v>80000000</v>
      </c>
      <c r="H34" s="217" t="s">
        <v>325</v>
      </c>
      <c r="J34" s="213" t="s">
        <v>296</v>
      </c>
      <c r="K34" s="214"/>
      <c r="L34" s="216"/>
      <c r="M34" s="216">
        <f t="shared" ref="M34:M35" si="10">K34*L34</f>
        <v>0</v>
      </c>
      <c r="N34" s="217"/>
    </row>
    <row r="35" spans="2:14" ht="15.75" thickBot="1" x14ac:dyDescent="0.3">
      <c r="B35" s="213" t="s">
        <v>298</v>
      </c>
      <c r="C35" s="214" t="s">
        <v>330</v>
      </c>
      <c r="D35" s="225" t="s">
        <v>323</v>
      </c>
      <c r="E35" s="214">
        <v>1</v>
      </c>
      <c r="F35" s="216">
        <v>75000000</v>
      </c>
      <c r="G35" s="216">
        <f t="shared" si="9"/>
        <v>75000000</v>
      </c>
      <c r="H35" s="217" t="s">
        <v>325</v>
      </c>
      <c r="J35" s="213" t="s">
        <v>298</v>
      </c>
      <c r="K35" s="214"/>
      <c r="L35" s="216"/>
      <c r="M35" s="216">
        <f t="shared" si="10"/>
        <v>0</v>
      </c>
      <c r="N35" s="217"/>
    </row>
    <row r="36" spans="2:14" ht="15.75" thickBot="1" x14ac:dyDescent="0.3">
      <c r="B36" s="222"/>
      <c r="C36" s="214"/>
      <c r="D36" s="223"/>
      <c r="E36" s="214"/>
      <c r="F36" s="216"/>
      <c r="G36" s="224">
        <f>SUM(G30:G35)</f>
        <v>570000000</v>
      </c>
      <c r="H36" s="217"/>
      <c r="J36" s="222"/>
      <c r="K36" s="214"/>
      <c r="L36" s="216"/>
      <c r="M36" s="224">
        <f>SUM(M30:M35)</f>
        <v>0</v>
      </c>
      <c r="N36" s="217"/>
    </row>
    <row r="37" spans="2:14" ht="15.75" thickBot="1" x14ac:dyDescent="0.3"/>
    <row r="38" spans="2:14" ht="24" customHeight="1" thickBot="1" x14ac:dyDescent="0.3">
      <c r="B38" s="209" t="s">
        <v>278</v>
      </c>
      <c r="C38" s="209" t="s">
        <v>279</v>
      </c>
      <c r="D38" s="209" t="s">
        <v>280</v>
      </c>
      <c r="E38" s="209" t="s">
        <v>281</v>
      </c>
      <c r="F38" s="210" t="s">
        <v>282</v>
      </c>
      <c r="G38" s="211" t="s">
        <v>283</v>
      </c>
      <c r="H38" s="212" t="s">
        <v>284</v>
      </c>
      <c r="J38" s="209" t="s">
        <v>278</v>
      </c>
      <c r="K38" s="209" t="s">
        <v>281</v>
      </c>
      <c r="L38" s="210" t="s">
        <v>282</v>
      </c>
      <c r="M38" s="211" t="s">
        <v>283</v>
      </c>
      <c r="N38" s="212" t="s">
        <v>285</v>
      </c>
    </row>
    <row r="39" spans="2:14" ht="15" customHeight="1" thickBot="1" x14ac:dyDescent="0.3">
      <c r="B39" s="222">
        <v>1</v>
      </c>
      <c r="C39" s="214" t="s">
        <v>331</v>
      </c>
      <c r="D39" s="218" t="s">
        <v>295</v>
      </c>
      <c r="E39" s="214">
        <v>2</v>
      </c>
      <c r="F39" s="216">
        <v>9500000</v>
      </c>
      <c r="G39" s="216">
        <f t="shared" ref="G39" si="11">E39*F39</f>
        <v>19000000</v>
      </c>
      <c r="H39" s="217" t="s">
        <v>332</v>
      </c>
      <c r="J39" s="222">
        <v>1</v>
      </c>
      <c r="K39" s="214"/>
      <c r="L39" s="216"/>
      <c r="M39" s="216">
        <f t="shared" ref="M39" si="12">K39*L39</f>
        <v>0</v>
      </c>
      <c r="N39" s="217"/>
    </row>
    <row r="40" spans="2:14" ht="15.75" thickBot="1" x14ac:dyDescent="0.3">
      <c r="B40" s="222"/>
      <c r="C40" s="214"/>
      <c r="D40" s="223"/>
      <c r="E40" s="214"/>
      <c r="F40" s="216"/>
      <c r="G40" s="224">
        <f>SUM(G39:G39)</f>
        <v>19000000</v>
      </c>
      <c r="H40" s="217"/>
      <c r="J40" s="222"/>
      <c r="K40" s="214"/>
      <c r="L40" s="216"/>
      <c r="M40" s="224">
        <f>SUM(M39:M39)</f>
        <v>0</v>
      </c>
      <c r="N40" s="217"/>
    </row>
    <row r="41" spans="2:14" ht="15.75" thickBot="1" x14ac:dyDescent="0.3"/>
    <row r="42" spans="2:14" ht="24" customHeight="1" thickBot="1" x14ac:dyDescent="0.3">
      <c r="B42" s="209" t="s">
        <v>278</v>
      </c>
      <c r="C42" s="209" t="s">
        <v>279</v>
      </c>
      <c r="D42" s="209" t="s">
        <v>280</v>
      </c>
      <c r="E42" s="209" t="s">
        <v>281</v>
      </c>
      <c r="F42" s="210" t="s">
        <v>282</v>
      </c>
      <c r="G42" s="211" t="s">
        <v>283</v>
      </c>
      <c r="H42" s="212" t="s">
        <v>284</v>
      </c>
      <c r="J42" s="209" t="s">
        <v>278</v>
      </c>
      <c r="K42" s="209" t="s">
        <v>281</v>
      </c>
      <c r="L42" s="210" t="s">
        <v>282</v>
      </c>
      <c r="M42" s="211" t="s">
        <v>283</v>
      </c>
      <c r="N42" s="212" t="s">
        <v>285</v>
      </c>
    </row>
    <row r="43" spans="2:14" ht="15.75" thickBot="1" x14ac:dyDescent="0.3">
      <c r="B43" s="213" t="s">
        <v>286</v>
      </c>
      <c r="C43" s="214" t="s">
        <v>333</v>
      </c>
      <c r="D43" s="215" t="s">
        <v>225</v>
      </c>
      <c r="E43" s="214">
        <v>1</v>
      </c>
      <c r="F43" s="216">
        <v>50000000</v>
      </c>
      <c r="G43" s="216">
        <f>E43*F43</f>
        <v>50000000</v>
      </c>
      <c r="H43" s="217" t="s">
        <v>334</v>
      </c>
      <c r="J43" s="213" t="s">
        <v>286</v>
      </c>
      <c r="K43" s="214"/>
      <c r="L43" s="216"/>
      <c r="M43" s="216">
        <f>K43*L43</f>
        <v>0</v>
      </c>
      <c r="N43" s="217"/>
    </row>
    <row r="44" spans="2:14" ht="15" customHeight="1" thickBot="1" x14ac:dyDescent="0.3">
      <c r="B44" s="213" t="s">
        <v>289</v>
      </c>
      <c r="C44" s="214" t="s">
        <v>335</v>
      </c>
      <c r="D44" s="218" t="s">
        <v>295</v>
      </c>
      <c r="E44" s="214">
        <v>1</v>
      </c>
      <c r="F44" s="216">
        <v>59000000</v>
      </c>
      <c r="G44" s="216">
        <f t="shared" ref="G44:G45" si="13">E44*F44</f>
        <v>59000000</v>
      </c>
      <c r="H44" s="217" t="s">
        <v>334</v>
      </c>
      <c r="J44" s="213" t="s">
        <v>289</v>
      </c>
      <c r="K44" s="214"/>
      <c r="L44" s="216"/>
      <c r="M44" s="216">
        <f t="shared" ref="M44:M45" si="14">K44*L44</f>
        <v>0</v>
      </c>
      <c r="N44" s="217"/>
    </row>
    <row r="45" spans="2:14" ht="15" customHeight="1" thickBot="1" x14ac:dyDescent="0.3">
      <c r="B45" s="213" t="s">
        <v>291</v>
      </c>
      <c r="C45" s="214" t="s">
        <v>336</v>
      </c>
      <c r="D45" s="218" t="s">
        <v>295</v>
      </c>
      <c r="E45" s="214">
        <v>1</v>
      </c>
      <c r="F45" s="216">
        <v>54500000</v>
      </c>
      <c r="G45" s="216">
        <f t="shared" si="13"/>
        <v>54500000</v>
      </c>
      <c r="H45" s="217" t="s">
        <v>334</v>
      </c>
      <c r="J45" s="213" t="s">
        <v>291</v>
      </c>
      <c r="K45" s="214"/>
      <c r="L45" s="216"/>
      <c r="M45" s="216">
        <f t="shared" si="14"/>
        <v>0</v>
      </c>
      <c r="N45" s="217"/>
    </row>
    <row r="46" spans="2:14" ht="15.75" thickBot="1" x14ac:dyDescent="0.3">
      <c r="B46" s="222"/>
      <c r="C46" s="214"/>
      <c r="D46" s="223"/>
      <c r="E46" s="214"/>
      <c r="F46" s="216"/>
      <c r="G46" s="224">
        <f>SUM(G43:G45)</f>
        <v>163500000</v>
      </c>
      <c r="H46" s="217"/>
      <c r="J46" s="222"/>
      <c r="K46" s="214"/>
      <c r="L46" s="216"/>
      <c r="M46" s="224">
        <f>SUM(M43:M45)</f>
        <v>0</v>
      </c>
      <c r="N46" s="217"/>
    </row>
    <row r="47" spans="2:14" ht="15.75" thickBot="1" x14ac:dyDescent="0.3"/>
    <row r="48" spans="2:14" ht="24" customHeight="1" thickBot="1" x14ac:dyDescent="0.3">
      <c r="B48" s="209" t="s">
        <v>278</v>
      </c>
      <c r="C48" s="209" t="s">
        <v>279</v>
      </c>
      <c r="D48" s="209" t="s">
        <v>280</v>
      </c>
      <c r="E48" s="209" t="s">
        <v>281</v>
      </c>
      <c r="F48" s="210" t="s">
        <v>282</v>
      </c>
      <c r="G48" s="211" t="s">
        <v>283</v>
      </c>
      <c r="H48" s="212" t="s">
        <v>284</v>
      </c>
      <c r="J48" s="209" t="s">
        <v>278</v>
      </c>
      <c r="K48" s="209" t="s">
        <v>281</v>
      </c>
      <c r="L48" s="210" t="s">
        <v>282</v>
      </c>
      <c r="M48" s="211" t="s">
        <v>283</v>
      </c>
      <c r="N48" s="212" t="s">
        <v>285</v>
      </c>
    </row>
    <row r="49" spans="2:14" ht="15.75" thickBot="1" x14ac:dyDescent="0.3">
      <c r="B49" s="222">
        <v>1</v>
      </c>
      <c r="C49" s="214" t="s">
        <v>337</v>
      </c>
      <c r="D49" s="215" t="s">
        <v>225</v>
      </c>
      <c r="E49" s="214">
        <v>1</v>
      </c>
      <c r="F49" s="216">
        <v>50000000</v>
      </c>
      <c r="G49" s="216">
        <f>E49*F49</f>
        <v>50000000</v>
      </c>
      <c r="H49" s="217" t="s">
        <v>338</v>
      </c>
      <c r="J49" s="222">
        <v>1</v>
      </c>
      <c r="K49" s="214"/>
      <c r="L49" s="216"/>
      <c r="M49" s="216">
        <f>K49*L49</f>
        <v>0</v>
      </c>
      <c r="N49" s="217"/>
    </row>
    <row r="50" spans="2:14" ht="15.75" thickBot="1" x14ac:dyDescent="0.3">
      <c r="B50" s="222"/>
      <c r="C50" s="214"/>
      <c r="D50" s="223"/>
      <c r="E50" s="214"/>
      <c r="F50" s="216"/>
      <c r="G50" s="224">
        <f>SUM(G49:G49)</f>
        <v>50000000</v>
      </c>
      <c r="H50" s="217"/>
      <c r="J50" s="222"/>
      <c r="K50" s="214"/>
      <c r="L50" s="216"/>
      <c r="M50" s="224">
        <f>SUM(M49:M49)</f>
        <v>0</v>
      </c>
      <c r="N50" s="217"/>
    </row>
    <row r="51" spans="2:14" ht="15.75" thickBot="1" x14ac:dyDescent="0.3"/>
    <row r="52" spans="2:14" ht="15.75" thickBot="1" x14ac:dyDescent="0.3">
      <c r="F52" s="226" t="s">
        <v>339</v>
      </c>
      <c r="G52" s="227">
        <f>G13+G27+G36+G40+G46+G50</f>
        <v>2886500000</v>
      </c>
      <c r="L52" s="226" t="s">
        <v>339</v>
      </c>
      <c r="M52" s="227">
        <f>M13+M27+M36+M40+M46+M50</f>
        <v>0</v>
      </c>
    </row>
    <row r="53" spans="2:14" ht="15.75" thickBot="1" x14ac:dyDescent="0.3"/>
    <row r="54" spans="2:14" ht="21.75" thickBot="1" x14ac:dyDescent="0.3">
      <c r="L54" s="228" t="s">
        <v>340</v>
      </c>
      <c r="M54" s="229">
        <f>M52/G52</f>
        <v>0</v>
      </c>
    </row>
  </sheetData>
  <autoFilter ref="B3:H35"/>
  <mergeCells count="2">
    <mergeCell ref="B1:H1"/>
    <mergeCell ref="J1:N1"/>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1"/>
  <sheetViews>
    <sheetView topLeftCell="E1" workbookViewId="0">
      <selection activeCell="M13" sqref="M13"/>
    </sheetView>
  </sheetViews>
  <sheetFormatPr defaultRowHeight="15" x14ac:dyDescent="0.25"/>
  <cols>
    <col min="1" max="1" width="3.42578125" customWidth="1"/>
    <col min="2" max="2" width="3.5703125" bestFit="1" customWidth="1"/>
    <col min="3" max="3" width="10.85546875" bestFit="1" customWidth="1"/>
    <col min="4" max="4" width="2.42578125" customWidth="1"/>
    <col min="5" max="6" width="16.5703125" style="231" bestFit="1" customWidth="1"/>
    <col min="7" max="7" width="9.140625" style="232"/>
    <col min="8" max="8" width="2" customWidth="1"/>
    <col min="9" max="9" width="16.5703125" style="231" bestFit="1" customWidth="1"/>
    <col min="10" max="10" width="17.7109375" style="231" bestFit="1" customWidth="1"/>
    <col min="11" max="11" width="9.140625" style="232"/>
  </cols>
  <sheetData>
    <row r="2" spans="2:11" s="230" customFormat="1" x14ac:dyDescent="0.25">
      <c r="E2" s="492" t="s">
        <v>357</v>
      </c>
      <c r="F2" s="492"/>
      <c r="G2" s="492"/>
      <c r="I2" s="492" t="s">
        <v>359</v>
      </c>
      <c r="J2" s="492"/>
      <c r="K2" s="492"/>
    </row>
    <row r="3" spans="2:11" s="191" customFormat="1" x14ac:dyDescent="0.25">
      <c r="B3" s="191" t="s">
        <v>278</v>
      </c>
      <c r="C3" s="191" t="s">
        <v>342</v>
      </c>
      <c r="E3" s="233" t="s">
        <v>355</v>
      </c>
      <c r="F3" s="233" t="s">
        <v>356</v>
      </c>
      <c r="G3" s="234" t="s">
        <v>358</v>
      </c>
      <c r="I3" s="233" t="s">
        <v>355</v>
      </c>
      <c r="J3" s="233" t="s">
        <v>356</v>
      </c>
      <c r="K3" s="234" t="s">
        <v>358</v>
      </c>
    </row>
    <row r="4" spans="2:11" s="230" customFormat="1" x14ac:dyDescent="0.25">
      <c r="B4" s="230">
        <v>1</v>
      </c>
      <c r="C4" s="230" t="s">
        <v>343</v>
      </c>
      <c r="E4" s="241">
        <v>118424000</v>
      </c>
      <c r="F4" s="235">
        <v>24308660</v>
      </c>
      <c r="G4" s="236">
        <f>F4/E4</f>
        <v>0.20526801999594677</v>
      </c>
      <c r="I4" s="241">
        <v>205856000</v>
      </c>
      <c r="J4" s="235">
        <v>115386004</v>
      </c>
      <c r="K4" s="236">
        <f>J4/I4</f>
        <v>0.56051805145344313</v>
      </c>
    </row>
    <row r="5" spans="2:11" s="230" customFormat="1" x14ac:dyDescent="0.25">
      <c r="B5" s="230">
        <v>2</v>
      </c>
      <c r="C5" s="230" t="s">
        <v>344</v>
      </c>
      <c r="E5" s="241">
        <v>90877000</v>
      </c>
      <c r="F5" s="235"/>
      <c r="G5" s="236"/>
      <c r="I5" s="241">
        <v>158911000</v>
      </c>
      <c r="J5" s="235"/>
      <c r="K5" s="236"/>
    </row>
    <row r="6" spans="2:11" s="230" customFormat="1" x14ac:dyDescent="0.25">
      <c r="B6" s="230">
        <v>3</v>
      </c>
      <c r="C6" s="230" t="s">
        <v>345</v>
      </c>
      <c r="E6" s="241">
        <v>143719000</v>
      </c>
      <c r="F6" s="235"/>
      <c r="G6" s="236"/>
      <c r="I6" s="241">
        <v>145893000</v>
      </c>
      <c r="J6" s="235"/>
      <c r="K6" s="236"/>
    </row>
    <row r="7" spans="2:11" s="230" customFormat="1" x14ac:dyDescent="0.25">
      <c r="B7" s="230">
        <v>4</v>
      </c>
      <c r="C7" s="230" t="s">
        <v>346</v>
      </c>
      <c r="E7" s="241">
        <v>122526000</v>
      </c>
      <c r="F7" s="235"/>
      <c r="G7" s="236"/>
      <c r="I7" s="241">
        <v>130538000</v>
      </c>
      <c r="J7" s="235"/>
      <c r="K7" s="236"/>
    </row>
    <row r="8" spans="2:11" s="230" customFormat="1" x14ac:dyDescent="0.25">
      <c r="B8" s="230">
        <v>5</v>
      </c>
      <c r="C8" s="230" t="s">
        <v>347</v>
      </c>
      <c r="E8" s="241">
        <v>87531000</v>
      </c>
      <c r="F8" s="235"/>
      <c r="G8" s="236"/>
      <c r="I8" s="241">
        <v>122243000</v>
      </c>
      <c r="J8" s="235"/>
      <c r="K8" s="236"/>
    </row>
    <row r="9" spans="2:11" s="230" customFormat="1" x14ac:dyDescent="0.25">
      <c r="B9" s="230">
        <v>6</v>
      </c>
      <c r="C9" s="230" t="s">
        <v>348</v>
      </c>
      <c r="E9" s="241">
        <v>110503000</v>
      </c>
      <c r="F9" s="235"/>
      <c r="G9" s="236"/>
      <c r="I9" s="241">
        <v>165098000</v>
      </c>
      <c r="J9" s="235"/>
      <c r="K9" s="236"/>
    </row>
    <row r="10" spans="2:11" s="230" customFormat="1" x14ac:dyDescent="0.25">
      <c r="B10" s="230">
        <v>7</v>
      </c>
      <c r="C10" s="230" t="s">
        <v>349</v>
      </c>
      <c r="E10" s="241">
        <v>58181000</v>
      </c>
      <c r="F10" s="235"/>
      <c r="G10" s="236"/>
      <c r="I10" s="241">
        <v>135960000</v>
      </c>
      <c r="J10" s="235"/>
      <c r="K10" s="236"/>
    </row>
    <row r="11" spans="2:11" s="230" customFormat="1" x14ac:dyDescent="0.25">
      <c r="B11" s="230">
        <v>8</v>
      </c>
      <c r="C11" s="230" t="s">
        <v>350</v>
      </c>
      <c r="E11" s="241">
        <v>83820000</v>
      </c>
      <c r="F11" s="235"/>
      <c r="G11" s="236"/>
      <c r="I11" s="241">
        <v>142390000</v>
      </c>
      <c r="J11" s="235"/>
      <c r="K11" s="236"/>
    </row>
    <row r="12" spans="2:11" s="230" customFormat="1" x14ac:dyDescent="0.25">
      <c r="B12" s="230">
        <v>9</v>
      </c>
      <c r="C12" s="230" t="s">
        <v>351</v>
      </c>
      <c r="E12" s="241">
        <v>41988000</v>
      </c>
      <c r="F12" s="235"/>
      <c r="G12" s="236"/>
      <c r="I12" s="241">
        <v>84023000</v>
      </c>
      <c r="J12" s="235"/>
      <c r="K12" s="236"/>
    </row>
    <row r="13" spans="2:11" s="230" customFormat="1" x14ac:dyDescent="0.25">
      <c r="B13" s="230">
        <v>10</v>
      </c>
      <c r="C13" s="230" t="s">
        <v>352</v>
      </c>
      <c r="E13" s="241">
        <v>48011000</v>
      </c>
      <c r="F13" s="235"/>
      <c r="G13" s="236"/>
      <c r="I13" s="241">
        <v>99087000</v>
      </c>
      <c r="J13" s="235"/>
      <c r="K13" s="236"/>
    </row>
    <row r="14" spans="2:11" s="230" customFormat="1" x14ac:dyDescent="0.25">
      <c r="B14" s="230">
        <v>11</v>
      </c>
      <c r="C14" s="230" t="s">
        <v>353</v>
      </c>
      <c r="E14" s="241">
        <v>59407000</v>
      </c>
      <c r="F14" s="235"/>
      <c r="G14" s="236"/>
      <c r="I14" s="241">
        <v>131094000</v>
      </c>
      <c r="J14" s="235"/>
      <c r="K14" s="236"/>
    </row>
    <row r="15" spans="2:11" s="230" customFormat="1" x14ac:dyDescent="0.25">
      <c r="B15" s="230">
        <v>12</v>
      </c>
      <c r="C15" s="230" t="s">
        <v>354</v>
      </c>
      <c r="E15" s="241">
        <v>95898000</v>
      </c>
      <c r="F15" s="235"/>
      <c r="G15" s="236"/>
      <c r="I15" s="241">
        <v>92563000</v>
      </c>
      <c r="J15" s="235"/>
      <c r="K15" s="236"/>
    </row>
    <row r="17" spans="3:11" x14ac:dyDescent="0.25">
      <c r="C17" s="230" t="s">
        <v>360</v>
      </c>
      <c r="E17" s="242">
        <f>SUM(E4:E16)</f>
        <v>1060885000</v>
      </c>
      <c r="I17" s="242">
        <f>SUM(I4:I16)</f>
        <v>1613656000</v>
      </c>
    </row>
    <row r="19" spans="3:11" x14ac:dyDescent="0.25">
      <c r="C19" s="237" t="s">
        <v>361</v>
      </c>
      <c r="D19" s="238"/>
      <c r="E19" s="239"/>
      <c r="F19" s="239"/>
      <c r="G19" s="240"/>
      <c r="H19" s="238"/>
      <c r="I19" s="239"/>
      <c r="J19" s="239"/>
      <c r="K19" s="240"/>
    </row>
    <row r="20" spans="3:11" x14ac:dyDescent="0.25">
      <c r="C20" s="500" t="s">
        <v>362</v>
      </c>
      <c r="D20" s="500"/>
      <c r="E20" s="500"/>
      <c r="F20" s="500"/>
      <c r="G20" s="500"/>
      <c r="H20" s="500"/>
      <c r="I20" s="500"/>
      <c r="J20" s="500"/>
      <c r="K20" s="500"/>
    </row>
    <row r="21" spans="3:11" ht="31.5" customHeight="1" x14ac:dyDescent="0.25">
      <c r="C21" s="500" t="s">
        <v>363</v>
      </c>
      <c r="D21" s="500"/>
      <c r="E21" s="500"/>
      <c r="F21" s="500"/>
      <c r="G21" s="500"/>
      <c r="H21" s="500"/>
      <c r="I21" s="500"/>
      <c r="J21" s="500"/>
      <c r="K21" s="500"/>
    </row>
  </sheetData>
  <mergeCells count="4">
    <mergeCell ref="E2:G2"/>
    <mergeCell ref="I2:K2"/>
    <mergeCell ref="C20:K20"/>
    <mergeCell ref="C21:K2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FD146"/>
  <sheetViews>
    <sheetView zoomScaleNormal="100" workbookViewId="0">
      <pane xSplit="5" ySplit="4" topLeftCell="F8" activePane="bottomRight" state="frozen"/>
      <selection pane="topRight" activeCell="F1" sqref="F1"/>
      <selection pane="bottomLeft" activeCell="A5" sqref="A5"/>
      <selection pane="bottomRight" activeCell="E6" sqref="E6"/>
    </sheetView>
  </sheetViews>
  <sheetFormatPr defaultColWidth="9.140625" defaultRowHeight="15" x14ac:dyDescent="0.25"/>
  <cols>
    <col min="1" max="1" width="4.7109375" style="230" customWidth="1"/>
    <col min="2" max="2" width="6" style="230" bestFit="1" customWidth="1"/>
    <col min="3" max="3" width="3.5703125" style="230" bestFit="1" customWidth="1"/>
    <col min="4" max="4" width="41" style="243" customWidth="1"/>
    <col min="5" max="5" width="23.140625" style="243" customWidth="1"/>
    <col min="6" max="15" width="11.7109375" style="191" customWidth="1"/>
    <col min="16" max="16" width="11.7109375" style="230" customWidth="1"/>
    <col min="17" max="17" width="47.42578125" style="230" customWidth="1"/>
    <col min="18" max="16384" width="9.140625" style="230"/>
  </cols>
  <sheetData>
    <row r="2" spans="2:17 16384:16384" x14ac:dyDescent="0.25">
      <c r="B2" s="503" t="s">
        <v>391</v>
      </c>
      <c r="C2" s="503"/>
      <c r="D2" s="503"/>
      <c r="E2" s="503"/>
      <c r="F2" s="503"/>
      <c r="G2" s="503"/>
      <c r="H2" s="503"/>
      <c r="I2" s="503"/>
      <c r="J2" s="503"/>
      <c r="K2" s="503"/>
      <c r="L2" s="503"/>
      <c r="M2" s="503"/>
      <c r="N2" s="503"/>
      <c r="O2" s="503"/>
    </row>
    <row r="3" spans="2:17 16384:16384" x14ac:dyDescent="0.25">
      <c r="B3" s="501" t="s">
        <v>342</v>
      </c>
      <c r="C3" s="501" t="s">
        <v>278</v>
      </c>
      <c r="D3" s="502" t="s">
        <v>381</v>
      </c>
      <c r="E3" s="502" t="s">
        <v>382</v>
      </c>
      <c r="F3" s="501" t="s">
        <v>383</v>
      </c>
      <c r="G3" s="501"/>
      <c r="H3" s="501"/>
      <c r="I3" s="501"/>
      <c r="J3" s="501"/>
      <c r="K3" s="501"/>
      <c r="L3" s="501"/>
      <c r="M3" s="501"/>
      <c r="N3" s="501"/>
      <c r="O3" s="501"/>
      <c r="P3" s="501" t="s">
        <v>392</v>
      </c>
      <c r="Q3" s="501" t="s">
        <v>394</v>
      </c>
    </row>
    <row r="4" spans="2:17 16384:16384" x14ac:dyDescent="0.25">
      <c r="B4" s="501"/>
      <c r="C4" s="501"/>
      <c r="D4" s="502"/>
      <c r="E4" s="502"/>
      <c r="F4" s="250" t="s">
        <v>384</v>
      </c>
      <c r="G4" s="247" t="s">
        <v>323</v>
      </c>
      <c r="H4" s="247" t="s">
        <v>385</v>
      </c>
      <c r="I4" s="247" t="s">
        <v>386</v>
      </c>
      <c r="J4" s="247" t="s">
        <v>387</v>
      </c>
      <c r="K4" s="247" t="s">
        <v>303</v>
      </c>
      <c r="L4" s="247" t="s">
        <v>388</v>
      </c>
      <c r="M4" s="247" t="s">
        <v>120</v>
      </c>
      <c r="N4" s="247" t="s">
        <v>389</v>
      </c>
      <c r="O4" s="247" t="s">
        <v>390</v>
      </c>
      <c r="P4" s="501"/>
      <c r="Q4" s="501"/>
    </row>
    <row r="5" spans="2:17 16384:16384" ht="45" x14ac:dyDescent="0.25">
      <c r="B5" s="504" t="s">
        <v>343</v>
      </c>
      <c r="C5" s="246">
        <v>1</v>
      </c>
      <c r="D5" s="251" t="s">
        <v>364</v>
      </c>
      <c r="E5" s="251" t="s">
        <v>365</v>
      </c>
      <c r="F5" s="249"/>
      <c r="G5" s="247" t="s">
        <v>21</v>
      </c>
      <c r="H5" s="249"/>
      <c r="I5" s="247" t="s">
        <v>21</v>
      </c>
      <c r="J5" s="249"/>
      <c r="K5" s="247" t="s">
        <v>21</v>
      </c>
      <c r="L5" s="249"/>
      <c r="M5" s="249"/>
      <c r="N5" s="249"/>
      <c r="O5" s="249"/>
      <c r="P5" s="501" t="s">
        <v>21</v>
      </c>
      <c r="Q5" s="254" t="s">
        <v>341</v>
      </c>
      <c r="XFD5" s="230">
        <f t="shared" ref="XFD5:XFD14" si="0">SUM(C5:XFC5)</f>
        <v>1</v>
      </c>
    </row>
    <row r="6" spans="2:17 16384:16384" x14ac:dyDescent="0.25">
      <c r="B6" s="504"/>
      <c r="C6" s="246">
        <v>2</v>
      </c>
      <c r="D6" s="251" t="s">
        <v>366</v>
      </c>
      <c r="E6" s="251" t="s">
        <v>367</v>
      </c>
      <c r="F6" s="249"/>
      <c r="G6" s="247" t="s">
        <v>21</v>
      </c>
      <c r="H6" s="249"/>
      <c r="I6" s="247" t="s">
        <v>21</v>
      </c>
      <c r="J6" s="249"/>
      <c r="K6" s="247" t="s">
        <v>21</v>
      </c>
      <c r="L6" s="249"/>
      <c r="M6" s="249"/>
      <c r="N6" s="249"/>
      <c r="O6" s="249"/>
      <c r="P6" s="501"/>
      <c r="Q6" s="254" t="s">
        <v>341</v>
      </c>
      <c r="XFD6" s="230">
        <f t="shared" si="0"/>
        <v>2</v>
      </c>
    </row>
    <row r="7" spans="2:17 16384:16384" ht="30" x14ac:dyDescent="0.25">
      <c r="B7" s="504"/>
      <c r="C7" s="246">
        <v>3</v>
      </c>
      <c r="D7" s="251" t="s">
        <v>368</v>
      </c>
      <c r="E7" s="251" t="s">
        <v>369</v>
      </c>
      <c r="F7" s="247" t="s">
        <v>21</v>
      </c>
      <c r="G7" s="249"/>
      <c r="H7" s="247" t="s">
        <v>21</v>
      </c>
      <c r="I7" s="247" t="s">
        <v>21</v>
      </c>
      <c r="J7" s="249"/>
      <c r="K7" s="247" t="s">
        <v>21</v>
      </c>
      <c r="L7" s="249"/>
      <c r="M7" s="249"/>
      <c r="N7" s="249"/>
      <c r="O7" s="249"/>
      <c r="P7" s="501"/>
      <c r="Q7" s="254" t="s">
        <v>341</v>
      </c>
      <c r="XFD7" s="230">
        <f t="shared" si="0"/>
        <v>3</v>
      </c>
    </row>
    <row r="8" spans="2:17 16384:16384" ht="30" x14ac:dyDescent="0.25">
      <c r="B8" s="504"/>
      <c r="C8" s="246">
        <v>4</v>
      </c>
      <c r="D8" s="251" t="s">
        <v>370</v>
      </c>
      <c r="E8" s="251" t="s">
        <v>369</v>
      </c>
      <c r="F8" s="247" t="s">
        <v>21</v>
      </c>
      <c r="G8" s="247" t="s">
        <v>21</v>
      </c>
      <c r="H8" s="249"/>
      <c r="I8" s="247" t="s">
        <v>21</v>
      </c>
      <c r="J8" s="249"/>
      <c r="K8" s="247" t="s">
        <v>21</v>
      </c>
      <c r="L8" s="249"/>
      <c r="M8" s="249"/>
      <c r="N8" s="249"/>
      <c r="O8" s="249"/>
      <c r="P8" s="501"/>
      <c r="Q8" s="254" t="s">
        <v>341</v>
      </c>
      <c r="XFD8" s="230">
        <f t="shared" si="0"/>
        <v>4</v>
      </c>
    </row>
    <row r="9" spans="2:17 16384:16384" x14ac:dyDescent="0.25">
      <c r="B9" s="504"/>
      <c r="C9" s="246">
        <v>5</v>
      </c>
      <c r="D9" s="251" t="s">
        <v>371</v>
      </c>
      <c r="E9" s="251" t="s">
        <v>372</v>
      </c>
      <c r="F9" s="247" t="s">
        <v>21</v>
      </c>
      <c r="G9" s="247" t="s">
        <v>21</v>
      </c>
      <c r="H9" s="249"/>
      <c r="I9" s="247" t="s">
        <v>21</v>
      </c>
      <c r="J9" s="249"/>
      <c r="K9" s="247" t="s">
        <v>21</v>
      </c>
      <c r="L9" s="249"/>
      <c r="M9" s="249"/>
      <c r="N9" s="249"/>
      <c r="O9" s="249"/>
      <c r="P9" s="501"/>
      <c r="Q9" s="254" t="s">
        <v>341</v>
      </c>
      <c r="XFD9" s="230">
        <f t="shared" si="0"/>
        <v>5</v>
      </c>
    </row>
    <row r="10" spans="2:17 16384:16384" ht="30" x14ac:dyDescent="0.25">
      <c r="B10" s="504"/>
      <c r="C10" s="246">
        <v>6</v>
      </c>
      <c r="D10" s="251" t="s">
        <v>373</v>
      </c>
      <c r="E10" s="251" t="s">
        <v>374</v>
      </c>
      <c r="F10" s="247" t="s">
        <v>21</v>
      </c>
      <c r="G10" s="247" t="s">
        <v>21</v>
      </c>
      <c r="H10" s="249"/>
      <c r="I10" s="247" t="s">
        <v>21</v>
      </c>
      <c r="J10" s="249"/>
      <c r="K10" s="247" t="s">
        <v>21</v>
      </c>
      <c r="L10" s="249"/>
      <c r="M10" s="249"/>
      <c r="N10" s="249"/>
      <c r="O10" s="249"/>
      <c r="P10" s="501"/>
      <c r="Q10" s="254" t="s">
        <v>341</v>
      </c>
      <c r="XFD10" s="230">
        <f t="shared" si="0"/>
        <v>6</v>
      </c>
    </row>
    <row r="11" spans="2:17 16384:16384" ht="30" x14ac:dyDescent="0.25">
      <c r="B11" s="504"/>
      <c r="C11" s="246">
        <v>7</v>
      </c>
      <c r="D11" s="251" t="s">
        <v>375</v>
      </c>
      <c r="E11" s="251" t="s">
        <v>376</v>
      </c>
      <c r="F11" s="247" t="s">
        <v>21</v>
      </c>
      <c r="G11" s="249"/>
      <c r="H11" s="249"/>
      <c r="I11" s="249"/>
      <c r="J11" s="249"/>
      <c r="K11" s="249"/>
      <c r="L11" s="249"/>
      <c r="M11" s="249"/>
      <c r="N11" s="247" t="s">
        <v>21</v>
      </c>
      <c r="O11" s="249"/>
      <c r="P11" s="501"/>
      <c r="Q11" s="254" t="s">
        <v>341</v>
      </c>
      <c r="XFD11" s="230">
        <f t="shared" si="0"/>
        <v>7</v>
      </c>
    </row>
    <row r="12" spans="2:17 16384:16384" ht="30" x14ac:dyDescent="0.25">
      <c r="B12" s="504"/>
      <c r="C12" s="246">
        <v>8</v>
      </c>
      <c r="D12" s="251" t="s">
        <v>377</v>
      </c>
      <c r="E12" s="251" t="s">
        <v>369</v>
      </c>
      <c r="F12" s="247" t="s">
        <v>21</v>
      </c>
      <c r="G12" s="249"/>
      <c r="H12" s="249"/>
      <c r="I12" s="247" t="s">
        <v>21</v>
      </c>
      <c r="J12" s="249"/>
      <c r="K12" s="249"/>
      <c r="L12" s="249"/>
      <c r="M12" s="249"/>
      <c r="N12" s="249"/>
      <c r="O12" s="249"/>
      <c r="P12" s="501"/>
      <c r="Q12" s="254" t="s">
        <v>341</v>
      </c>
      <c r="XFD12" s="230">
        <f t="shared" si="0"/>
        <v>8</v>
      </c>
    </row>
    <row r="13" spans="2:17 16384:16384" ht="60" x14ac:dyDescent="0.25">
      <c r="B13" s="504"/>
      <c r="C13" s="246">
        <v>9</v>
      </c>
      <c r="D13" s="251" t="s">
        <v>378</v>
      </c>
      <c r="E13" s="251" t="s">
        <v>379</v>
      </c>
      <c r="F13" s="247" t="s">
        <v>21</v>
      </c>
      <c r="G13" s="247" t="s">
        <v>21</v>
      </c>
      <c r="H13" s="247" t="s">
        <v>21</v>
      </c>
      <c r="I13" s="247" t="s">
        <v>21</v>
      </c>
      <c r="J13" s="247" t="s">
        <v>21</v>
      </c>
      <c r="K13" s="247" t="s">
        <v>21</v>
      </c>
      <c r="L13" s="247" t="s">
        <v>21</v>
      </c>
      <c r="M13" s="247" t="s">
        <v>21</v>
      </c>
      <c r="N13" s="247" t="s">
        <v>21</v>
      </c>
      <c r="O13" s="247" t="s">
        <v>21</v>
      </c>
      <c r="P13" s="501"/>
      <c r="Q13" s="254" t="s">
        <v>341</v>
      </c>
      <c r="XFD13" s="230">
        <f t="shared" si="0"/>
        <v>9</v>
      </c>
    </row>
    <row r="14" spans="2:17 16384:16384" ht="60" x14ac:dyDescent="0.25">
      <c r="B14" s="504"/>
      <c r="C14" s="246">
        <v>10</v>
      </c>
      <c r="D14" s="251" t="s">
        <v>380</v>
      </c>
      <c r="E14" s="251" t="s">
        <v>379</v>
      </c>
      <c r="F14" s="247" t="s">
        <v>21</v>
      </c>
      <c r="G14" s="247" t="s">
        <v>21</v>
      </c>
      <c r="H14" s="247" t="s">
        <v>21</v>
      </c>
      <c r="I14" s="247" t="s">
        <v>21</v>
      </c>
      <c r="J14" s="247" t="s">
        <v>21</v>
      </c>
      <c r="K14" s="247" t="s">
        <v>21</v>
      </c>
      <c r="L14" s="247" t="s">
        <v>21</v>
      </c>
      <c r="M14" s="247" t="s">
        <v>21</v>
      </c>
      <c r="N14" s="247" t="s">
        <v>21</v>
      </c>
      <c r="O14" s="247" t="s">
        <v>21</v>
      </c>
      <c r="P14" s="501"/>
      <c r="Q14" s="254" t="s">
        <v>341</v>
      </c>
      <c r="XFD14" s="230">
        <f t="shared" si="0"/>
        <v>10</v>
      </c>
    </row>
    <row r="15" spans="2:17 16384:16384" x14ac:dyDescent="0.25">
      <c r="B15" s="252"/>
      <c r="C15" s="252"/>
      <c r="D15" s="253"/>
      <c r="E15" s="253"/>
      <c r="F15" s="248"/>
      <c r="G15" s="248"/>
      <c r="H15" s="248"/>
      <c r="I15" s="248"/>
      <c r="J15" s="248"/>
      <c r="K15" s="248"/>
      <c r="L15" s="248"/>
      <c r="M15" s="248"/>
      <c r="N15" s="248"/>
      <c r="O15" s="248"/>
      <c r="P15" s="252"/>
      <c r="Q15" s="252"/>
    </row>
    <row r="16" spans="2:17 16384:16384" x14ac:dyDescent="0.25">
      <c r="B16" s="252"/>
      <c r="C16" s="252"/>
      <c r="D16" s="253"/>
      <c r="E16" s="253"/>
      <c r="F16" s="248"/>
      <c r="G16" s="248"/>
      <c r="H16" s="248"/>
      <c r="I16" s="248"/>
      <c r="J16" s="248"/>
      <c r="K16" s="248"/>
      <c r="L16" s="248"/>
      <c r="M16" s="248"/>
      <c r="N16" s="248"/>
      <c r="O16" s="248"/>
      <c r="P16" s="252"/>
      <c r="Q16" s="252"/>
    </row>
    <row r="17" spans="2:17" ht="45" x14ac:dyDescent="0.25">
      <c r="B17" s="504" t="s">
        <v>344</v>
      </c>
      <c r="C17" s="246">
        <v>1</v>
      </c>
      <c r="D17" s="251" t="s">
        <v>364</v>
      </c>
      <c r="E17" s="251" t="s">
        <v>365</v>
      </c>
      <c r="F17" s="249"/>
      <c r="G17" s="247"/>
      <c r="H17" s="249"/>
      <c r="I17" s="247"/>
      <c r="J17" s="249"/>
      <c r="K17" s="247"/>
      <c r="L17" s="249"/>
      <c r="M17" s="249"/>
      <c r="N17" s="249"/>
      <c r="O17" s="249"/>
      <c r="P17" s="501"/>
      <c r="Q17" s="246"/>
    </row>
    <row r="18" spans="2:17" x14ac:dyDescent="0.25">
      <c r="B18" s="504"/>
      <c r="C18" s="246">
        <v>2</v>
      </c>
      <c r="D18" s="251" t="s">
        <v>366</v>
      </c>
      <c r="E18" s="251" t="s">
        <v>367</v>
      </c>
      <c r="F18" s="249"/>
      <c r="G18" s="247"/>
      <c r="H18" s="249"/>
      <c r="I18" s="247"/>
      <c r="J18" s="249"/>
      <c r="K18" s="247"/>
      <c r="L18" s="249"/>
      <c r="M18" s="249"/>
      <c r="N18" s="249"/>
      <c r="O18" s="249"/>
      <c r="P18" s="501"/>
      <c r="Q18" s="246"/>
    </row>
    <row r="19" spans="2:17" ht="30" x14ac:dyDescent="0.25">
      <c r="B19" s="504"/>
      <c r="C19" s="246">
        <v>3</v>
      </c>
      <c r="D19" s="251" t="s">
        <v>368</v>
      </c>
      <c r="E19" s="251" t="s">
        <v>369</v>
      </c>
      <c r="F19" s="247"/>
      <c r="G19" s="249"/>
      <c r="H19" s="247"/>
      <c r="I19" s="247"/>
      <c r="J19" s="249"/>
      <c r="K19" s="247"/>
      <c r="L19" s="249"/>
      <c r="M19" s="249"/>
      <c r="N19" s="249"/>
      <c r="O19" s="249"/>
      <c r="P19" s="501"/>
      <c r="Q19" s="246"/>
    </row>
    <row r="20" spans="2:17" ht="30" x14ac:dyDescent="0.25">
      <c r="B20" s="504"/>
      <c r="C20" s="246">
        <v>4</v>
      </c>
      <c r="D20" s="251" t="s">
        <v>370</v>
      </c>
      <c r="E20" s="251" t="s">
        <v>369</v>
      </c>
      <c r="F20" s="247"/>
      <c r="G20" s="247"/>
      <c r="H20" s="249"/>
      <c r="I20" s="247"/>
      <c r="J20" s="249"/>
      <c r="K20" s="247"/>
      <c r="L20" s="249"/>
      <c r="M20" s="249"/>
      <c r="N20" s="249"/>
      <c r="O20" s="249"/>
      <c r="P20" s="501"/>
      <c r="Q20" s="246"/>
    </row>
    <row r="21" spans="2:17" x14ac:dyDescent="0.25">
      <c r="B21" s="504"/>
      <c r="C21" s="246">
        <v>5</v>
      </c>
      <c r="D21" s="251" t="s">
        <v>371</v>
      </c>
      <c r="E21" s="251" t="s">
        <v>372</v>
      </c>
      <c r="F21" s="247"/>
      <c r="G21" s="247"/>
      <c r="H21" s="249"/>
      <c r="I21" s="247"/>
      <c r="J21" s="249"/>
      <c r="K21" s="247"/>
      <c r="L21" s="249"/>
      <c r="M21" s="249"/>
      <c r="N21" s="249"/>
      <c r="O21" s="249"/>
      <c r="P21" s="501"/>
      <c r="Q21" s="246"/>
    </row>
    <row r="22" spans="2:17" ht="30" x14ac:dyDescent="0.25">
      <c r="B22" s="504"/>
      <c r="C22" s="246">
        <v>6</v>
      </c>
      <c r="D22" s="251" t="s">
        <v>373</v>
      </c>
      <c r="E22" s="251" t="s">
        <v>374</v>
      </c>
      <c r="F22" s="247"/>
      <c r="G22" s="247"/>
      <c r="H22" s="249"/>
      <c r="I22" s="247"/>
      <c r="J22" s="249"/>
      <c r="K22" s="247"/>
      <c r="L22" s="249"/>
      <c r="M22" s="249"/>
      <c r="N22" s="249"/>
      <c r="O22" s="249"/>
      <c r="P22" s="501"/>
      <c r="Q22" s="246"/>
    </row>
    <row r="23" spans="2:17" ht="30" x14ac:dyDescent="0.25">
      <c r="B23" s="504"/>
      <c r="C23" s="246">
        <v>7</v>
      </c>
      <c r="D23" s="251" t="s">
        <v>375</v>
      </c>
      <c r="E23" s="251" t="s">
        <v>376</v>
      </c>
      <c r="F23" s="247"/>
      <c r="G23" s="249"/>
      <c r="H23" s="249"/>
      <c r="I23" s="249"/>
      <c r="J23" s="249"/>
      <c r="K23" s="249"/>
      <c r="L23" s="249"/>
      <c r="M23" s="249"/>
      <c r="N23" s="247"/>
      <c r="O23" s="249"/>
      <c r="P23" s="501"/>
      <c r="Q23" s="246"/>
    </row>
    <row r="24" spans="2:17" ht="30" x14ac:dyDescent="0.25">
      <c r="B24" s="504"/>
      <c r="C24" s="246">
        <v>8</v>
      </c>
      <c r="D24" s="251" t="s">
        <v>377</v>
      </c>
      <c r="E24" s="251" t="s">
        <v>369</v>
      </c>
      <c r="F24" s="247"/>
      <c r="G24" s="249"/>
      <c r="H24" s="249"/>
      <c r="I24" s="247"/>
      <c r="J24" s="249"/>
      <c r="K24" s="249"/>
      <c r="L24" s="249"/>
      <c r="M24" s="249"/>
      <c r="N24" s="249"/>
      <c r="O24" s="249"/>
      <c r="P24" s="501"/>
      <c r="Q24" s="246"/>
    </row>
    <row r="25" spans="2:17" ht="60" x14ac:dyDescent="0.25">
      <c r="B25" s="504"/>
      <c r="C25" s="246">
        <v>9</v>
      </c>
      <c r="D25" s="251" t="s">
        <v>378</v>
      </c>
      <c r="E25" s="251" t="s">
        <v>379</v>
      </c>
      <c r="F25" s="247"/>
      <c r="G25" s="247"/>
      <c r="H25" s="247"/>
      <c r="I25" s="247"/>
      <c r="J25" s="247"/>
      <c r="K25" s="247"/>
      <c r="L25" s="247"/>
      <c r="M25" s="247"/>
      <c r="N25" s="247"/>
      <c r="O25" s="247"/>
      <c r="P25" s="501"/>
      <c r="Q25" s="246"/>
    </row>
    <row r="26" spans="2:17" ht="60" x14ac:dyDescent="0.25">
      <c r="B26" s="504"/>
      <c r="C26" s="246">
        <v>10</v>
      </c>
      <c r="D26" s="251" t="s">
        <v>380</v>
      </c>
      <c r="E26" s="251" t="s">
        <v>379</v>
      </c>
      <c r="F26" s="247"/>
      <c r="G26" s="247"/>
      <c r="H26" s="247"/>
      <c r="I26" s="247"/>
      <c r="J26" s="247"/>
      <c r="K26" s="247"/>
      <c r="L26" s="247"/>
      <c r="M26" s="247"/>
      <c r="N26" s="247"/>
      <c r="O26" s="247"/>
      <c r="P26" s="501"/>
      <c r="Q26" s="246"/>
    </row>
    <row r="27" spans="2:17" x14ac:dyDescent="0.25">
      <c r="B27" s="252"/>
      <c r="C27" s="252"/>
      <c r="D27" s="253"/>
      <c r="E27" s="253"/>
      <c r="F27" s="248"/>
      <c r="G27" s="248"/>
      <c r="H27" s="248"/>
      <c r="I27" s="248"/>
      <c r="J27" s="248"/>
      <c r="K27" s="248"/>
      <c r="L27" s="248"/>
      <c r="M27" s="248"/>
      <c r="N27" s="248"/>
      <c r="O27" s="248"/>
      <c r="P27" s="252"/>
      <c r="Q27" s="252"/>
    </row>
    <row r="28" spans="2:17" x14ac:dyDescent="0.25">
      <c r="B28" s="252"/>
      <c r="C28" s="252"/>
      <c r="D28" s="253"/>
      <c r="E28" s="253"/>
      <c r="F28" s="248"/>
      <c r="G28" s="248"/>
      <c r="H28" s="248"/>
      <c r="I28" s="248"/>
      <c r="J28" s="248"/>
      <c r="K28" s="248"/>
      <c r="L28" s="248"/>
      <c r="M28" s="248"/>
      <c r="N28" s="248"/>
      <c r="O28" s="248"/>
      <c r="P28" s="252"/>
      <c r="Q28" s="252"/>
    </row>
    <row r="29" spans="2:17" ht="45" x14ac:dyDescent="0.25">
      <c r="B29" s="504" t="s">
        <v>345</v>
      </c>
      <c r="C29" s="246">
        <v>1</v>
      </c>
      <c r="D29" s="251" t="s">
        <v>364</v>
      </c>
      <c r="E29" s="251" t="s">
        <v>365</v>
      </c>
      <c r="F29" s="249"/>
      <c r="G29" s="247"/>
      <c r="H29" s="249"/>
      <c r="I29" s="247"/>
      <c r="J29" s="249"/>
      <c r="K29" s="247"/>
      <c r="L29" s="249"/>
      <c r="M29" s="249"/>
      <c r="N29" s="249"/>
      <c r="O29" s="249"/>
      <c r="P29" s="501"/>
      <c r="Q29" s="246"/>
    </row>
    <row r="30" spans="2:17" x14ac:dyDescent="0.25">
      <c r="B30" s="504"/>
      <c r="C30" s="246">
        <v>2</v>
      </c>
      <c r="D30" s="251" t="s">
        <v>366</v>
      </c>
      <c r="E30" s="251" t="s">
        <v>367</v>
      </c>
      <c r="F30" s="249"/>
      <c r="G30" s="247"/>
      <c r="H30" s="249"/>
      <c r="I30" s="247"/>
      <c r="J30" s="249"/>
      <c r="K30" s="247"/>
      <c r="L30" s="249"/>
      <c r="M30" s="249"/>
      <c r="N30" s="249"/>
      <c r="O30" s="249"/>
      <c r="P30" s="501"/>
      <c r="Q30" s="246"/>
    </row>
    <row r="31" spans="2:17" ht="30" x14ac:dyDescent="0.25">
      <c r="B31" s="504"/>
      <c r="C31" s="246">
        <v>3</v>
      </c>
      <c r="D31" s="251" t="s">
        <v>368</v>
      </c>
      <c r="E31" s="251" t="s">
        <v>369</v>
      </c>
      <c r="F31" s="247"/>
      <c r="G31" s="249"/>
      <c r="H31" s="247"/>
      <c r="I31" s="247"/>
      <c r="J31" s="249"/>
      <c r="K31" s="247"/>
      <c r="L31" s="249"/>
      <c r="M31" s="249"/>
      <c r="N31" s="249"/>
      <c r="O31" s="249"/>
      <c r="P31" s="501"/>
      <c r="Q31" s="246"/>
    </row>
    <row r="32" spans="2:17" ht="30" x14ac:dyDescent="0.25">
      <c r="B32" s="504"/>
      <c r="C32" s="246">
        <v>4</v>
      </c>
      <c r="D32" s="251" t="s">
        <v>370</v>
      </c>
      <c r="E32" s="251" t="s">
        <v>369</v>
      </c>
      <c r="F32" s="247"/>
      <c r="G32" s="247"/>
      <c r="H32" s="249"/>
      <c r="I32" s="247"/>
      <c r="J32" s="249"/>
      <c r="K32" s="247"/>
      <c r="L32" s="249"/>
      <c r="M32" s="249"/>
      <c r="N32" s="249"/>
      <c r="O32" s="249"/>
      <c r="P32" s="501"/>
      <c r="Q32" s="246"/>
    </row>
    <row r="33" spans="2:17" x14ac:dyDescent="0.25">
      <c r="B33" s="504"/>
      <c r="C33" s="246">
        <v>5</v>
      </c>
      <c r="D33" s="251" t="s">
        <v>371</v>
      </c>
      <c r="E33" s="251" t="s">
        <v>372</v>
      </c>
      <c r="F33" s="247"/>
      <c r="G33" s="247"/>
      <c r="H33" s="249"/>
      <c r="I33" s="247"/>
      <c r="J33" s="249"/>
      <c r="K33" s="247"/>
      <c r="L33" s="249"/>
      <c r="M33" s="249"/>
      <c r="N33" s="249"/>
      <c r="O33" s="249"/>
      <c r="P33" s="501"/>
      <c r="Q33" s="246"/>
    </row>
    <row r="34" spans="2:17" ht="30" x14ac:dyDescent="0.25">
      <c r="B34" s="504"/>
      <c r="C34" s="246">
        <v>6</v>
      </c>
      <c r="D34" s="251" t="s">
        <v>373</v>
      </c>
      <c r="E34" s="251" t="s">
        <v>374</v>
      </c>
      <c r="F34" s="247"/>
      <c r="G34" s="247"/>
      <c r="H34" s="249"/>
      <c r="I34" s="247"/>
      <c r="J34" s="249"/>
      <c r="K34" s="247"/>
      <c r="L34" s="249"/>
      <c r="M34" s="249"/>
      <c r="N34" s="249"/>
      <c r="O34" s="249"/>
      <c r="P34" s="501"/>
      <c r="Q34" s="246"/>
    </row>
    <row r="35" spans="2:17" ht="30" x14ac:dyDescent="0.25">
      <c r="B35" s="504"/>
      <c r="C35" s="246">
        <v>7</v>
      </c>
      <c r="D35" s="251" t="s">
        <v>375</v>
      </c>
      <c r="E35" s="251" t="s">
        <v>376</v>
      </c>
      <c r="F35" s="247"/>
      <c r="G35" s="249"/>
      <c r="H35" s="249"/>
      <c r="I35" s="249"/>
      <c r="J35" s="249"/>
      <c r="K35" s="249"/>
      <c r="L35" s="249"/>
      <c r="M35" s="249"/>
      <c r="N35" s="247"/>
      <c r="O35" s="249"/>
      <c r="P35" s="501"/>
      <c r="Q35" s="246"/>
    </row>
    <row r="36" spans="2:17" ht="30" x14ac:dyDescent="0.25">
      <c r="B36" s="504"/>
      <c r="C36" s="246">
        <v>8</v>
      </c>
      <c r="D36" s="251" t="s">
        <v>377</v>
      </c>
      <c r="E36" s="251" t="s">
        <v>369</v>
      </c>
      <c r="F36" s="247"/>
      <c r="G36" s="249"/>
      <c r="H36" s="249"/>
      <c r="I36" s="247"/>
      <c r="J36" s="249"/>
      <c r="K36" s="249"/>
      <c r="L36" s="249"/>
      <c r="M36" s="249"/>
      <c r="N36" s="249"/>
      <c r="O36" s="249"/>
      <c r="P36" s="501"/>
      <c r="Q36" s="246"/>
    </row>
    <row r="37" spans="2:17" ht="60" x14ac:dyDescent="0.25">
      <c r="B37" s="504"/>
      <c r="C37" s="246">
        <v>9</v>
      </c>
      <c r="D37" s="251" t="s">
        <v>378</v>
      </c>
      <c r="E37" s="251" t="s">
        <v>379</v>
      </c>
      <c r="F37" s="247"/>
      <c r="G37" s="247"/>
      <c r="H37" s="247"/>
      <c r="I37" s="247"/>
      <c r="J37" s="247"/>
      <c r="K37" s="247"/>
      <c r="L37" s="247"/>
      <c r="M37" s="247"/>
      <c r="N37" s="247"/>
      <c r="O37" s="247"/>
      <c r="P37" s="501"/>
      <c r="Q37" s="246"/>
    </row>
    <row r="38" spans="2:17" ht="60" x14ac:dyDescent="0.25">
      <c r="B38" s="504"/>
      <c r="C38" s="246">
        <v>10</v>
      </c>
      <c r="D38" s="251" t="s">
        <v>380</v>
      </c>
      <c r="E38" s="251" t="s">
        <v>379</v>
      </c>
      <c r="F38" s="247"/>
      <c r="G38" s="247"/>
      <c r="H38" s="247"/>
      <c r="I38" s="247"/>
      <c r="J38" s="247"/>
      <c r="K38" s="247"/>
      <c r="L38" s="247"/>
      <c r="M38" s="247"/>
      <c r="N38" s="247"/>
      <c r="O38" s="247"/>
      <c r="P38" s="501"/>
      <c r="Q38" s="246"/>
    </row>
    <row r="39" spans="2:17" x14ac:dyDescent="0.25">
      <c r="B39" s="252"/>
      <c r="C39" s="252"/>
      <c r="D39" s="253"/>
      <c r="E39" s="253"/>
      <c r="F39" s="248"/>
      <c r="G39" s="248"/>
      <c r="H39" s="248"/>
      <c r="I39" s="248"/>
      <c r="J39" s="248"/>
      <c r="K39" s="248"/>
      <c r="L39" s="248"/>
      <c r="M39" s="248"/>
      <c r="N39" s="248"/>
      <c r="O39" s="248"/>
      <c r="P39" s="252"/>
      <c r="Q39" s="252"/>
    </row>
    <row r="40" spans="2:17" x14ac:dyDescent="0.25">
      <c r="B40" s="252"/>
      <c r="C40" s="252"/>
      <c r="D40" s="253"/>
      <c r="E40" s="253"/>
      <c r="F40" s="248"/>
      <c r="G40" s="248"/>
      <c r="H40" s="248"/>
      <c r="I40" s="248"/>
      <c r="J40" s="248"/>
      <c r="K40" s="248"/>
      <c r="L40" s="248"/>
      <c r="M40" s="248"/>
      <c r="N40" s="248"/>
      <c r="O40" s="248"/>
      <c r="P40" s="252"/>
      <c r="Q40" s="252"/>
    </row>
    <row r="41" spans="2:17" ht="45" x14ac:dyDescent="0.25">
      <c r="B41" s="504" t="s">
        <v>346</v>
      </c>
      <c r="C41" s="246">
        <v>1</v>
      </c>
      <c r="D41" s="251" t="s">
        <v>364</v>
      </c>
      <c r="E41" s="251" t="s">
        <v>365</v>
      </c>
      <c r="F41" s="249"/>
      <c r="G41" s="247"/>
      <c r="H41" s="249"/>
      <c r="I41" s="247"/>
      <c r="J41" s="249"/>
      <c r="K41" s="247"/>
      <c r="L41" s="249"/>
      <c r="M41" s="249"/>
      <c r="N41" s="249"/>
      <c r="O41" s="249"/>
      <c r="P41" s="501"/>
      <c r="Q41" s="246"/>
    </row>
    <row r="42" spans="2:17" x14ac:dyDescent="0.25">
      <c r="B42" s="504"/>
      <c r="C42" s="246">
        <v>2</v>
      </c>
      <c r="D42" s="251" t="s">
        <v>366</v>
      </c>
      <c r="E42" s="251" t="s">
        <v>367</v>
      </c>
      <c r="F42" s="249"/>
      <c r="G42" s="247"/>
      <c r="H42" s="249"/>
      <c r="I42" s="247"/>
      <c r="J42" s="249"/>
      <c r="K42" s="247"/>
      <c r="L42" s="249"/>
      <c r="M42" s="249"/>
      <c r="N42" s="249"/>
      <c r="O42" s="249"/>
      <c r="P42" s="501"/>
      <c r="Q42" s="246"/>
    </row>
    <row r="43" spans="2:17" ht="30" x14ac:dyDescent="0.25">
      <c r="B43" s="504"/>
      <c r="C43" s="246">
        <v>3</v>
      </c>
      <c r="D43" s="251" t="s">
        <v>368</v>
      </c>
      <c r="E43" s="251" t="s">
        <v>369</v>
      </c>
      <c r="F43" s="247"/>
      <c r="G43" s="249"/>
      <c r="H43" s="247"/>
      <c r="I43" s="247"/>
      <c r="J43" s="249"/>
      <c r="K43" s="247"/>
      <c r="L43" s="249"/>
      <c r="M43" s="249"/>
      <c r="N43" s="249"/>
      <c r="O43" s="249"/>
      <c r="P43" s="501"/>
      <c r="Q43" s="246"/>
    </row>
    <row r="44" spans="2:17" ht="30" x14ac:dyDescent="0.25">
      <c r="B44" s="504"/>
      <c r="C44" s="246">
        <v>4</v>
      </c>
      <c r="D44" s="251" t="s">
        <v>370</v>
      </c>
      <c r="E44" s="251" t="s">
        <v>369</v>
      </c>
      <c r="F44" s="247"/>
      <c r="G44" s="247"/>
      <c r="H44" s="249"/>
      <c r="I44" s="247"/>
      <c r="J44" s="249"/>
      <c r="K44" s="247"/>
      <c r="L44" s="249"/>
      <c r="M44" s="249"/>
      <c r="N44" s="249"/>
      <c r="O44" s="249"/>
      <c r="P44" s="501"/>
      <c r="Q44" s="246"/>
    </row>
    <row r="45" spans="2:17" x14ac:dyDescent="0.25">
      <c r="B45" s="504"/>
      <c r="C45" s="246">
        <v>5</v>
      </c>
      <c r="D45" s="251" t="s">
        <v>371</v>
      </c>
      <c r="E45" s="251" t="s">
        <v>372</v>
      </c>
      <c r="F45" s="247"/>
      <c r="G45" s="247"/>
      <c r="H45" s="249"/>
      <c r="I45" s="247"/>
      <c r="J45" s="249"/>
      <c r="K45" s="247"/>
      <c r="L45" s="249"/>
      <c r="M45" s="249"/>
      <c r="N45" s="249"/>
      <c r="O45" s="249"/>
      <c r="P45" s="501"/>
      <c r="Q45" s="246"/>
    </row>
    <row r="46" spans="2:17" ht="30" x14ac:dyDescent="0.25">
      <c r="B46" s="504"/>
      <c r="C46" s="246">
        <v>6</v>
      </c>
      <c r="D46" s="251" t="s">
        <v>373</v>
      </c>
      <c r="E46" s="251" t="s">
        <v>374</v>
      </c>
      <c r="F46" s="247"/>
      <c r="G46" s="247"/>
      <c r="H46" s="249"/>
      <c r="I46" s="247"/>
      <c r="J46" s="249"/>
      <c r="K46" s="247"/>
      <c r="L46" s="249"/>
      <c r="M46" s="249"/>
      <c r="N46" s="249"/>
      <c r="O46" s="249"/>
      <c r="P46" s="501"/>
      <c r="Q46" s="246"/>
    </row>
    <row r="47" spans="2:17" ht="30" x14ac:dyDescent="0.25">
      <c r="B47" s="504"/>
      <c r="C47" s="246">
        <v>7</v>
      </c>
      <c r="D47" s="251" t="s">
        <v>375</v>
      </c>
      <c r="E47" s="251" t="s">
        <v>376</v>
      </c>
      <c r="F47" s="247"/>
      <c r="G47" s="249"/>
      <c r="H47" s="249"/>
      <c r="I47" s="249"/>
      <c r="J47" s="249"/>
      <c r="K47" s="249"/>
      <c r="L47" s="249"/>
      <c r="M47" s="249"/>
      <c r="N47" s="247"/>
      <c r="O47" s="249"/>
      <c r="P47" s="501"/>
      <c r="Q47" s="246"/>
    </row>
    <row r="48" spans="2:17" ht="30" x14ac:dyDescent="0.25">
      <c r="B48" s="504"/>
      <c r="C48" s="246">
        <v>8</v>
      </c>
      <c r="D48" s="251" t="s">
        <v>377</v>
      </c>
      <c r="E48" s="251" t="s">
        <v>369</v>
      </c>
      <c r="F48" s="247"/>
      <c r="G48" s="249"/>
      <c r="H48" s="249"/>
      <c r="I48" s="247"/>
      <c r="J48" s="249"/>
      <c r="K48" s="249"/>
      <c r="L48" s="249"/>
      <c r="M48" s="249"/>
      <c r="N48" s="249"/>
      <c r="O48" s="249"/>
      <c r="P48" s="501"/>
      <c r="Q48" s="246"/>
    </row>
    <row r="49" spans="2:17" ht="60" x14ac:dyDescent="0.25">
      <c r="B49" s="504"/>
      <c r="C49" s="246">
        <v>9</v>
      </c>
      <c r="D49" s="251" t="s">
        <v>378</v>
      </c>
      <c r="E49" s="251" t="s">
        <v>379</v>
      </c>
      <c r="F49" s="247"/>
      <c r="G49" s="247"/>
      <c r="H49" s="247"/>
      <c r="I49" s="247"/>
      <c r="J49" s="247"/>
      <c r="K49" s="247"/>
      <c r="L49" s="247"/>
      <c r="M49" s="247"/>
      <c r="N49" s="247"/>
      <c r="O49" s="247"/>
      <c r="P49" s="501"/>
      <c r="Q49" s="246"/>
    </row>
    <row r="50" spans="2:17" ht="60" x14ac:dyDescent="0.25">
      <c r="B50" s="504"/>
      <c r="C50" s="246">
        <v>10</v>
      </c>
      <c r="D50" s="251" t="s">
        <v>380</v>
      </c>
      <c r="E50" s="251" t="s">
        <v>379</v>
      </c>
      <c r="F50" s="247"/>
      <c r="G50" s="247"/>
      <c r="H50" s="247"/>
      <c r="I50" s="247"/>
      <c r="J50" s="247"/>
      <c r="K50" s="247"/>
      <c r="L50" s="247"/>
      <c r="M50" s="247"/>
      <c r="N50" s="247"/>
      <c r="O50" s="247"/>
      <c r="P50" s="501"/>
      <c r="Q50" s="246"/>
    </row>
    <row r="51" spans="2:17" x14ac:dyDescent="0.25">
      <c r="B51" s="252"/>
      <c r="C51" s="252"/>
      <c r="D51" s="253"/>
      <c r="E51" s="253"/>
      <c r="F51" s="248"/>
      <c r="G51" s="248"/>
      <c r="H51" s="248"/>
      <c r="I51" s="248"/>
      <c r="J51" s="248"/>
      <c r="K51" s="248"/>
      <c r="L51" s="248"/>
      <c r="M51" s="248"/>
      <c r="N51" s="248"/>
      <c r="O51" s="248"/>
      <c r="P51" s="252"/>
      <c r="Q51" s="252"/>
    </row>
    <row r="52" spans="2:17" x14ac:dyDescent="0.25">
      <c r="B52" s="252"/>
      <c r="C52" s="252"/>
      <c r="D52" s="253"/>
      <c r="E52" s="253"/>
      <c r="F52" s="248"/>
      <c r="G52" s="248"/>
      <c r="H52" s="248"/>
      <c r="I52" s="248"/>
      <c r="J52" s="248"/>
      <c r="K52" s="248"/>
      <c r="L52" s="248"/>
      <c r="M52" s="248"/>
      <c r="N52" s="248"/>
      <c r="O52" s="248"/>
      <c r="P52" s="252"/>
      <c r="Q52" s="252"/>
    </row>
    <row r="53" spans="2:17" ht="45" x14ac:dyDescent="0.25">
      <c r="B53" s="504" t="s">
        <v>347</v>
      </c>
      <c r="C53" s="246">
        <v>1</v>
      </c>
      <c r="D53" s="251" t="s">
        <v>364</v>
      </c>
      <c r="E53" s="251" t="s">
        <v>365</v>
      </c>
      <c r="F53" s="249"/>
      <c r="G53" s="247"/>
      <c r="H53" s="249"/>
      <c r="I53" s="247"/>
      <c r="J53" s="249"/>
      <c r="K53" s="247"/>
      <c r="L53" s="249"/>
      <c r="M53" s="249"/>
      <c r="N53" s="249"/>
      <c r="O53" s="249"/>
      <c r="P53" s="501"/>
      <c r="Q53" s="246"/>
    </row>
    <row r="54" spans="2:17" x14ac:dyDescent="0.25">
      <c r="B54" s="504"/>
      <c r="C54" s="246">
        <v>2</v>
      </c>
      <c r="D54" s="251" t="s">
        <v>366</v>
      </c>
      <c r="E54" s="251" t="s">
        <v>367</v>
      </c>
      <c r="F54" s="249"/>
      <c r="G54" s="247"/>
      <c r="H54" s="249"/>
      <c r="I54" s="247"/>
      <c r="J54" s="249"/>
      <c r="K54" s="247"/>
      <c r="L54" s="249"/>
      <c r="M54" s="249"/>
      <c r="N54" s="249"/>
      <c r="O54" s="249"/>
      <c r="P54" s="501"/>
      <c r="Q54" s="246"/>
    </row>
    <row r="55" spans="2:17" ht="30" x14ac:dyDescent="0.25">
      <c r="B55" s="504"/>
      <c r="C55" s="246">
        <v>3</v>
      </c>
      <c r="D55" s="251" t="s">
        <v>368</v>
      </c>
      <c r="E55" s="251" t="s">
        <v>369</v>
      </c>
      <c r="F55" s="247"/>
      <c r="G55" s="249"/>
      <c r="H55" s="247"/>
      <c r="I55" s="247"/>
      <c r="J55" s="249"/>
      <c r="K55" s="247"/>
      <c r="L55" s="249"/>
      <c r="M55" s="249"/>
      <c r="N55" s="249"/>
      <c r="O55" s="249"/>
      <c r="P55" s="501"/>
      <c r="Q55" s="246"/>
    </row>
    <row r="56" spans="2:17" ht="30" x14ac:dyDescent="0.25">
      <c r="B56" s="504"/>
      <c r="C56" s="246">
        <v>4</v>
      </c>
      <c r="D56" s="251" t="s">
        <v>370</v>
      </c>
      <c r="E56" s="251" t="s">
        <v>369</v>
      </c>
      <c r="F56" s="247"/>
      <c r="G56" s="247"/>
      <c r="H56" s="249"/>
      <c r="I56" s="247"/>
      <c r="J56" s="249"/>
      <c r="K56" s="247"/>
      <c r="L56" s="249"/>
      <c r="M56" s="249"/>
      <c r="N56" s="249"/>
      <c r="O56" s="249"/>
      <c r="P56" s="501"/>
      <c r="Q56" s="246"/>
    </row>
    <row r="57" spans="2:17" x14ac:dyDescent="0.25">
      <c r="B57" s="504"/>
      <c r="C57" s="246">
        <v>5</v>
      </c>
      <c r="D57" s="251" t="s">
        <v>371</v>
      </c>
      <c r="E57" s="251" t="s">
        <v>372</v>
      </c>
      <c r="F57" s="247"/>
      <c r="G57" s="247"/>
      <c r="H57" s="249"/>
      <c r="I57" s="247"/>
      <c r="J57" s="249"/>
      <c r="K57" s="247"/>
      <c r="L57" s="249"/>
      <c r="M57" s="249"/>
      <c r="N57" s="249"/>
      <c r="O57" s="249"/>
      <c r="P57" s="501"/>
      <c r="Q57" s="246"/>
    </row>
    <row r="58" spans="2:17" ht="30" x14ac:dyDescent="0.25">
      <c r="B58" s="504"/>
      <c r="C58" s="246">
        <v>6</v>
      </c>
      <c r="D58" s="251" t="s">
        <v>373</v>
      </c>
      <c r="E58" s="251" t="s">
        <v>374</v>
      </c>
      <c r="F58" s="247"/>
      <c r="G58" s="247"/>
      <c r="H58" s="249"/>
      <c r="I58" s="247"/>
      <c r="J58" s="249"/>
      <c r="K58" s="247"/>
      <c r="L58" s="249"/>
      <c r="M58" s="249"/>
      <c r="N58" s="249"/>
      <c r="O58" s="249"/>
      <c r="P58" s="501"/>
      <c r="Q58" s="246"/>
    </row>
    <row r="59" spans="2:17" ht="30" x14ac:dyDescent="0.25">
      <c r="B59" s="504"/>
      <c r="C59" s="246">
        <v>7</v>
      </c>
      <c r="D59" s="251" t="s">
        <v>375</v>
      </c>
      <c r="E59" s="251" t="s">
        <v>376</v>
      </c>
      <c r="F59" s="247"/>
      <c r="G59" s="249"/>
      <c r="H59" s="249"/>
      <c r="I59" s="249"/>
      <c r="J59" s="249"/>
      <c r="K59" s="249"/>
      <c r="L59" s="249"/>
      <c r="M59" s="249"/>
      <c r="N59" s="247"/>
      <c r="O59" s="249"/>
      <c r="P59" s="501"/>
      <c r="Q59" s="246"/>
    </row>
    <row r="60" spans="2:17" ht="30" x14ac:dyDescent="0.25">
      <c r="B60" s="504"/>
      <c r="C60" s="246">
        <v>8</v>
      </c>
      <c r="D60" s="251" t="s">
        <v>377</v>
      </c>
      <c r="E60" s="251" t="s">
        <v>369</v>
      </c>
      <c r="F60" s="247"/>
      <c r="G60" s="249"/>
      <c r="H60" s="249"/>
      <c r="I60" s="247"/>
      <c r="J60" s="249"/>
      <c r="K60" s="249"/>
      <c r="L60" s="249"/>
      <c r="M60" s="249"/>
      <c r="N60" s="249"/>
      <c r="O60" s="249"/>
      <c r="P60" s="501"/>
      <c r="Q60" s="246"/>
    </row>
    <row r="61" spans="2:17" ht="60" x14ac:dyDescent="0.25">
      <c r="B61" s="504"/>
      <c r="C61" s="246">
        <v>9</v>
      </c>
      <c r="D61" s="251" t="s">
        <v>378</v>
      </c>
      <c r="E61" s="251" t="s">
        <v>379</v>
      </c>
      <c r="F61" s="247"/>
      <c r="G61" s="247"/>
      <c r="H61" s="247"/>
      <c r="I61" s="247"/>
      <c r="J61" s="247"/>
      <c r="K61" s="247"/>
      <c r="L61" s="247"/>
      <c r="M61" s="247"/>
      <c r="N61" s="247"/>
      <c r="O61" s="247"/>
      <c r="P61" s="501"/>
      <c r="Q61" s="246"/>
    </row>
    <row r="62" spans="2:17" ht="60" x14ac:dyDescent="0.25">
      <c r="B62" s="504"/>
      <c r="C62" s="246">
        <v>10</v>
      </c>
      <c r="D62" s="251" t="s">
        <v>380</v>
      </c>
      <c r="E62" s="251" t="s">
        <v>379</v>
      </c>
      <c r="F62" s="247"/>
      <c r="G62" s="247"/>
      <c r="H62" s="247"/>
      <c r="I62" s="247"/>
      <c r="J62" s="247"/>
      <c r="K62" s="247"/>
      <c r="L62" s="247"/>
      <c r="M62" s="247"/>
      <c r="N62" s="247"/>
      <c r="O62" s="247"/>
      <c r="P62" s="501"/>
      <c r="Q62" s="246"/>
    </row>
    <row r="63" spans="2:17" x14ac:dyDescent="0.25">
      <c r="B63" s="252"/>
      <c r="C63" s="252"/>
      <c r="D63" s="253"/>
      <c r="E63" s="253"/>
      <c r="F63" s="248"/>
      <c r="G63" s="248"/>
      <c r="H63" s="248"/>
      <c r="I63" s="248"/>
      <c r="J63" s="248"/>
      <c r="K63" s="248"/>
      <c r="L63" s="248"/>
      <c r="M63" s="248"/>
      <c r="N63" s="248"/>
      <c r="O63" s="248"/>
      <c r="P63" s="252"/>
      <c r="Q63" s="252"/>
    </row>
    <row r="64" spans="2:17" x14ac:dyDescent="0.25">
      <c r="B64" s="252"/>
      <c r="C64" s="252"/>
      <c r="D64" s="253"/>
      <c r="E64" s="253"/>
      <c r="F64" s="248"/>
      <c r="G64" s="248"/>
      <c r="H64" s="248"/>
      <c r="I64" s="248"/>
      <c r="J64" s="248"/>
      <c r="K64" s="248"/>
      <c r="L64" s="248"/>
      <c r="M64" s="248"/>
      <c r="N64" s="248"/>
      <c r="O64" s="248"/>
      <c r="P64" s="252"/>
      <c r="Q64" s="252"/>
    </row>
    <row r="65" spans="2:17" ht="45" x14ac:dyDescent="0.25">
      <c r="B65" s="504" t="s">
        <v>348</v>
      </c>
      <c r="C65" s="246">
        <v>1</v>
      </c>
      <c r="D65" s="251" t="s">
        <v>364</v>
      </c>
      <c r="E65" s="251" t="s">
        <v>365</v>
      </c>
      <c r="F65" s="249"/>
      <c r="G65" s="247"/>
      <c r="H65" s="249"/>
      <c r="I65" s="247"/>
      <c r="J65" s="249"/>
      <c r="K65" s="247"/>
      <c r="L65" s="249"/>
      <c r="M65" s="249"/>
      <c r="N65" s="249"/>
      <c r="O65" s="249"/>
      <c r="P65" s="501"/>
      <c r="Q65" s="246"/>
    </row>
    <row r="66" spans="2:17" x14ac:dyDescent="0.25">
      <c r="B66" s="504"/>
      <c r="C66" s="246">
        <v>2</v>
      </c>
      <c r="D66" s="251" t="s">
        <v>366</v>
      </c>
      <c r="E66" s="251" t="s">
        <v>367</v>
      </c>
      <c r="F66" s="249"/>
      <c r="G66" s="247"/>
      <c r="H66" s="249"/>
      <c r="I66" s="247"/>
      <c r="J66" s="249"/>
      <c r="K66" s="247"/>
      <c r="L66" s="249"/>
      <c r="M66" s="249"/>
      <c r="N66" s="249"/>
      <c r="O66" s="249"/>
      <c r="P66" s="501"/>
      <c r="Q66" s="246"/>
    </row>
    <row r="67" spans="2:17" ht="30" x14ac:dyDescent="0.25">
      <c r="B67" s="504"/>
      <c r="C67" s="246">
        <v>3</v>
      </c>
      <c r="D67" s="251" t="s">
        <v>368</v>
      </c>
      <c r="E67" s="251" t="s">
        <v>369</v>
      </c>
      <c r="F67" s="247"/>
      <c r="G67" s="249"/>
      <c r="H67" s="247"/>
      <c r="I67" s="247"/>
      <c r="J67" s="249"/>
      <c r="K67" s="247"/>
      <c r="L67" s="249"/>
      <c r="M67" s="249"/>
      <c r="N67" s="249"/>
      <c r="O67" s="249"/>
      <c r="P67" s="501"/>
      <c r="Q67" s="246"/>
    </row>
    <row r="68" spans="2:17" ht="30" x14ac:dyDescent="0.25">
      <c r="B68" s="504"/>
      <c r="C68" s="246">
        <v>4</v>
      </c>
      <c r="D68" s="251" t="s">
        <v>370</v>
      </c>
      <c r="E68" s="251" t="s">
        <v>369</v>
      </c>
      <c r="F68" s="247"/>
      <c r="G68" s="247"/>
      <c r="H68" s="249"/>
      <c r="I68" s="247"/>
      <c r="J68" s="249"/>
      <c r="K68" s="247"/>
      <c r="L68" s="249"/>
      <c r="M68" s="249"/>
      <c r="N68" s="249"/>
      <c r="O68" s="249"/>
      <c r="P68" s="501"/>
      <c r="Q68" s="246"/>
    </row>
    <row r="69" spans="2:17" x14ac:dyDescent="0.25">
      <c r="B69" s="504"/>
      <c r="C69" s="246">
        <v>5</v>
      </c>
      <c r="D69" s="251" t="s">
        <v>371</v>
      </c>
      <c r="E69" s="251" t="s">
        <v>372</v>
      </c>
      <c r="F69" s="247"/>
      <c r="G69" s="247"/>
      <c r="H69" s="249"/>
      <c r="I69" s="247"/>
      <c r="J69" s="249"/>
      <c r="K69" s="247"/>
      <c r="L69" s="249"/>
      <c r="M69" s="249"/>
      <c r="N69" s="249"/>
      <c r="O69" s="249"/>
      <c r="P69" s="501"/>
      <c r="Q69" s="246"/>
    </row>
    <row r="70" spans="2:17" ht="30" x14ac:dyDescent="0.25">
      <c r="B70" s="504"/>
      <c r="C70" s="246">
        <v>6</v>
      </c>
      <c r="D70" s="251" t="s">
        <v>373</v>
      </c>
      <c r="E70" s="251" t="s">
        <v>374</v>
      </c>
      <c r="F70" s="247"/>
      <c r="G70" s="247"/>
      <c r="H70" s="249"/>
      <c r="I70" s="247"/>
      <c r="J70" s="249"/>
      <c r="K70" s="247"/>
      <c r="L70" s="249"/>
      <c r="M70" s="249"/>
      <c r="N70" s="249"/>
      <c r="O70" s="249"/>
      <c r="P70" s="501"/>
      <c r="Q70" s="246"/>
    </row>
    <row r="71" spans="2:17" ht="30" x14ac:dyDescent="0.25">
      <c r="B71" s="504"/>
      <c r="C71" s="246">
        <v>7</v>
      </c>
      <c r="D71" s="251" t="s">
        <v>375</v>
      </c>
      <c r="E71" s="251" t="s">
        <v>376</v>
      </c>
      <c r="F71" s="247"/>
      <c r="G71" s="249"/>
      <c r="H71" s="249"/>
      <c r="I71" s="249"/>
      <c r="J71" s="249"/>
      <c r="K71" s="249"/>
      <c r="L71" s="249"/>
      <c r="M71" s="249"/>
      <c r="N71" s="247"/>
      <c r="O71" s="249"/>
      <c r="P71" s="501"/>
      <c r="Q71" s="246"/>
    </row>
    <row r="72" spans="2:17" ht="30" x14ac:dyDescent="0.25">
      <c r="B72" s="504"/>
      <c r="C72" s="246">
        <v>8</v>
      </c>
      <c r="D72" s="251" t="s">
        <v>377</v>
      </c>
      <c r="E72" s="251" t="s">
        <v>369</v>
      </c>
      <c r="F72" s="247"/>
      <c r="G72" s="249"/>
      <c r="H72" s="249"/>
      <c r="I72" s="247"/>
      <c r="J72" s="249"/>
      <c r="K72" s="249"/>
      <c r="L72" s="249"/>
      <c r="M72" s="249"/>
      <c r="N72" s="249"/>
      <c r="O72" s="249"/>
      <c r="P72" s="501"/>
      <c r="Q72" s="246"/>
    </row>
    <row r="73" spans="2:17" ht="60" x14ac:dyDescent="0.25">
      <c r="B73" s="504"/>
      <c r="C73" s="246">
        <v>9</v>
      </c>
      <c r="D73" s="251" t="s">
        <v>378</v>
      </c>
      <c r="E73" s="251" t="s">
        <v>379</v>
      </c>
      <c r="F73" s="247"/>
      <c r="G73" s="247"/>
      <c r="H73" s="247"/>
      <c r="I73" s="247"/>
      <c r="J73" s="247"/>
      <c r="K73" s="247"/>
      <c r="L73" s="247"/>
      <c r="M73" s="247"/>
      <c r="N73" s="247"/>
      <c r="O73" s="247"/>
      <c r="P73" s="501"/>
      <c r="Q73" s="246"/>
    </row>
    <row r="74" spans="2:17" ht="60" x14ac:dyDescent="0.25">
      <c r="B74" s="504"/>
      <c r="C74" s="246">
        <v>10</v>
      </c>
      <c r="D74" s="251" t="s">
        <v>380</v>
      </c>
      <c r="E74" s="251" t="s">
        <v>379</v>
      </c>
      <c r="F74" s="247"/>
      <c r="G74" s="247"/>
      <c r="H74" s="247"/>
      <c r="I74" s="247"/>
      <c r="J74" s="247"/>
      <c r="K74" s="247"/>
      <c r="L74" s="247"/>
      <c r="M74" s="247"/>
      <c r="N74" s="247"/>
      <c r="O74" s="247"/>
      <c r="P74" s="501"/>
      <c r="Q74" s="246"/>
    </row>
    <row r="75" spans="2:17" x14ac:dyDescent="0.25">
      <c r="B75" s="252"/>
      <c r="C75" s="252"/>
      <c r="D75" s="253"/>
      <c r="E75" s="253"/>
      <c r="F75" s="248"/>
      <c r="G75" s="248"/>
      <c r="H75" s="248"/>
      <c r="I75" s="248"/>
      <c r="J75" s="248"/>
      <c r="K75" s="248"/>
      <c r="L75" s="248"/>
      <c r="M75" s="248"/>
      <c r="N75" s="248"/>
      <c r="O75" s="248"/>
      <c r="P75" s="252"/>
      <c r="Q75" s="252"/>
    </row>
    <row r="76" spans="2:17" x14ac:dyDescent="0.25">
      <c r="B76" s="252"/>
      <c r="C76" s="252"/>
      <c r="D76" s="253"/>
      <c r="E76" s="253"/>
      <c r="F76" s="248"/>
      <c r="G76" s="248"/>
      <c r="H76" s="248"/>
      <c r="I76" s="248"/>
      <c r="J76" s="248"/>
      <c r="K76" s="248"/>
      <c r="L76" s="248"/>
      <c r="M76" s="248"/>
      <c r="N76" s="248"/>
      <c r="O76" s="248"/>
      <c r="P76" s="252"/>
      <c r="Q76" s="252"/>
    </row>
    <row r="77" spans="2:17" ht="45" x14ac:dyDescent="0.25">
      <c r="B77" s="504" t="s">
        <v>349</v>
      </c>
      <c r="C77" s="246">
        <v>1</v>
      </c>
      <c r="D77" s="251" t="s">
        <v>364</v>
      </c>
      <c r="E77" s="251" t="s">
        <v>365</v>
      </c>
      <c r="F77" s="249"/>
      <c r="G77" s="247"/>
      <c r="H77" s="249"/>
      <c r="I77" s="247"/>
      <c r="J77" s="249"/>
      <c r="K77" s="247"/>
      <c r="L77" s="249"/>
      <c r="M77" s="249"/>
      <c r="N77" s="249"/>
      <c r="O77" s="249"/>
      <c r="P77" s="501"/>
      <c r="Q77" s="246"/>
    </row>
    <row r="78" spans="2:17" x14ac:dyDescent="0.25">
      <c r="B78" s="504"/>
      <c r="C78" s="246">
        <v>2</v>
      </c>
      <c r="D78" s="251" t="s">
        <v>366</v>
      </c>
      <c r="E78" s="251" t="s">
        <v>367</v>
      </c>
      <c r="F78" s="249"/>
      <c r="G78" s="247"/>
      <c r="H78" s="249"/>
      <c r="I78" s="247"/>
      <c r="J78" s="249"/>
      <c r="K78" s="247"/>
      <c r="L78" s="249"/>
      <c r="M78" s="249"/>
      <c r="N78" s="249"/>
      <c r="O78" s="249"/>
      <c r="P78" s="501"/>
      <c r="Q78" s="246"/>
    </row>
    <row r="79" spans="2:17" ht="30" x14ac:dyDescent="0.25">
      <c r="B79" s="504"/>
      <c r="C79" s="246">
        <v>3</v>
      </c>
      <c r="D79" s="251" t="s">
        <v>368</v>
      </c>
      <c r="E79" s="251" t="s">
        <v>369</v>
      </c>
      <c r="F79" s="247"/>
      <c r="G79" s="249"/>
      <c r="H79" s="247"/>
      <c r="I79" s="247"/>
      <c r="J79" s="249"/>
      <c r="K79" s="247"/>
      <c r="L79" s="249"/>
      <c r="M79" s="249"/>
      <c r="N79" s="249"/>
      <c r="O79" s="249"/>
      <c r="P79" s="501"/>
      <c r="Q79" s="246"/>
    </row>
    <row r="80" spans="2:17" ht="30" x14ac:dyDescent="0.25">
      <c r="B80" s="504"/>
      <c r="C80" s="246">
        <v>4</v>
      </c>
      <c r="D80" s="251" t="s">
        <v>370</v>
      </c>
      <c r="E80" s="251" t="s">
        <v>369</v>
      </c>
      <c r="F80" s="247"/>
      <c r="G80" s="247"/>
      <c r="H80" s="249"/>
      <c r="I80" s="247"/>
      <c r="J80" s="249"/>
      <c r="K80" s="247"/>
      <c r="L80" s="249"/>
      <c r="M80" s="249"/>
      <c r="N80" s="249"/>
      <c r="O80" s="249"/>
      <c r="P80" s="501"/>
      <c r="Q80" s="246"/>
    </row>
    <row r="81" spans="2:17" x14ac:dyDescent="0.25">
      <c r="B81" s="504"/>
      <c r="C81" s="246">
        <v>5</v>
      </c>
      <c r="D81" s="251" t="s">
        <v>371</v>
      </c>
      <c r="E81" s="251" t="s">
        <v>372</v>
      </c>
      <c r="F81" s="247"/>
      <c r="G81" s="247"/>
      <c r="H81" s="249"/>
      <c r="I81" s="247"/>
      <c r="J81" s="249"/>
      <c r="K81" s="247"/>
      <c r="L81" s="249"/>
      <c r="M81" s="249"/>
      <c r="N81" s="249"/>
      <c r="O81" s="249"/>
      <c r="P81" s="501"/>
      <c r="Q81" s="246"/>
    </row>
    <row r="82" spans="2:17" ht="30" x14ac:dyDescent="0.25">
      <c r="B82" s="504"/>
      <c r="C82" s="246">
        <v>6</v>
      </c>
      <c r="D82" s="251" t="s">
        <v>373</v>
      </c>
      <c r="E82" s="251" t="s">
        <v>374</v>
      </c>
      <c r="F82" s="247"/>
      <c r="G82" s="247"/>
      <c r="H82" s="249"/>
      <c r="I82" s="247"/>
      <c r="J82" s="249"/>
      <c r="K82" s="247"/>
      <c r="L82" s="249"/>
      <c r="M82" s="249"/>
      <c r="N82" s="249"/>
      <c r="O82" s="249"/>
      <c r="P82" s="501"/>
      <c r="Q82" s="246"/>
    </row>
    <row r="83" spans="2:17" ht="30" x14ac:dyDescent="0.25">
      <c r="B83" s="504"/>
      <c r="C83" s="246">
        <v>7</v>
      </c>
      <c r="D83" s="251" t="s">
        <v>375</v>
      </c>
      <c r="E83" s="251" t="s">
        <v>376</v>
      </c>
      <c r="F83" s="247"/>
      <c r="G83" s="249"/>
      <c r="H83" s="249"/>
      <c r="I83" s="249"/>
      <c r="J83" s="249"/>
      <c r="K83" s="249"/>
      <c r="L83" s="249"/>
      <c r="M83" s="249"/>
      <c r="N83" s="247"/>
      <c r="O83" s="249"/>
      <c r="P83" s="501"/>
      <c r="Q83" s="246"/>
    </row>
    <row r="84" spans="2:17" ht="30" x14ac:dyDescent="0.25">
      <c r="B84" s="504"/>
      <c r="C84" s="246">
        <v>8</v>
      </c>
      <c r="D84" s="251" t="s">
        <v>377</v>
      </c>
      <c r="E84" s="251" t="s">
        <v>369</v>
      </c>
      <c r="F84" s="247"/>
      <c r="G84" s="249"/>
      <c r="H84" s="249"/>
      <c r="I84" s="247"/>
      <c r="J84" s="249"/>
      <c r="K84" s="249"/>
      <c r="L84" s="249"/>
      <c r="M84" s="249"/>
      <c r="N84" s="249"/>
      <c r="O84" s="249"/>
      <c r="P84" s="501"/>
      <c r="Q84" s="246"/>
    </row>
    <row r="85" spans="2:17" ht="60" x14ac:dyDescent="0.25">
      <c r="B85" s="504"/>
      <c r="C85" s="246">
        <v>9</v>
      </c>
      <c r="D85" s="251" t="s">
        <v>378</v>
      </c>
      <c r="E85" s="251" t="s">
        <v>379</v>
      </c>
      <c r="F85" s="247"/>
      <c r="G85" s="247"/>
      <c r="H85" s="247"/>
      <c r="I85" s="247"/>
      <c r="J85" s="247"/>
      <c r="K85" s="247"/>
      <c r="L85" s="247"/>
      <c r="M85" s="247"/>
      <c r="N85" s="247"/>
      <c r="O85" s="247"/>
      <c r="P85" s="501"/>
      <c r="Q85" s="246"/>
    </row>
    <row r="86" spans="2:17" ht="60" x14ac:dyDescent="0.25">
      <c r="B86" s="504"/>
      <c r="C86" s="246">
        <v>10</v>
      </c>
      <c r="D86" s="251" t="s">
        <v>380</v>
      </c>
      <c r="E86" s="251" t="s">
        <v>379</v>
      </c>
      <c r="F86" s="247"/>
      <c r="G86" s="247"/>
      <c r="H86" s="247"/>
      <c r="I86" s="247"/>
      <c r="J86" s="247"/>
      <c r="K86" s="247"/>
      <c r="L86" s="247"/>
      <c r="M86" s="247"/>
      <c r="N86" s="247"/>
      <c r="O86" s="247"/>
      <c r="P86" s="501"/>
      <c r="Q86" s="246"/>
    </row>
    <row r="87" spans="2:17" x14ac:dyDescent="0.25">
      <c r="B87" s="252"/>
      <c r="C87" s="252"/>
      <c r="D87" s="253"/>
      <c r="E87" s="253"/>
      <c r="F87" s="248"/>
      <c r="G87" s="248"/>
      <c r="H87" s="248"/>
      <c r="I87" s="248"/>
      <c r="J87" s="248"/>
      <c r="K87" s="248"/>
      <c r="L87" s="248"/>
      <c r="M87" s="248"/>
      <c r="N87" s="248"/>
      <c r="O87" s="248"/>
      <c r="P87" s="252"/>
      <c r="Q87" s="252"/>
    </row>
    <row r="88" spans="2:17" x14ac:dyDescent="0.25">
      <c r="B88" s="252"/>
      <c r="C88" s="252"/>
      <c r="D88" s="253"/>
      <c r="E88" s="253"/>
      <c r="F88" s="248"/>
      <c r="G88" s="248"/>
      <c r="H88" s="248"/>
      <c r="I88" s="248"/>
      <c r="J88" s="248"/>
      <c r="K88" s="248"/>
      <c r="L88" s="248"/>
      <c r="M88" s="248"/>
      <c r="N88" s="248"/>
      <c r="O88" s="248"/>
      <c r="P88" s="252"/>
      <c r="Q88" s="252"/>
    </row>
    <row r="89" spans="2:17" ht="45" x14ac:dyDescent="0.25">
      <c r="B89" s="504" t="s">
        <v>350</v>
      </c>
      <c r="C89" s="246">
        <v>1</v>
      </c>
      <c r="D89" s="251" t="s">
        <v>364</v>
      </c>
      <c r="E89" s="251" t="s">
        <v>365</v>
      </c>
      <c r="F89" s="249"/>
      <c r="G89" s="247"/>
      <c r="H89" s="249"/>
      <c r="I89" s="247"/>
      <c r="J89" s="249"/>
      <c r="K89" s="247"/>
      <c r="L89" s="249"/>
      <c r="M89" s="249"/>
      <c r="N89" s="249"/>
      <c r="O89" s="249"/>
      <c r="P89" s="501"/>
      <c r="Q89" s="246"/>
    </row>
    <row r="90" spans="2:17" x14ac:dyDescent="0.25">
      <c r="B90" s="504"/>
      <c r="C90" s="246">
        <v>2</v>
      </c>
      <c r="D90" s="251" t="s">
        <v>366</v>
      </c>
      <c r="E90" s="251" t="s">
        <v>367</v>
      </c>
      <c r="F90" s="249"/>
      <c r="G90" s="247"/>
      <c r="H90" s="249"/>
      <c r="I90" s="247"/>
      <c r="J90" s="249"/>
      <c r="K90" s="247"/>
      <c r="L90" s="249"/>
      <c r="M90" s="249"/>
      <c r="N90" s="249"/>
      <c r="O90" s="249"/>
      <c r="P90" s="501"/>
      <c r="Q90" s="246"/>
    </row>
    <row r="91" spans="2:17" ht="30" x14ac:dyDescent="0.25">
      <c r="B91" s="504"/>
      <c r="C91" s="246">
        <v>3</v>
      </c>
      <c r="D91" s="251" t="s">
        <v>368</v>
      </c>
      <c r="E91" s="251" t="s">
        <v>369</v>
      </c>
      <c r="F91" s="247"/>
      <c r="G91" s="249"/>
      <c r="H91" s="247"/>
      <c r="I91" s="247"/>
      <c r="J91" s="249"/>
      <c r="K91" s="247"/>
      <c r="L91" s="249"/>
      <c r="M91" s="249"/>
      <c r="N91" s="249"/>
      <c r="O91" s="249"/>
      <c r="P91" s="501"/>
      <c r="Q91" s="246"/>
    </row>
    <row r="92" spans="2:17" ht="30" x14ac:dyDescent="0.25">
      <c r="B92" s="504"/>
      <c r="C92" s="246">
        <v>4</v>
      </c>
      <c r="D92" s="251" t="s">
        <v>370</v>
      </c>
      <c r="E92" s="251" t="s">
        <v>369</v>
      </c>
      <c r="F92" s="247"/>
      <c r="G92" s="247"/>
      <c r="H92" s="249"/>
      <c r="I92" s="247"/>
      <c r="J92" s="249"/>
      <c r="K92" s="247"/>
      <c r="L92" s="249"/>
      <c r="M92" s="249"/>
      <c r="N92" s="249"/>
      <c r="O92" s="249"/>
      <c r="P92" s="501"/>
      <c r="Q92" s="246"/>
    </row>
    <row r="93" spans="2:17" x14ac:dyDescent="0.25">
      <c r="B93" s="504"/>
      <c r="C93" s="246">
        <v>5</v>
      </c>
      <c r="D93" s="251" t="s">
        <v>371</v>
      </c>
      <c r="E93" s="251" t="s">
        <v>372</v>
      </c>
      <c r="F93" s="247"/>
      <c r="G93" s="247"/>
      <c r="H93" s="249"/>
      <c r="I93" s="247"/>
      <c r="J93" s="249"/>
      <c r="K93" s="247"/>
      <c r="L93" s="249"/>
      <c r="M93" s="249"/>
      <c r="N93" s="249"/>
      <c r="O93" s="249"/>
      <c r="P93" s="501"/>
      <c r="Q93" s="246"/>
    </row>
    <row r="94" spans="2:17" ht="30" x14ac:dyDescent="0.25">
      <c r="B94" s="504"/>
      <c r="C94" s="246">
        <v>6</v>
      </c>
      <c r="D94" s="251" t="s">
        <v>373</v>
      </c>
      <c r="E94" s="251" t="s">
        <v>374</v>
      </c>
      <c r="F94" s="247"/>
      <c r="G94" s="247"/>
      <c r="H94" s="249"/>
      <c r="I94" s="247"/>
      <c r="J94" s="249"/>
      <c r="K94" s="247"/>
      <c r="L94" s="249"/>
      <c r="M94" s="249"/>
      <c r="N94" s="249"/>
      <c r="O94" s="249"/>
      <c r="P94" s="501"/>
      <c r="Q94" s="246"/>
    </row>
    <row r="95" spans="2:17" ht="30" x14ac:dyDescent="0.25">
      <c r="B95" s="504"/>
      <c r="C95" s="246">
        <v>7</v>
      </c>
      <c r="D95" s="251" t="s">
        <v>375</v>
      </c>
      <c r="E95" s="251" t="s">
        <v>376</v>
      </c>
      <c r="F95" s="247"/>
      <c r="G95" s="249"/>
      <c r="H95" s="249"/>
      <c r="I95" s="249"/>
      <c r="J95" s="249"/>
      <c r="K95" s="249"/>
      <c r="L95" s="249"/>
      <c r="M95" s="249"/>
      <c r="N95" s="247"/>
      <c r="O95" s="249"/>
      <c r="P95" s="501"/>
      <c r="Q95" s="246"/>
    </row>
    <row r="96" spans="2:17" ht="30" x14ac:dyDescent="0.25">
      <c r="B96" s="504"/>
      <c r="C96" s="246">
        <v>8</v>
      </c>
      <c r="D96" s="251" t="s">
        <v>377</v>
      </c>
      <c r="E96" s="251" t="s">
        <v>369</v>
      </c>
      <c r="F96" s="247"/>
      <c r="G96" s="249"/>
      <c r="H96" s="249"/>
      <c r="I96" s="247"/>
      <c r="J96" s="249"/>
      <c r="K96" s="249"/>
      <c r="L96" s="249"/>
      <c r="M96" s="249"/>
      <c r="N96" s="249"/>
      <c r="O96" s="249"/>
      <c r="P96" s="501"/>
      <c r="Q96" s="246"/>
    </row>
    <row r="97" spans="2:17" ht="60" x14ac:dyDescent="0.25">
      <c r="B97" s="504"/>
      <c r="C97" s="246">
        <v>9</v>
      </c>
      <c r="D97" s="251" t="s">
        <v>378</v>
      </c>
      <c r="E97" s="251" t="s">
        <v>379</v>
      </c>
      <c r="F97" s="247"/>
      <c r="G97" s="247"/>
      <c r="H97" s="247"/>
      <c r="I97" s="247"/>
      <c r="J97" s="247"/>
      <c r="K97" s="247"/>
      <c r="L97" s="247"/>
      <c r="M97" s="247"/>
      <c r="N97" s="247"/>
      <c r="O97" s="247"/>
      <c r="P97" s="501"/>
      <c r="Q97" s="246"/>
    </row>
    <row r="98" spans="2:17" ht="60" x14ac:dyDescent="0.25">
      <c r="B98" s="504"/>
      <c r="C98" s="246">
        <v>10</v>
      </c>
      <c r="D98" s="251" t="s">
        <v>380</v>
      </c>
      <c r="E98" s="251" t="s">
        <v>379</v>
      </c>
      <c r="F98" s="247"/>
      <c r="G98" s="247"/>
      <c r="H98" s="247"/>
      <c r="I98" s="247"/>
      <c r="J98" s="247"/>
      <c r="K98" s="247"/>
      <c r="L98" s="247"/>
      <c r="M98" s="247"/>
      <c r="N98" s="247"/>
      <c r="O98" s="247"/>
      <c r="P98" s="501"/>
      <c r="Q98" s="246"/>
    </row>
    <row r="99" spans="2:17" x14ac:dyDescent="0.25">
      <c r="B99" s="252"/>
      <c r="C99" s="252"/>
      <c r="D99" s="253"/>
      <c r="E99" s="253"/>
      <c r="F99" s="248"/>
      <c r="G99" s="248"/>
      <c r="H99" s="248"/>
      <c r="I99" s="248"/>
      <c r="J99" s="248"/>
      <c r="K99" s="248"/>
      <c r="L99" s="248"/>
      <c r="M99" s="248"/>
      <c r="N99" s="248"/>
      <c r="O99" s="248"/>
      <c r="P99" s="252"/>
      <c r="Q99" s="252"/>
    </row>
    <row r="100" spans="2:17" x14ac:dyDescent="0.25">
      <c r="B100" s="252"/>
      <c r="C100" s="252"/>
      <c r="D100" s="253"/>
      <c r="E100" s="253"/>
      <c r="F100" s="248"/>
      <c r="G100" s="248"/>
      <c r="H100" s="248"/>
      <c r="I100" s="248"/>
      <c r="J100" s="248"/>
      <c r="K100" s="248"/>
      <c r="L100" s="248"/>
      <c r="M100" s="248"/>
      <c r="N100" s="248"/>
      <c r="O100" s="248"/>
      <c r="P100" s="252"/>
      <c r="Q100" s="252"/>
    </row>
    <row r="101" spans="2:17" ht="45" x14ac:dyDescent="0.25">
      <c r="B101" s="504" t="s">
        <v>351</v>
      </c>
      <c r="C101" s="246">
        <v>1</v>
      </c>
      <c r="D101" s="251" t="s">
        <v>364</v>
      </c>
      <c r="E101" s="251" t="s">
        <v>365</v>
      </c>
      <c r="F101" s="249"/>
      <c r="G101" s="247"/>
      <c r="H101" s="249"/>
      <c r="I101" s="247"/>
      <c r="J101" s="249"/>
      <c r="K101" s="247"/>
      <c r="L101" s="249"/>
      <c r="M101" s="249"/>
      <c r="N101" s="249"/>
      <c r="O101" s="249"/>
      <c r="P101" s="501"/>
      <c r="Q101" s="246"/>
    </row>
    <row r="102" spans="2:17" x14ac:dyDescent="0.25">
      <c r="B102" s="504"/>
      <c r="C102" s="246">
        <v>2</v>
      </c>
      <c r="D102" s="251" t="s">
        <v>366</v>
      </c>
      <c r="E102" s="251" t="s">
        <v>367</v>
      </c>
      <c r="F102" s="249"/>
      <c r="G102" s="247"/>
      <c r="H102" s="249"/>
      <c r="I102" s="247"/>
      <c r="J102" s="249"/>
      <c r="K102" s="247"/>
      <c r="L102" s="249"/>
      <c r="M102" s="249"/>
      <c r="N102" s="249"/>
      <c r="O102" s="249"/>
      <c r="P102" s="501"/>
      <c r="Q102" s="246"/>
    </row>
    <row r="103" spans="2:17" ht="30" x14ac:dyDescent="0.25">
      <c r="B103" s="504"/>
      <c r="C103" s="246">
        <v>3</v>
      </c>
      <c r="D103" s="251" t="s">
        <v>368</v>
      </c>
      <c r="E103" s="251" t="s">
        <v>369</v>
      </c>
      <c r="F103" s="247"/>
      <c r="G103" s="249"/>
      <c r="H103" s="247"/>
      <c r="I103" s="247"/>
      <c r="J103" s="249"/>
      <c r="K103" s="247"/>
      <c r="L103" s="249"/>
      <c r="M103" s="249"/>
      <c r="N103" s="249"/>
      <c r="O103" s="249"/>
      <c r="P103" s="501"/>
      <c r="Q103" s="246"/>
    </row>
    <row r="104" spans="2:17" ht="30" x14ac:dyDescent="0.25">
      <c r="B104" s="504"/>
      <c r="C104" s="246">
        <v>4</v>
      </c>
      <c r="D104" s="251" t="s">
        <v>370</v>
      </c>
      <c r="E104" s="251" t="s">
        <v>369</v>
      </c>
      <c r="F104" s="247"/>
      <c r="G104" s="247"/>
      <c r="H104" s="249"/>
      <c r="I104" s="247"/>
      <c r="J104" s="249"/>
      <c r="K104" s="247"/>
      <c r="L104" s="249"/>
      <c r="M104" s="249"/>
      <c r="N104" s="249"/>
      <c r="O104" s="249"/>
      <c r="P104" s="501"/>
      <c r="Q104" s="246"/>
    </row>
    <row r="105" spans="2:17" x14ac:dyDescent="0.25">
      <c r="B105" s="504"/>
      <c r="C105" s="246">
        <v>5</v>
      </c>
      <c r="D105" s="251" t="s">
        <v>371</v>
      </c>
      <c r="E105" s="251" t="s">
        <v>372</v>
      </c>
      <c r="F105" s="247"/>
      <c r="G105" s="247"/>
      <c r="H105" s="249"/>
      <c r="I105" s="247"/>
      <c r="J105" s="249"/>
      <c r="K105" s="247"/>
      <c r="L105" s="249"/>
      <c r="M105" s="249"/>
      <c r="N105" s="249"/>
      <c r="O105" s="249"/>
      <c r="P105" s="501"/>
      <c r="Q105" s="246"/>
    </row>
    <row r="106" spans="2:17" ht="30" x14ac:dyDescent="0.25">
      <c r="B106" s="504"/>
      <c r="C106" s="246">
        <v>6</v>
      </c>
      <c r="D106" s="251" t="s">
        <v>373</v>
      </c>
      <c r="E106" s="251" t="s">
        <v>374</v>
      </c>
      <c r="F106" s="247"/>
      <c r="G106" s="247"/>
      <c r="H106" s="249"/>
      <c r="I106" s="247"/>
      <c r="J106" s="249"/>
      <c r="K106" s="247"/>
      <c r="L106" s="249"/>
      <c r="M106" s="249"/>
      <c r="N106" s="249"/>
      <c r="O106" s="249"/>
      <c r="P106" s="501"/>
      <c r="Q106" s="246"/>
    </row>
    <row r="107" spans="2:17" ht="30" x14ac:dyDescent="0.25">
      <c r="B107" s="504"/>
      <c r="C107" s="246">
        <v>7</v>
      </c>
      <c r="D107" s="251" t="s">
        <v>375</v>
      </c>
      <c r="E107" s="251" t="s">
        <v>376</v>
      </c>
      <c r="F107" s="247"/>
      <c r="G107" s="249"/>
      <c r="H107" s="249"/>
      <c r="I107" s="249"/>
      <c r="J107" s="249"/>
      <c r="K107" s="249"/>
      <c r="L107" s="249"/>
      <c r="M107" s="249"/>
      <c r="N107" s="247"/>
      <c r="O107" s="249"/>
      <c r="P107" s="501"/>
      <c r="Q107" s="246"/>
    </row>
    <row r="108" spans="2:17" ht="30" x14ac:dyDescent="0.25">
      <c r="B108" s="504"/>
      <c r="C108" s="246">
        <v>8</v>
      </c>
      <c r="D108" s="251" t="s">
        <v>377</v>
      </c>
      <c r="E108" s="251" t="s">
        <v>369</v>
      </c>
      <c r="F108" s="247"/>
      <c r="G108" s="249"/>
      <c r="H108" s="249"/>
      <c r="I108" s="247"/>
      <c r="J108" s="249"/>
      <c r="K108" s="249"/>
      <c r="L108" s="249"/>
      <c r="M108" s="249"/>
      <c r="N108" s="249"/>
      <c r="O108" s="249"/>
      <c r="P108" s="501"/>
      <c r="Q108" s="246"/>
    </row>
    <row r="109" spans="2:17" ht="60" x14ac:dyDescent="0.25">
      <c r="B109" s="504"/>
      <c r="C109" s="246">
        <v>9</v>
      </c>
      <c r="D109" s="251" t="s">
        <v>378</v>
      </c>
      <c r="E109" s="251" t="s">
        <v>379</v>
      </c>
      <c r="F109" s="247"/>
      <c r="G109" s="247"/>
      <c r="H109" s="247"/>
      <c r="I109" s="247"/>
      <c r="J109" s="247"/>
      <c r="K109" s="247"/>
      <c r="L109" s="247"/>
      <c r="M109" s="247"/>
      <c r="N109" s="247"/>
      <c r="O109" s="247"/>
      <c r="P109" s="501"/>
      <c r="Q109" s="246"/>
    </row>
    <row r="110" spans="2:17" ht="60" x14ac:dyDescent="0.25">
      <c r="B110" s="504"/>
      <c r="C110" s="246">
        <v>10</v>
      </c>
      <c r="D110" s="251" t="s">
        <v>380</v>
      </c>
      <c r="E110" s="251" t="s">
        <v>379</v>
      </c>
      <c r="F110" s="247"/>
      <c r="G110" s="247"/>
      <c r="H110" s="247"/>
      <c r="I110" s="247"/>
      <c r="J110" s="247"/>
      <c r="K110" s="247"/>
      <c r="L110" s="247"/>
      <c r="M110" s="247"/>
      <c r="N110" s="247"/>
      <c r="O110" s="247"/>
      <c r="P110" s="501"/>
      <c r="Q110" s="246"/>
    </row>
    <row r="111" spans="2:17" x14ac:dyDescent="0.25">
      <c r="B111" s="252"/>
      <c r="C111" s="252"/>
      <c r="D111" s="253"/>
      <c r="E111" s="253"/>
      <c r="F111" s="248"/>
      <c r="G111" s="248"/>
      <c r="H111" s="248"/>
      <c r="I111" s="248"/>
      <c r="J111" s="248"/>
      <c r="K111" s="248"/>
      <c r="L111" s="248"/>
      <c r="M111" s="248"/>
      <c r="N111" s="248"/>
      <c r="O111" s="248"/>
      <c r="P111" s="252"/>
      <c r="Q111" s="252"/>
    </row>
    <row r="112" spans="2:17" x14ac:dyDescent="0.25">
      <c r="B112" s="252"/>
      <c r="C112" s="252"/>
      <c r="D112" s="253"/>
      <c r="E112" s="253"/>
      <c r="F112" s="248"/>
      <c r="G112" s="248"/>
      <c r="H112" s="248"/>
      <c r="I112" s="248"/>
      <c r="J112" s="248"/>
      <c r="K112" s="248"/>
      <c r="L112" s="248"/>
      <c r="M112" s="248"/>
      <c r="N112" s="248"/>
      <c r="O112" s="248"/>
      <c r="P112" s="252"/>
      <c r="Q112" s="252"/>
    </row>
    <row r="113" spans="2:17" ht="45" x14ac:dyDescent="0.25">
      <c r="B113" s="504" t="s">
        <v>352</v>
      </c>
      <c r="C113" s="246">
        <v>1</v>
      </c>
      <c r="D113" s="251" t="s">
        <v>364</v>
      </c>
      <c r="E113" s="251" t="s">
        <v>365</v>
      </c>
      <c r="F113" s="249"/>
      <c r="G113" s="247"/>
      <c r="H113" s="249"/>
      <c r="I113" s="247"/>
      <c r="J113" s="249"/>
      <c r="K113" s="247"/>
      <c r="L113" s="249"/>
      <c r="M113" s="249"/>
      <c r="N113" s="249"/>
      <c r="O113" s="249"/>
      <c r="P113" s="501"/>
      <c r="Q113" s="246"/>
    </row>
    <row r="114" spans="2:17" x14ac:dyDescent="0.25">
      <c r="B114" s="504"/>
      <c r="C114" s="246">
        <v>2</v>
      </c>
      <c r="D114" s="251" t="s">
        <v>366</v>
      </c>
      <c r="E114" s="251" t="s">
        <v>367</v>
      </c>
      <c r="F114" s="249"/>
      <c r="G114" s="247"/>
      <c r="H114" s="249"/>
      <c r="I114" s="247"/>
      <c r="J114" s="249"/>
      <c r="K114" s="247"/>
      <c r="L114" s="249"/>
      <c r="M114" s="249"/>
      <c r="N114" s="249"/>
      <c r="O114" s="249"/>
      <c r="P114" s="501"/>
      <c r="Q114" s="246"/>
    </row>
    <row r="115" spans="2:17" ht="30" x14ac:dyDescent="0.25">
      <c r="B115" s="504"/>
      <c r="C115" s="246">
        <v>3</v>
      </c>
      <c r="D115" s="251" t="s">
        <v>368</v>
      </c>
      <c r="E115" s="251" t="s">
        <v>369</v>
      </c>
      <c r="F115" s="247"/>
      <c r="G115" s="249"/>
      <c r="H115" s="247"/>
      <c r="I115" s="247"/>
      <c r="J115" s="249"/>
      <c r="K115" s="247"/>
      <c r="L115" s="249"/>
      <c r="M115" s="249"/>
      <c r="N115" s="249"/>
      <c r="O115" s="249"/>
      <c r="P115" s="501"/>
      <c r="Q115" s="246"/>
    </row>
    <row r="116" spans="2:17" ht="30" x14ac:dyDescent="0.25">
      <c r="B116" s="504"/>
      <c r="C116" s="246">
        <v>4</v>
      </c>
      <c r="D116" s="251" t="s">
        <v>370</v>
      </c>
      <c r="E116" s="251" t="s">
        <v>369</v>
      </c>
      <c r="F116" s="247"/>
      <c r="G116" s="247"/>
      <c r="H116" s="249"/>
      <c r="I116" s="247"/>
      <c r="J116" s="249"/>
      <c r="K116" s="247"/>
      <c r="L116" s="249"/>
      <c r="M116" s="249"/>
      <c r="N116" s="249"/>
      <c r="O116" s="249"/>
      <c r="P116" s="501"/>
      <c r="Q116" s="246"/>
    </row>
    <row r="117" spans="2:17" x14ac:dyDescent="0.25">
      <c r="B117" s="504"/>
      <c r="C117" s="246">
        <v>5</v>
      </c>
      <c r="D117" s="251" t="s">
        <v>371</v>
      </c>
      <c r="E117" s="251" t="s">
        <v>372</v>
      </c>
      <c r="F117" s="247"/>
      <c r="G117" s="247"/>
      <c r="H117" s="249"/>
      <c r="I117" s="247"/>
      <c r="J117" s="249"/>
      <c r="K117" s="247"/>
      <c r="L117" s="249"/>
      <c r="M117" s="249"/>
      <c r="N117" s="249"/>
      <c r="O117" s="249"/>
      <c r="P117" s="501"/>
      <c r="Q117" s="246"/>
    </row>
    <row r="118" spans="2:17" ht="30" x14ac:dyDescent="0.25">
      <c r="B118" s="504"/>
      <c r="C118" s="246">
        <v>6</v>
      </c>
      <c r="D118" s="251" t="s">
        <v>373</v>
      </c>
      <c r="E118" s="251" t="s">
        <v>374</v>
      </c>
      <c r="F118" s="247"/>
      <c r="G118" s="247"/>
      <c r="H118" s="249"/>
      <c r="I118" s="247"/>
      <c r="J118" s="249"/>
      <c r="K118" s="247"/>
      <c r="L118" s="249"/>
      <c r="M118" s="249"/>
      <c r="N118" s="249"/>
      <c r="O118" s="249"/>
      <c r="P118" s="501"/>
      <c r="Q118" s="246"/>
    </row>
    <row r="119" spans="2:17" ht="30" x14ac:dyDescent="0.25">
      <c r="B119" s="504"/>
      <c r="C119" s="246">
        <v>7</v>
      </c>
      <c r="D119" s="251" t="s">
        <v>375</v>
      </c>
      <c r="E119" s="251" t="s">
        <v>376</v>
      </c>
      <c r="F119" s="247"/>
      <c r="G119" s="249"/>
      <c r="H119" s="249"/>
      <c r="I119" s="249"/>
      <c r="J119" s="249"/>
      <c r="K119" s="249"/>
      <c r="L119" s="249"/>
      <c r="M119" s="249"/>
      <c r="N119" s="247"/>
      <c r="O119" s="249"/>
      <c r="P119" s="501"/>
      <c r="Q119" s="246"/>
    </row>
    <row r="120" spans="2:17" ht="30" x14ac:dyDescent="0.25">
      <c r="B120" s="504"/>
      <c r="C120" s="246">
        <v>8</v>
      </c>
      <c r="D120" s="251" t="s">
        <v>377</v>
      </c>
      <c r="E120" s="251" t="s">
        <v>369</v>
      </c>
      <c r="F120" s="247"/>
      <c r="G120" s="249"/>
      <c r="H120" s="249"/>
      <c r="I120" s="247"/>
      <c r="J120" s="249"/>
      <c r="K120" s="249"/>
      <c r="L120" s="249"/>
      <c r="M120" s="249"/>
      <c r="N120" s="249"/>
      <c r="O120" s="249"/>
      <c r="P120" s="501"/>
      <c r="Q120" s="246"/>
    </row>
    <row r="121" spans="2:17" ht="60" x14ac:dyDescent="0.25">
      <c r="B121" s="504"/>
      <c r="C121" s="246">
        <v>9</v>
      </c>
      <c r="D121" s="251" t="s">
        <v>378</v>
      </c>
      <c r="E121" s="251" t="s">
        <v>379</v>
      </c>
      <c r="F121" s="247"/>
      <c r="G121" s="247"/>
      <c r="H121" s="247"/>
      <c r="I121" s="247"/>
      <c r="J121" s="247"/>
      <c r="K121" s="247"/>
      <c r="L121" s="247"/>
      <c r="M121" s="247"/>
      <c r="N121" s="247"/>
      <c r="O121" s="247"/>
      <c r="P121" s="501"/>
      <c r="Q121" s="246"/>
    </row>
    <row r="122" spans="2:17" ht="60" x14ac:dyDescent="0.25">
      <c r="B122" s="504"/>
      <c r="C122" s="246">
        <v>10</v>
      </c>
      <c r="D122" s="251" t="s">
        <v>380</v>
      </c>
      <c r="E122" s="251" t="s">
        <v>379</v>
      </c>
      <c r="F122" s="247"/>
      <c r="G122" s="247"/>
      <c r="H122" s="247"/>
      <c r="I122" s="247"/>
      <c r="J122" s="247"/>
      <c r="K122" s="247"/>
      <c r="L122" s="247"/>
      <c r="M122" s="247"/>
      <c r="N122" s="247"/>
      <c r="O122" s="247"/>
      <c r="P122" s="501"/>
      <c r="Q122" s="246"/>
    </row>
    <row r="123" spans="2:17" x14ac:dyDescent="0.25">
      <c r="B123" s="252"/>
      <c r="C123" s="252"/>
      <c r="D123" s="253"/>
      <c r="E123" s="253"/>
      <c r="F123" s="248"/>
      <c r="G123" s="248"/>
      <c r="H123" s="248"/>
      <c r="I123" s="248"/>
      <c r="J123" s="248"/>
      <c r="K123" s="248"/>
      <c r="L123" s="248"/>
      <c r="M123" s="248"/>
      <c r="N123" s="248"/>
      <c r="O123" s="248"/>
      <c r="P123" s="252"/>
      <c r="Q123" s="252"/>
    </row>
    <row r="124" spans="2:17" x14ac:dyDescent="0.25">
      <c r="B124" s="252"/>
      <c r="C124" s="252"/>
      <c r="D124" s="253"/>
      <c r="E124" s="253"/>
      <c r="F124" s="248"/>
      <c r="G124" s="248"/>
      <c r="H124" s="248"/>
      <c r="I124" s="248"/>
      <c r="J124" s="248"/>
      <c r="K124" s="248"/>
      <c r="L124" s="248"/>
      <c r="M124" s="248"/>
      <c r="N124" s="248"/>
      <c r="O124" s="248"/>
      <c r="P124" s="252"/>
      <c r="Q124" s="252"/>
    </row>
    <row r="125" spans="2:17" ht="45" x14ac:dyDescent="0.25">
      <c r="B125" s="504" t="s">
        <v>353</v>
      </c>
      <c r="C125" s="246">
        <v>1</v>
      </c>
      <c r="D125" s="251" t="s">
        <v>364</v>
      </c>
      <c r="E125" s="251" t="s">
        <v>365</v>
      </c>
      <c r="F125" s="249"/>
      <c r="G125" s="247"/>
      <c r="H125" s="249"/>
      <c r="I125" s="247"/>
      <c r="J125" s="249"/>
      <c r="K125" s="247"/>
      <c r="L125" s="249"/>
      <c r="M125" s="249"/>
      <c r="N125" s="249"/>
      <c r="O125" s="249"/>
      <c r="P125" s="501"/>
      <c r="Q125" s="246"/>
    </row>
    <row r="126" spans="2:17" x14ac:dyDescent="0.25">
      <c r="B126" s="504"/>
      <c r="C126" s="246">
        <v>2</v>
      </c>
      <c r="D126" s="251" t="s">
        <v>366</v>
      </c>
      <c r="E126" s="251" t="s">
        <v>367</v>
      </c>
      <c r="F126" s="249"/>
      <c r="G126" s="247"/>
      <c r="H126" s="249"/>
      <c r="I126" s="247"/>
      <c r="J126" s="249"/>
      <c r="K126" s="247"/>
      <c r="L126" s="249"/>
      <c r="M126" s="249"/>
      <c r="N126" s="249"/>
      <c r="O126" s="249"/>
      <c r="P126" s="501"/>
      <c r="Q126" s="246"/>
    </row>
    <row r="127" spans="2:17" ht="30" x14ac:dyDescent="0.25">
      <c r="B127" s="504"/>
      <c r="C127" s="246">
        <v>3</v>
      </c>
      <c r="D127" s="251" t="s">
        <v>368</v>
      </c>
      <c r="E127" s="251" t="s">
        <v>369</v>
      </c>
      <c r="F127" s="247"/>
      <c r="G127" s="249"/>
      <c r="H127" s="247"/>
      <c r="I127" s="247"/>
      <c r="J127" s="249"/>
      <c r="K127" s="247"/>
      <c r="L127" s="249"/>
      <c r="M127" s="249"/>
      <c r="N127" s="249"/>
      <c r="O127" s="249"/>
      <c r="P127" s="501"/>
      <c r="Q127" s="246"/>
    </row>
    <row r="128" spans="2:17" ht="30" x14ac:dyDescent="0.25">
      <c r="B128" s="504"/>
      <c r="C128" s="246">
        <v>4</v>
      </c>
      <c r="D128" s="251" t="s">
        <v>370</v>
      </c>
      <c r="E128" s="251" t="s">
        <v>369</v>
      </c>
      <c r="F128" s="247"/>
      <c r="G128" s="247"/>
      <c r="H128" s="249"/>
      <c r="I128" s="247"/>
      <c r="J128" s="249"/>
      <c r="K128" s="247"/>
      <c r="L128" s="249"/>
      <c r="M128" s="249"/>
      <c r="N128" s="249"/>
      <c r="O128" s="249"/>
      <c r="P128" s="501"/>
      <c r="Q128" s="246"/>
    </row>
    <row r="129" spans="2:17" x14ac:dyDescent="0.25">
      <c r="B129" s="504"/>
      <c r="C129" s="246">
        <v>5</v>
      </c>
      <c r="D129" s="251" t="s">
        <v>371</v>
      </c>
      <c r="E129" s="251" t="s">
        <v>372</v>
      </c>
      <c r="F129" s="247"/>
      <c r="G129" s="247"/>
      <c r="H129" s="249"/>
      <c r="I129" s="247"/>
      <c r="J129" s="249"/>
      <c r="K129" s="247"/>
      <c r="L129" s="249"/>
      <c r="M129" s="249"/>
      <c r="N129" s="249"/>
      <c r="O129" s="249"/>
      <c r="P129" s="501"/>
      <c r="Q129" s="246"/>
    </row>
    <row r="130" spans="2:17" ht="30" x14ac:dyDescent="0.25">
      <c r="B130" s="504"/>
      <c r="C130" s="246">
        <v>6</v>
      </c>
      <c r="D130" s="251" t="s">
        <v>373</v>
      </c>
      <c r="E130" s="251" t="s">
        <v>374</v>
      </c>
      <c r="F130" s="247"/>
      <c r="G130" s="247"/>
      <c r="H130" s="249"/>
      <c r="I130" s="247"/>
      <c r="J130" s="249"/>
      <c r="K130" s="247"/>
      <c r="L130" s="249"/>
      <c r="M130" s="249"/>
      <c r="N130" s="249"/>
      <c r="O130" s="249"/>
      <c r="P130" s="501"/>
      <c r="Q130" s="246"/>
    </row>
    <row r="131" spans="2:17" ht="30" x14ac:dyDescent="0.25">
      <c r="B131" s="504"/>
      <c r="C131" s="246">
        <v>7</v>
      </c>
      <c r="D131" s="251" t="s">
        <v>375</v>
      </c>
      <c r="E131" s="251" t="s">
        <v>376</v>
      </c>
      <c r="F131" s="247"/>
      <c r="G131" s="249"/>
      <c r="H131" s="249"/>
      <c r="I131" s="249"/>
      <c r="J131" s="249"/>
      <c r="K131" s="249"/>
      <c r="L131" s="249"/>
      <c r="M131" s="249"/>
      <c r="N131" s="247"/>
      <c r="O131" s="249"/>
      <c r="P131" s="501"/>
      <c r="Q131" s="246"/>
    </row>
    <row r="132" spans="2:17" ht="30" x14ac:dyDescent="0.25">
      <c r="B132" s="504"/>
      <c r="C132" s="246">
        <v>8</v>
      </c>
      <c r="D132" s="251" t="s">
        <v>377</v>
      </c>
      <c r="E132" s="251" t="s">
        <v>369</v>
      </c>
      <c r="F132" s="247"/>
      <c r="G132" s="249"/>
      <c r="H132" s="249"/>
      <c r="I132" s="247"/>
      <c r="J132" s="249"/>
      <c r="K132" s="249"/>
      <c r="L132" s="249"/>
      <c r="M132" s="249"/>
      <c r="N132" s="249"/>
      <c r="O132" s="249"/>
      <c r="P132" s="501"/>
      <c r="Q132" s="246"/>
    </row>
    <row r="133" spans="2:17" ht="60" x14ac:dyDescent="0.25">
      <c r="B133" s="504"/>
      <c r="C133" s="246">
        <v>9</v>
      </c>
      <c r="D133" s="251" t="s">
        <v>378</v>
      </c>
      <c r="E133" s="251" t="s">
        <v>379</v>
      </c>
      <c r="F133" s="247"/>
      <c r="G133" s="247"/>
      <c r="H133" s="247"/>
      <c r="I133" s="247"/>
      <c r="J133" s="247"/>
      <c r="K133" s="247"/>
      <c r="L133" s="247"/>
      <c r="M133" s="247"/>
      <c r="N133" s="247"/>
      <c r="O133" s="247"/>
      <c r="P133" s="501"/>
      <c r="Q133" s="246"/>
    </row>
    <row r="134" spans="2:17" ht="60" x14ac:dyDescent="0.25">
      <c r="B134" s="504"/>
      <c r="C134" s="246">
        <v>10</v>
      </c>
      <c r="D134" s="251" t="s">
        <v>380</v>
      </c>
      <c r="E134" s="251" t="s">
        <v>379</v>
      </c>
      <c r="F134" s="247"/>
      <c r="G134" s="247"/>
      <c r="H134" s="247"/>
      <c r="I134" s="247"/>
      <c r="J134" s="247"/>
      <c r="K134" s="247"/>
      <c r="L134" s="247"/>
      <c r="M134" s="247"/>
      <c r="N134" s="247"/>
      <c r="O134" s="247"/>
      <c r="P134" s="501"/>
      <c r="Q134" s="246"/>
    </row>
    <row r="135" spans="2:17" x14ac:dyDescent="0.25">
      <c r="B135" s="252"/>
      <c r="C135" s="252"/>
      <c r="D135" s="253"/>
      <c r="E135" s="253"/>
      <c r="F135" s="248"/>
      <c r="G135" s="248"/>
      <c r="H135" s="248"/>
      <c r="I135" s="248"/>
      <c r="J135" s="248"/>
      <c r="K135" s="248"/>
      <c r="L135" s="248"/>
      <c r="M135" s="248"/>
      <c r="N135" s="248"/>
      <c r="O135" s="248"/>
      <c r="P135" s="252"/>
      <c r="Q135" s="252"/>
    </row>
    <row r="136" spans="2:17" x14ac:dyDescent="0.25">
      <c r="B136" s="252"/>
      <c r="C136" s="252"/>
      <c r="D136" s="253"/>
      <c r="E136" s="253"/>
      <c r="F136" s="248"/>
      <c r="G136" s="248"/>
      <c r="H136" s="248"/>
      <c r="I136" s="248"/>
      <c r="J136" s="248"/>
      <c r="K136" s="248"/>
      <c r="L136" s="248"/>
      <c r="M136" s="248"/>
      <c r="N136" s="248"/>
      <c r="O136" s="248"/>
      <c r="P136" s="252"/>
      <c r="Q136" s="252"/>
    </row>
    <row r="137" spans="2:17" ht="45" x14ac:dyDescent="0.25">
      <c r="B137" s="504" t="s">
        <v>354</v>
      </c>
      <c r="C137" s="246">
        <v>1</v>
      </c>
      <c r="D137" s="251" t="s">
        <v>364</v>
      </c>
      <c r="E137" s="251" t="s">
        <v>365</v>
      </c>
      <c r="F137" s="249"/>
      <c r="G137" s="247"/>
      <c r="H137" s="249"/>
      <c r="I137" s="247"/>
      <c r="J137" s="249"/>
      <c r="K137" s="247"/>
      <c r="L137" s="249"/>
      <c r="M137" s="249"/>
      <c r="N137" s="249"/>
      <c r="O137" s="249"/>
      <c r="P137" s="501"/>
      <c r="Q137" s="246"/>
    </row>
    <row r="138" spans="2:17" x14ac:dyDescent="0.25">
      <c r="B138" s="504"/>
      <c r="C138" s="246">
        <v>2</v>
      </c>
      <c r="D138" s="251" t="s">
        <v>366</v>
      </c>
      <c r="E138" s="251" t="s">
        <v>367</v>
      </c>
      <c r="F138" s="249"/>
      <c r="G138" s="247"/>
      <c r="H138" s="249"/>
      <c r="I138" s="247"/>
      <c r="J138" s="249"/>
      <c r="K138" s="247"/>
      <c r="L138" s="249"/>
      <c r="M138" s="249"/>
      <c r="N138" s="249"/>
      <c r="O138" s="249"/>
      <c r="P138" s="501"/>
      <c r="Q138" s="246"/>
    </row>
    <row r="139" spans="2:17" ht="30" x14ac:dyDescent="0.25">
      <c r="B139" s="504"/>
      <c r="C139" s="246">
        <v>3</v>
      </c>
      <c r="D139" s="251" t="s">
        <v>368</v>
      </c>
      <c r="E139" s="251" t="s">
        <v>369</v>
      </c>
      <c r="F139" s="247"/>
      <c r="G139" s="249"/>
      <c r="H139" s="247"/>
      <c r="I139" s="247"/>
      <c r="J139" s="249"/>
      <c r="K139" s="247"/>
      <c r="L139" s="249"/>
      <c r="M139" s="249"/>
      <c r="N139" s="249"/>
      <c r="O139" s="249"/>
      <c r="P139" s="501"/>
      <c r="Q139" s="246"/>
    </row>
    <row r="140" spans="2:17" ht="30" x14ac:dyDescent="0.25">
      <c r="B140" s="504"/>
      <c r="C140" s="246">
        <v>4</v>
      </c>
      <c r="D140" s="251" t="s">
        <v>370</v>
      </c>
      <c r="E140" s="251" t="s">
        <v>369</v>
      </c>
      <c r="F140" s="247"/>
      <c r="G140" s="247"/>
      <c r="H140" s="249"/>
      <c r="I140" s="247"/>
      <c r="J140" s="249"/>
      <c r="K140" s="247"/>
      <c r="L140" s="249"/>
      <c r="M140" s="249"/>
      <c r="N140" s="249"/>
      <c r="O140" s="249"/>
      <c r="P140" s="501"/>
      <c r="Q140" s="246"/>
    </row>
    <row r="141" spans="2:17" x14ac:dyDescent="0.25">
      <c r="B141" s="504"/>
      <c r="C141" s="246">
        <v>5</v>
      </c>
      <c r="D141" s="251" t="s">
        <v>371</v>
      </c>
      <c r="E141" s="251" t="s">
        <v>372</v>
      </c>
      <c r="F141" s="247"/>
      <c r="G141" s="247"/>
      <c r="H141" s="249"/>
      <c r="I141" s="247"/>
      <c r="J141" s="249"/>
      <c r="K141" s="247"/>
      <c r="L141" s="249"/>
      <c r="M141" s="249"/>
      <c r="N141" s="249"/>
      <c r="O141" s="249"/>
      <c r="P141" s="501"/>
      <c r="Q141" s="246"/>
    </row>
    <row r="142" spans="2:17" ht="30" x14ac:dyDescent="0.25">
      <c r="B142" s="504"/>
      <c r="C142" s="246">
        <v>6</v>
      </c>
      <c r="D142" s="251" t="s">
        <v>373</v>
      </c>
      <c r="E142" s="251" t="s">
        <v>374</v>
      </c>
      <c r="F142" s="247"/>
      <c r="G142" s="247"/>
      <c r="H142" s="249"/>
      <c r="I142" s="247"/>
      <c r="J142" s="249"/>
      <c r="K142" s="247"/>
      <c r="L142" s="249"/>
      <c r="M142" s="249"/>
      <c r="N142" s="249"/>
      <c r="O142" s="249"/>
      <c r="P142" s="501"/>
      <c r="Q142" s="246"/>
    </row>
    <row r="143" spans="2:17" ht="30" x14ac:dyDescent="0.25">
      <c r="B143" s="504"/>
      <c r="C143" s="246">
        <v>7</v>
      </c>
      <c r="D143" s="251" t="s">
        <v>375</v>
      </c>
      <c r="E143" s="251" t="s">
        <v>376</v>
      </c>
      <c r="F143" s="247"/>
      <c r="G143" s="249"/>
      <c r="H143" s="249"/>
      <c r="I143" s="249"/>
      <c r="J143" s="249"/>
      <c r="K143" s="249"/>
      <c r="L143" s="249"/>
      <c r="M143" s="249"/>
      <c r="N143" s="247"/>
      <c r="O143" s="249"/>
      <c r="P143" s="501"/>
      <c r="Q143" s="246"/>
    </row>
    <row r="144" spans="2:17" ht="30" x14ac:dyDescent="0.25">
      <c r="B144" s="504"/>
      <c r="C144" s="246">
        <v>8</v>
      </c>
      <c r="D144" s="251" t="s">
        <v>377</v>
      </c>
      <c r="E144" s="251" t="s">
        <v>369</v>
      </c>
      <c r="F144" s="247"/>
      <c r="G144" s="249"/>
      <c r="H144" s="249"/>
      <c r="I144" s="247"/>
      <c r="J144" s="249"/>
      <c r="K144" s="249"/>
      <c r="L144" s="249"/>
      <c r="M144" s="249"/>
      <c r="N144" s="249"/>
      <c r="O144" s="249"/>
      <c r="P144" s="501"/>
      <c r="Q144" s="246"/>
    </row>
    <row r="145" spans="2:17" ht="60" x14ac:dyDescent="0.25">
      <c r="B145" s="504"/>
      <c r="C145" s="246">
        <v>9</v>
      </c>
      <c r="D145" s="251" t="s">
        <v>378</v>
      </c>
      <c r="E145" s="251" t="s">
        <v>379</v>
      </c>
      <c r="F145" s="247"/>
      <c r="G145" s="247"/>
      <c r="H145" s="247"/>
      <c r="I145" s="247"/>
      <c r="J145" s="247"/>
      <c r="K145" s="247"/>
      <c r="L145" s="247"/>
      <c r="M145" s="247"/>
      <c r="N145" s="247"/>
      <c r="O145" s="247"/>
      <c r="P145" s="501"/>
      <c r="Q145" s="246"/>
    </row>
    <row r="146" spans="2:17" ht="60" x14ac:dyDescent="0.25">
      <c r="B146" s="504"/>
      <c r="C146" s="246">
        <v>10</v>
      </c>
      <c r="D146" s="251" t="s">
        <v>380</v>
      </c>
      <c r="E146" s="251" t="s">
        <v>379</v>
      </c>
      <c r="F146" s="247"/>
      <c r="G146" s="247"/>
      <c r="H146" s="247"/>
      <c r="I146" s="247"/>
      <c r="J146" s="247"/>
      <c r="K146" s="247"/>
      <c r="L146" s="247"/>
      <c r="M146" s="247"/>
      <c r="N146" s="247"/>
      <c r="O146" s="247"/>
      <c r="P146" s="501"/>
      <c r="Q146" s="246"/>
    </row>
  </sheetData>
  <mergeCells count="32">
    <mergeCell ref="B125:B134"/>
    <mergeCell ref="B137:B146"/>
    <mergeCell ref="B5:B14"/>
    <mergeCell ref="B17:B26"/>
    <mergeCell ref="B29:B38"/>
    <mergeCell ref="B41:B50"/>
    <mergeCell ref="B53:B62"/>
    <mergeCell ref="B65:B74"/>
    <mergeCell ref="B2:O2"/>
    <mergeCell ref="B77:B86"/>
    <mergeCell ref="B89:B98"/>
    <mergeCell ref="B101:B110"/>
    <mergeCell ref="B113:B122"/>
    <mergeCell ref="P41:P50"/>
    <mergeCell ref="B3:B4"/>
    <mergeCell ref="C3:C4"/>
    <mergeCell ref="D3:D4"/>
    <mergeCell ref="E3:E4"/>
    <mergeCell ref="F3:O3"/>
    <mergeCell ref="Q3:Q4"/>
    <mergeCell ref="P3:P4"/>
    <mergeCell ref="P5:P14"/>
    <mergeCell ref="P17:P26"/>
    <mergeCell ref="P29:P38"/>
    <mergeCell ref="P125:P134"/>
    <mergeCell ref="P137:P146"/>
    <mergeCell ref="P53:P62"/>
    <mergeCell ref="P65:P74"/>
    <mergeCell ref="P77:P86"/>
    <mergeCell ref="P89:P98"/>
    <mergeCell ref="P101:P110"/>
    <mergeCell ref="P113:P1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vt:i4>
      </vt:variant>
    </vt:vector>
  </HeadingPairs>
  <TitlesOfParts>
    <vt:vector size="31" baseType="lpstr">
      <vt:lpstr>BSC CORP CINT</vt:lpstr>
      <vt:lpstr>BSC DIR PROD</vt:lpstr>
      <vt:lpstr>BSC ENG 2024</vt:lpstr>
      <vt:lpstr>BSC ENG 2024 review</vt:lpstr>
      <vt:lpstr>Review</vt:lpstr>
      <vt:lpstr>JAN 2024</vt:lpstr>
      <vt:lpstr>CAPEX</vt:lpstr>
      <vt:lpstr>BIAYA</vt:lpstr>
      <vt:lpstr>KOMPLAIN</vt:lpstr>
      <vt:lpstr>PROTO</vt:lpstr>
      <vt:lpstr>G2</vt:lpstr>
      <vt:lpstr>ROBOTISASI</vt:lpstr>
      <vt:lpstr>RELAYOUT</vt:lpstr>
      <vt:lpstr>AM</vt:lpstr>
      <vt:lpstr>DT-NDT</vt:lpstr>
      <vt:lpstr>OEE</vt:lpstr>
      <vt:lpstr>ABSEN</vt:lpstr>
      <vt:lpstr>INTENSITAS</vt:lpstr>
      <vt:lpstr>SOLID WASTE</vt:lpstr>
      <vt:lpstr>KK</vt:lpstr>
      <vt:lpstr>APD</vt:lpstr>
      <vt:lpstr>KAIZEN</vt:lpstr>
      <vt:lpstr>5S-K3</vt:lpstr>
      <vt:lpstr>KOMPETENSI</vt:lpstr>
      <vt:lpstr>KMS</vt:lpstr>
      <vt:lpstr>GCG</vt:lpstr>
      <vt:lpstr>AUDIT</vt:lpstr>
      <vt:lpstr>SANKSI</vt:lpstr>
      <vt:lpstr>ENGIS</vt:lpstr>
      <vt:lpstr>'BSC CORP CINT'!Print_Area</vt:lpstr>
      <vt:lpstr>ENGIS!Print_Area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Ruby</dc:creator>
  <cp:lastModifiedBy>Gatria G. Rochmano</cp:lastModifiedBy>
  <dcterms:created xsi:type="dcterms:W3CDTF">2023-12-18T01:43:01Z</dcterms:created>
  <dcterms:modified xsi:type="dcterms:W3CDTF">2024-02-16T02:09:48Z</dcterms:modified>
</cp:coreProperties>
</file>