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5044237E-D125-42F6-9422-885AB01605A4}"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8" l="1"/>
  <c r="F21" i="8"/>
  <c r="J21" i="8"/>
  <c r="C21" i="8"/>
  <c r="B20" i="8"/>
  <c r="G21" i="8" s="1"/>
  <c r="N19" i="8"/>
  <c r="K18" i="10"/>
  <c r="J18" i="10"/>
  <c r="N18" i="8"/>
  <c r="C18" i="8"/>
  <c r="D18" i="8"/>
  <c r="D20" i="8" s="1"/>
  <c r="E18" i="8"/>
  <c r="E20" i="8" s="1"/>
  <c r="F18" i="8"/>
  <c r="F20" i="8" s="1"/>
  <c r="G18" i="8"/>
  <c r="H18" i="8"/>
  <c r="I18" i="8"/>
  <c r="I20" i="8" s="1"/>
  <c r="J18" i="8"/>
  <c r="J20" i="8" s="1"/>
  <c r="K18" i="8"/>
  <c r="L18" i="8"/>
  <c r="M18" i="8"/>
  <c r="M20" i="8" s="1"/>
  <c r="B18" i="8"/>
  <c r="B21" i="8" s="1"/>
  <c r="L20" i="8"/>
  <c r="K20" i="8"/>
  <c r="H20" i="8"/>
  <c r="G20" i="8"/>
  <c r="C20" i="8"/>
  <c r="D12" i="8"/>
  <c r="D13" i="8" s="1"/>
  <c r="E12" i="8"/>
  <c r="E13" i="8" s="1"/>
  <c r="F12" i="8"/>
  <c r="F13" i="8" s="1"/>
  <c r="G12" i="8"/>
  <c r="G13" i="8" s="1"/>
  <c r="H12" i="8"/>
  <c r="H13" i="8" s="1"/>
  <c r="I12" i="8"/>
  <c r="I13" i="8" s="1"/>
  <c r="J12" i="8"/>
  <c r="J13" i="8" s="1"/>
  <c r="K12" i="8"/>
  <c r="K13" i="8" s="1"/>
  <c r="L12" i="8"/>
  <c r="L13" i="8" s="1"/>
  <c r="M12" i="8"/>
  <c r="N12" i="8" s="1"/>
  <c r="C12" i="8"/>
  <c r="C13" i="8" s="1"/>
  <c r="B12" i="8"/>
  <c r="K17" i="10" s="1"/>
  <c r="N11" i="8"/>
  <c r="M21" i="8" l="1"/>
  <c r="I21" i="8"/>
  <c r="E21" i="8"/>
  <c r="L21" i="8"/>
  <c r="H21" i="8"/>
  <c r="D21" i="8"/>
  <c r="K21" i="8"/>
  <c r="M13" i="8"/>
  <c r="N20" i="8"/>
  <c r="M131" i="8"/>
  <c r="M132" i="8" s="1"/>
  <c r="L131" i="8"/>
  <c r="L132" i="8" s="1"/>
  <c r="K131" i="8"/>
  <c r="K132" i="8" s="1"/>
  <c r="J131" i="8"/>
  <c r="J132" i="8" s="1"/>
  <c r="I131" i="8"/>
  <c r="I132" i="8" s="1"/>
  <c r="H131" i="8"/>
  <c r="H132" i="8" s="1"/>
  <c r="G131" i="8"/>
  <c r="G132" i="8" s="1"/>
  <c r="F131" i="8"/>
  <c r="F132" i="8" s="1"/>
  <c r="E131" i="8"/>
  <c r="E132" i="8" s="1"/>
  <c r="D131" i="8"/>
  <c r="D132" i="8" s="1"/>
  <c r="C131" i="8"/>
  <c r="C132" i="8" s="1"/>
  <c r="B131" i="8"/>
  <c r="B132" i="8" s="1"/>
  <c r="N130" i="8"/>
  <c r="N131" i="8" s="1"/>
  <c r="N132" i="8" s="1"/>
  <c r="N128" i="8"/>
  <c r="N127" i="8" s="1"/>
  <c r="M127" i="8"/>
  <c r="L127" i="8"/>
  <c r="K127" i="8"/>
  <c r="J127" i="8"/>
  <c r="J124" i="8" s="1"/>
  <c r="I127" i="8"/>
  <c r="H127" i="8"/>
  <c r="H124" i="8" s="1"/>
  <c r="G127" i="8"/>
  <c r="F127" i="8"/>
  <c r="F129" i="8" s="1"/>
  <c r="E127" i="8"/>
  <c r="D127" i="8"/>
  <c r="D124" i="8" s="1"/>
  <c r="C127" i="8"/>
  <c r="B127" i="8"/>
  <c r="M124" i="8"/>
  <c r="L124" i="8"/>
  <c r="N100" i="8"/>
  <c r="M99" i="8"/>
  <c r="M101" i="8" s="1"/>
  <c r="L99" i="8"/>
  <c r="L101" i="8" s="1"/>
  <c r="K99" i="8"/>
  <c r="K101" i="8" s="1"/>
  <c r="J99" i="8"/>
  <c r="J101" i="8" s="1"/>
  <c r="I99" i="8"/>
  <c r="I101" i="8" s="1"/>
  <c r="H99" i="8"/>
  <c r="H101" i="8" s="1"/>
  <c r="G99" i="8"/>
  <c r="G101" i="8" s="1"/>
  <c r="F99" i="8"/>
  <c r="F101" i="8" s="1"/>
  <c r="E99" i="8"/>
  <c r="E101" i="8" s="1"/>
  <c r="D99" i="8"/>
  <c r="D101" i="8" s="1"/>
  <c r="C99" i="8"/>
  <c r="C101" i="8" s="1"/>
  <c r="B99" i="8"/>
  <c r="B101" i="8" s="1"/>
  <c r="K36" i="10" s="1"/>
  <c r="N98" i="8"/>
  <c r="N97" i="8"/>
  <c r="E133" i="8" l="1"/>
  <c r="I133" i="8"/>
  <c r="M133" i="8"/>
  <c r="I124" i="8"/>
  <c r="E129" i="8"/>
  <c r="M129" i="8"/>
  <c r="E124" i="8"/>
  <c r="C124" i="8"/>
  <c r="C133" i="8"/>
  <c r="G124" i="8"/>
  <c r="G133" i="8"/>
  <c r="K124" i="8"/>
  <c r="K133" i="8"/>
  <c r="F124" i="8"/>
  <c r="D129" i="8"/>
  <c r="D133" i="8"/>
  <c r="H129" i="8"/>
  <c r="H133" i="8"/>
  <c r="L129" i="8"/>
  <c r="L133" i="8"/>
  <c r="I129" i="8"/>
  <c r="B124" i="8"/>
  <c r="B129" i="8"/>
  <c r="F133" i="8"/>
  <c r="J133" i="8"/>
  <c r="J129" i="8"/>
  <c r="N124" i="8"/>
  <c r="N129" i="8"/>
  <c r="N133" i="8" s="1"/>
  <c r="C129" i="8"/>
  <c r="G129" i="8"/>
  <c r="K129" i="8"/>
  <c r="N99" i="8"/>
  <c r="N101" i="8" s="1"/>
  <c r="B133" i="8" l="1"/>
  <c r="J36" i="10"/>
  <c r="K28" i="10"/>
  <c r="J28" i="10"/>
  <c r="M68" i="8"/>
  <c r="L68" i="8"/>
  <c r="K68" i="8"/>
  <c r="J68" i="8"/>
  <c r="I68" i="8"/>
  <c r="H68" i="8"/>
  <c r="G68" i="8"/>
  <c r="F68" i="8"/>
  <c r="E68" i="8"/>
  <c r="D68" i="8"/>
  <c r="C68" i="8"/>
  <c r="B68" i="8"/>
  <c r="B69" i="8" s="1"/>
  <c r="N67" i="8"/>
  <c r="N68" i="8" s="1"/>
  <c r="N66" i="8"/>
  <c r="K29" i="10"/>
  <c r="J29" i="10"/>
  <c r="L29" i="10" s="1"/>
  <c r="M75" i="8"/>
  <c r="L75" i="8"/>
  <c r="K75" i="8"/>
  <c r="J75" i="8"/>
  <c r="I75" i="8"/>
  <c r="H75" i="8"/>
  <c r="G75" i="8"/>
  <c r="F75" i="8"/>
  <c r="E75" i="8"/>
  <c r="D75" i="8"/>
  <c r="C75" i="8"/>
  <c r="B75" i="8"/>
  <c r="N74" i="8"/>
  <c r="N75" i="8" s="1"/>
  <c r="N73" i="8"/>
  <c r="H20" i="10"/>
  <c r="H25" i="10"/>
  <c r="H32" i="10"/>
  <c r="M27" i="10"/>
  <c r="N27" i="10" s="1"/>
  <c r="M26" i="10"/>
  <c r="N26" i="10" s="1"/>
  <c r="K19" i="10"/>
  <c r="J19" i="10"/>
  <c r="K38" i="10" l="1"/>
  <c r="G134" i="8"/>
  <c r="D134" i="8"/>
  <c r="H134" i="8"/>
  <c r="L134" i="8"/>
  <c r="K134" i="8"/>
  <c r="E134" i="8"/>
  <c r="I134" i="8"/>
  <c r="M134" i="8"/>
  <c r="J134" i="8"/>
  <c r="C134" i="8"/>
  <c r="F134" i="8"/>
  <c r="B134" i="8"/>
  <c r="C69" i="8"/>
  <c r="J69" i="8"/>
  <c r="M69" i="8"/>
  <c r="I69" i="8"/>
  <c r="E69" i="8"/>
  <c r="L69" i="8"/>
  <c r="H69" i="8"/>
  <c r="D69" i="8"/>
  <c r="K69" i="8"/>
  <c r="G69" i="8"/>
  <c r="F69" i="8"/>
  <c r="M29" i="10"/>
  <c r="N29" i="10" s="1"/>
  <c r="M28" i="10"/>
  <c r="N28" i="10" s="1"/>
  <c r="H76" i="8"/>
  <c r="G76" i="8"/>
  <c r="C76" i="8"/>
  <c r="F76" i="8"/>
  <c r="L76" i="8"/>
  <c r="D76" i="8"/>
  <c r="J76" i="8"/>
  <c r="M76" i="8"/>
  <c r="I76" i="8"/>
  <c r="E76" i="8"/>
  <c r="B76" i="8"/>
  <c r="K76" i="8"/>
  <c r="L27" i="10"/>
  <c r="L28" i="10"/>
  <c r="L26" i="10"/>
  <c r="M17" i="10"/>
  <c r="N17" i="10" s="1"/>
  <c r="M24" i="10"/>
  <c r="N24" i="10" s="1"/>
  <c r="L24" i="10"/>
  <c r="N35" i="8"/>
  <c r="N43" i="8"/>
  <c r="N44" i="8" s="1"/>
  <c r="K23" i="10"/>
  <c r="J23" i="10"/>
  <c r="K22" i="10"/>
  <c r="J22" i="10"/>
  <c r="K21" i="10"/>
  <c r="J21" i="10"/>
  <c r="M44" i="8"/>
  <c r="L44" i="8"/>
  <c r="K44" i="8"/>
  <c r="J44" i="8"/>
  <c r="I44" i="8"/>
  <c r="H44" i="8"/>
  <c r="G44" i="8"/>
  <c r="F44" i="8"/>
  <c r="E44" i="8"/>
  <c r="D44" i="8"/>
  <c r="C44" i="8"/>
  <c r="B44" i="8"/>
  <c r="B45" i="8" s="1"/>
  <c r="M36" i="8"/>
  <c r="L36" i="8"/>
  <c r="K36" i="8"/>
  <c r="J36" i="8"/>
  <c r="I36" i="8"/>
  <c r="H36" i="8"/>
  <c r="G36" i="8"/>
  <c r="F36" i="8"/>
  <c r="E36" i="8"/>
  <c r="D36" i="8"/>
  <c r="C36" i="8"/>
  <c r="B36" i="8"/>
  <c r="B37" i="8" s="1"/>
  <c r="N36" i="8"/>
  <c r="M28" i="8"/>
  <c r="L28" i="8"/>
  <c r="K28" i="8"/>
  <c r="J28" i="8"/>
  <c r="I28" i="8"/>
  <c r="H28" i="8"/>
  <c r="G28" i="8"/>
  <c r="F28" i="8"/>
  <c r="E28" i="8"/>
  <c r="D28" i="8"/>
  <c r="C28" i="8"/>
  <c r="B28" i="8"/>
  <c r="N27" i="8"/>
  <c r="N28" i="8" s="1"/>
  <c r="K16" i="10"/>
  <c r="C3" i="8"/>
  <c r="C5" i="8" s="1"/>
  <c r="D3" i="8"/>
  <c r="D5" i="8" s="1"/>
  <c r="E3" i="8"/>
  <c r="E5" i="8" s="1"/>
  <c r="F3" i="8"/>
  <c r="F5" i="8" s="1"/>
  <c r="G3" i="8"/>
  <c r="G5" i="8" s="1"/>
  <c r="H3" i="8"/>
  <c r="H5" i="8" s="1"/>
  <c r="I3" i="8"/>
  <c r="I5" i="8" s="1"/>
  <c r="J3" i="8"/>
  <c r="J5" i="8" s="1"/>
  <c r="K3" i="8"/>
  <c r="K5" i="8" s="1"/>
  <c r="L3" i="8"/>
  <c r="L5" i="8" s="1"/>
  <c r="M3" i="8"/>
  <c r="M5" i="8" s="1"/>
  <c r="B3" i="8"/>
  <c r="N4" i="8"/>
  <c r="B29" i="8" l="1"/>
  <c r="L17" i="10"/>
  <c r="M23" i="10"/>
  <c r="N23" i="10" s="1"/>
  <c r="C45" i="8"/>
  <c r="F45" i="8"/>
  <c r="J45" i="8"/>
  <c r="K45" i="8"/>
  <c r="G45" i="8"/>
  <c r="D45" i="8"/>
  <c r="H45" i="8"/>
  <c r="L45" i="8"/>
  <c r="E45" i="8"/>
  <c r="I45" i="8"/>
  <c r="M45" i="8"/>
  <c r="F37" i="8"/>
  <c r="H29" i="8"/>
  <c r="I37" i="8"/>
  <c r="K29" i="8"/>
  <c r="L19" i="10"/>
  <c r="J37" i="8"/>
  <c r="E37" i="8"/>
  <c r="M37" i="8"/>
  <c r="G29" i="8"/>
  <c r="C37" i="8"/>
  <c r="G37" i="8"/>
  <c r="K37" i="8"/>
  <c r="L29" i="8"/>
  <c r="D29" i="8"/>
  <c r="D37" i="8"/>
  <c r="H37" i="8"/>
  <c r="L37" i="8"/>
  <c r="C29" i="8"/>
  <c r="J29" i="8"/>
  <c r="F29" i="8"/>
  <c r="L18" i="10"/>
  <c r="M29" i="8"/>
  <c r="I29" i="8"/>
  <c r="E29" i="8"/>
  <c r="L23" i="10"/>
  <c r="M19" i="10"/>
  <c r="N19" i="10" s="1"/>
  <c r="M18" i="10"/>
  <c r="N18" i="10" s="1"/>
  <c r="B5" i="8"/>
  <c r="D6" i="8" s="1"/>
  <c r="J16" i="10"/>
  <c r="N3" i="8"/>
  <c r="N5" i="8" s="1"/>
  <c r="H6" i="8" l="1"/>
  <c r="M6" i="8"/>
  <c r="C6" i="8"/>
  <c r="L6" i="8"/>
  <c r="I6" i="8"/>
  <c r="K6" i="8"/>
  <c r="G6" i="8"/>
  <c r="F6" i="8"/>
  <c r="E6" i="8"/>
  <c r="J6" i="8"/>
  <c r="C142" i="8"/>
  <c r="D142" i="8"/>
  <c r="E142" i="8"/>
  <c r="F142" i="8"/>
  <c r="G142" i="8"/>
  <c r="H142" i="8"/>
  <c r="I142" i="8"/>
  <c r="J142" i="8"/>
  <c r="K142" i="8"/>
  <c r="L142" i="8"/>
  <c r="M142" i="8"/>
  <c r="B142" i="8"/>
  <c r="B143" i="8" s="1"/>
  <c r="C119" i="8"/>
  <c r="D119" i="8"/>
  <c r="E119" i="8"/>
  <c r="F119" i="8"/>
  <c r="G119" i="8"/>
  <c r="H119" i="8"/>
  <c r="I119" i="8"/>
  <c r="J119" i="8"/>
  <c r="K119" i="8"/>
  <c r="L119" i="8"/>
  <c r="M119" i="8"/>
  <c r="B119" i="8"/>
  <c r="C110" i="8"/>
  <c r="D110" i="8"/>
  <c r="E110" i="8"/>
  <c r="F110" i="8"/>
  <c r="G110" i="8"/>
  <c r="H110" i="8"/>
  <c r="I110" i="8"/>
  <c r="J110" i="8"/>
  <c r="K110" i="8"/>
  <c r="L110" i="8"/>
  <c r="M110" i="8"/>
  <c r="B110" i="8"/>
  <c r="B90" i="8"/>
  <c r="C82" i="8"/>
  <c r="D82" i="8"/>
  <c r="E82" i="8"/>
  <c r="F82" i="8"/>
  <c r="G82" i="8"/>
  <c r="H82" i="8"/>
  <c r="I82" i="8"/>
  <c r="J82" i="8"/>
  <c r="K82" i="8"/>
  <c r="L82" i="8"/>
  <c r="M82" i="8"/>
  <c r="B82" i="8"/>
  <c r="E120" i="8" l="1"/>
  <c r="I120" i="8"/>
  <c r="M120" i="8"/>
  <c r="G120" i="8"/>
  <c r="D120" i="8"/>
  <c r="H120" i="8"/>
  <c r="F120" i="8"/>
  <c r="J120" i="8"/>
  <c r="C120" i="8"/>
  <c r="B120" i="8"/>
  <c r="K120" i="8"/>
  <c r="L120" i="8"/>
  <c r="J38" i="10"/>
  <c r="N59" i="8"/>
  <c r="B102" i="8" l="1"/>
  <c r="D102" i="8"/>
  <c r="H102" i="8"/>
  <c r="L102" i="8"/>
  <c r="F102" i="8"/>
  <c r="C102" i="8"/>
  <c r="G102" i="8"/>
  <c r="E102" i="8"/>
  <c r="I102" i="8"/>
  <c r="M102" i="8"/>
  <c r="J102" i="8"/>
  <c r="K102" i="8"/>
  <c r="K39" i="10" l="1"/>
  <c r="J39" i="10"/>
  <c r="K37" i="10"/>
  <c r="J37" i="10"/>
  <c r="K34" i="10"/>
  <c r="J34" i="10"/>
  <c r="K31" i="10"/>
  <c r="J31" i="10"/>
  <c r="K30" i="10"/>
  <c r="J30" i="10"/>
  <c r="B69" i="10"/>
  <c r="C70" i="10"/>
  <c r="C53" i="8"/>
  <c r="D53" i="8"/>
  <c r="E53" i="8"/>
  <c r="F53" i="8"/>
  <c r="G53" i="8"/>
  <c r="H53" i="8"/>
  <c r="I53" i="8"/>
  <c r="J53" i="8"/>
  <c r="K53" i="8"/>
  <c r="L53" i="8"/>
  <c r="M53" i="8"/>
  <c r="B53" i="8"/>
  <c r="B83" i="8"/>
  <c r="B60" i="8"/>
  <c r="B61" i="8" s="1"/>
  <c r="M118" i="8"/>
  <c r="L118" i="8"/>
  <c r="K118" i="8"/>
  <c r="J118" i="8"/>
  <c r="I118" i="8"/>
  <c r="H118" i="8"/>
  <c r="G118" i="8"/>
  <c r="F118" i="8"/>
  <c r="E118" i="8"/>
  <c r="D118" i="8"/>
  <c r="C118" i="8"/>
  <c r="B118" i="8"/>
  <c r="N117" i="8"/>
  <c r="N119" i="8" s="1"/>
  <c r="N116" i="8"/>
  <c r="N89" i="8"/>
  <c r="C90" i="8"/>
  <c r="D90" i="8"/>
  <c r="E90" i="8"/>
  <c r="F90" i="8"/>
  <c r="G90" i="8"/>
  <c r="H90" i="8"/>
  <c r="I90" i="8"/>
  <c r="J90" i="8"/>
  <c r="K90" i="8"/>
  <c r="L90" i="8"/>
  <c r="M90" i="8"/>
  <c r="N81" i="8"/>
  <c r="N82" i="8" s="1"/>
  <c r="N80" i="8"/>
  <c r="D61" i="8"/>
  <c r="E61" i="8"/>
  <c r="F61" i="8"/>
  <c r="G61" i="8"/>
  <c r="H61" i="8"/>
  <c r="I61" i="8"/>
  <c r="J61" i="8"/>
  <c r="K61" i="8"/>
  <c r="L61" i="8"/>
  <c r="M61" i="8"/>
  <c r="C61" i="8"/>
  <c r="C60" i="8"/>
  <c r="D60" i="8"/>
  <c r="E60" i="8"/>
  <c r="F60" i="8"/>
  <c r="G60" i="8"/>
  <c r="H60" i="8"/>
  <c r="I60" i="8"/>
  <c r="J60" i="8"/>
  <c r="K60" i="8"/>
  <c r="L60" i="8"/>
  <c r="M60" i="8"/>
  <c r="N58" i="8"/>
  <c r="L8" i="10"/>
  <c r="D83" i="8" l="1"/>
  <c r="M16" i="10"/>
  <c r="N16" i="10" s="1"/>
  <c r="I83" i="8"/>
  <c r="M83" i="8"/>
  <c r="E83" i="8"/>
  <c r="L83" i="8"/>
  <c r="H83" i="8"/>
  <c r="K83" i="8"/>
  <c r="G83" i="8"/>
  <c r="C83" i="8"/>
  <c r="J83" i="8"/>
  <c r="F83" i="8"/>
  <c r="N60" i="8"/>
  <c r="L16" i="10"/>
  <c r="N20" i="10" l="1"/>
  <c r="M37" i="10"/>
  <c r="N37" i="10" s="1"/>
  <c r="L37" i="10"/>
  <c r="L141" i="8" l="1"/>
  <c r="K141" i="8"/>
  <c r="J141" i="8"/>
  <c r="I141" i="8"/>
  <c r="H141" i="8"/>
  <c r="G141" i="8"/>
  <c r="F141" i="8"/>
  <c r="E141" i="8"/>
  <c r="D141" i="8"/>
  <c r="C141" i="8"/>
  <c r="B70" i="10"/>
  <c r="N107" i="8"/>
  <c r="J35" i="10" s="1"/>
  <c r="N88" i="8"/>
  <c r="M141" i="8"/>
  <c r="B141" i="8"/>
  <c r="M36" i="10"/>
  <c r="N36" i="10" s="1"/>
  <c r="L36" i="10"/>
  <c r="M30" i="10"/>
  <c r="N30" i="10" s="1"/>
  <c r="L30" i="10"/>
  <c r="M31" i="10"/>
  <c r="N31" i="10" s="1"/>
  <c r="L31" i="10"/>
  <c r="N140" i="8"/>
  <c r="N142" i="8" s="1"/>
  <c r="N139" i="8"/>
  <c r="N63" i="10"/>
  <c r="C55" i="10"/>
  <c r="M50" i="10"/>
  <c r="N50" i="10" s="1"/>
  <c r="M49" i="10"/>
  <c r="N49" i="10" s="1"/>
  <c r="M48" i="10"/>
  <c r="N48" i="10" s="1"/>
  <c r="H41" i="10"/>
  <c r="M40" i="10"/>
  <c r="N40" i="10" s="1"/>
  <c r="L40" i="10"/>
  <c r="M39" i="10"/>
  <c r="N39" i="10" s="1"/>
  <c r="L39" i="10"/>
  <c r="M38" i="10"/>
  <c r="N38" i="10" s="1"/>
  <c r="L38" i="10"/>
  <c r="M33" i="10"/>
  <c r="N33" i="10" s="1"/>
  <c r="L33" i="10"/>
  <c r="M21" i="10"/>
  <c r="N21" i="10" s="1"/>
  <c r="L21" i="10"/>
  <c r="N32" i="10" l="1"/>
  <c r="H42" i="10"/>
  <c r="M109" i="8"/>
  <c r="J109" i="8" l="1"/>
  <c r="K109" i="8"/>
  <c r="F13" i="1"/>
  <c r="G109" i="8"/>
  <c r="C109" i="8"/>
  <c r="N108" i="8"/>
  <c r="N110" i="8" s="1"/>
  <c r="H109" i="8"/>
  <c r="E109" i="8"/>
  <c r="B109" i="8"/>
  <c r="L109" i="8"/>
  <c r="D109" i="8"/>
  <c r="F109" i="8"/>
  <c r="I109" i="8"/>
  <c r="N90" i="8"/>
  <c r="B91" i="8"/>
  <c r="D91" i="8"/>
  <c r="H91" i="8"/>
  <c r="L91" i="8"/>
  <c r="E91" i="8"/>
  <c r="I91" i="8"/>
  <c r="M91" i="8"/>
  <c r="F91" i="8"/>
  <c r="J91" i="8"/>
  <c r="C91" i="8"/>
  <c r="G91" i="8"/>
  <c r="K91" i="8"/>
  <c r="M52" i="8"/>
  <c r="L52" i="8"/>
  <c r="K52" i="8"/>
  <c r="J52" i="8"/>
  <c r="I52" i="8"/>
  <c r="H52" i="8"/>
  <c r="G52" i="8"/>
  <c r="F52" i="8"/>
  <c r="E52" i="8"/>
  <c r="D52" i="8"/>
  <c r="C52" i="8"/>
  <c r="B52" i="8"/>
  <c r="N51" i="8"/>
  <c r="N50"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11" i="8"/>
  <c r="K111" i="8"/>
  <c r="C111" i="8"/>
  <c r="F111" i="8"/>
  <c r="I111" i="8"/>
  <c r="G111" i="8"/>
  <c r="J111" i="8"/>
  <c r="L111" i="8"/>
  <c r="M111" i="8"/>
  <c r="D111" i="8"/>
  <c r="E111" i="8"/>
  <c r="H111" i="8"/>
  <c r="J21" i="1"/>
  <c r="M34" i="10"/>
  <c r="N34" i="10" s="1"/>
  <c r="L34" i="10"/>
  <c r="I20" i="1"/>
  <c r="G21" i="1"/>
  <c r="I12" i="1"/>
  <c r="I14" i="1"/>
  <c r="E14" i="1"/>
  <c r="N53" i="8"/>
  <c r="C143" i="8"/>
  <c r="D143" i="8"/>
  <c r="F143" i="8"/>
  <c r="E143" i="8"/>
  <c r="L143" i="8"/>
  <c r="J143" i="8"/>
  <c r="G143" i="8"/>
  <c r="I143" i="8"/>
  <c r="K143" i="8"/>
  <c r="M143" i="8"/>
  <c r="H143" i="8"/>
  <c r="L54" i="8"/>
  <c r="E54" i="8"/>
  <c r="I54" i="8"/>
  <c r="M54" i="8"/>
  <c r="B54" i="8"/>
  <c r="F54" i="8"/>
  <c r="J54" i="8"/>
  <c r="C54" i="8"/>
  <c r="G54" i="8"/>
  <c r="K54" i="8"/>
  <c r="D54" i="8"/>
  <c r="H54" i="8"/>
  <c r="G16" i="1"/>
  <c r="G12" i="1"/>
  <c r="J20" i="1"/>
  <c r="L35" i="10" l="1"/>
  <c r="M35" i="10"/>
  <c r="N35" i="10" s="1"/>
  <c r="N41" i="10" s="1"/>
  <c r="H16" i="1"/>
  <c r="M22" i="10"/>
  <c r="N22" i="10" s="1"/>
  <c r="N25" i="10" s="1"/>
  <c r="L22" i="10"/>
  <c r="H14" i="1"/>
  <c r="J14" i="1" s="1"/>
  <c r="N42" i="10" l="1"/>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3" authorId="0" shapeId="0" xr:uid="{CF3AD8D9-51F3-4758-AB7D-0C20F4FBF855}">
      <text>
        <r>
          <rPr>
            <b/>
            <sz val="9"/>
            <color indexed="81"/>
            <rFont val="Tahoma"/>
            <family val="2"/>
          </rPr>
          <t>MT05:</t>
        </r>
        <r>
          <rPr>
            <sz val="9"/>
            <color indexed="81"/>
            <rFont val="Tahoma"/>
            <family val="2"/>
          </rPr>
          <t xml:space="preserve">
1 per Dept under Direktorat Adm</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96" authorId="0" shapeId="0" xr:uid="{21E442E9-DA00-44F8-AF4A-A556043E9A64}">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<sst xmlns="http://schemas.openxmlformats.org/spreadsheetml/2006/main" count="991" uniqueCount="302">
  <si>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</si>
  <si>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</si>
  <si>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</si>
  <si>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</si>
  <si>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</si>
  <si>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</si>
  <si>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</si>
  <si>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</si>
  <si>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</si>
  <si>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</si>
  <si>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</si>
  <si>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</si>
  <si>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</si>
  <si>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</si>
  <si>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</si>
  <si>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</si>
  <si>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</si>
  <si>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</si>
  <si>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</si>
  <si>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</si>
  <si>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</si>
  <si>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</si>
  <si>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</si>
  <si>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</si>
  <si>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</si>
  <si>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</si>
  <si>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</si>
  <si>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</si>
  <si>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</si>
  <si>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</si>
  <si>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</si>
  <si>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</si>
  <si>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</si>
  <si>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</si>
  <si>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</si>
  <si>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</si>
  <si>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</si>
  <si>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</si>
  <si>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</si>
  <si>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</si>
  <si>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</si>
  <si>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</si>
  <si>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</si>
  <si>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</si>
  <si>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</si>
  <si>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</si>
  <si>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</si>
  <si>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</si>
  <si>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</si>
  <si>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</si>
  <si>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</si>
  <si>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</si>
  <si>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</si>
  <si>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</si>
  <si>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</si>
  <si>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</si>
  <si>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</si>
  <si>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</si>
  <si>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</si>
  <si>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</si>
  <si>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</si>
  <si>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</si>
  <si>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</si>
  <si>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</si>
  <si>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</si>
  <si>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</si>
  <si>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</si>
  <si>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</si>
  <si>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</si>
  <si>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</si>
  <si>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</si>
  <si>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</si>
  <si>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</si>
  <si>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</si>
  <si>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</si>
  <si>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</si>
  <si>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</si>
  <si>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</si>
  <si>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</si>
  <si>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</si>
  <si>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</si>
  <si>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</si>
  <si>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</si>
  <si>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</si>
  <si>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</si>
  <si>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</si>
  <si>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</si>
  <si>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</si>
  <si>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</si>
  <si>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</si>
  <si>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</si>
  <si>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</si>
  <si>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</si>
  <si>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</si>
  <si>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</si>
  <si>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</si>
  <si>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</si>
  <si>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</si>
  <si>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</si>
  <si>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</si>
  <si>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</si>
  <si>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</si>
  <si>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</si>
  <si>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</si>
  <si>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</si>
  <si>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</si>
  <si>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</si>
  <si>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</si>
  <si>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</si>
  <si>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</si>
  <si>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</si>
  <si>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</si>
  <si>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</si>
  <si>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</si>
  <si>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</si>
  <si>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</si>
  <si>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</si>
  <si>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</si>
  <si>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</si>
  <si>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</si>
  <si>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</si>
  <si>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</si>
  <si>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</si>
  <si>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</si>
  <si>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</si>
  <si>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</si>
  <si>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</si>
  <si>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</si>
  <si>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</si>
  <si>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</si>
  <si>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</si>
  <si>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</si>
  <si>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</si>
  <si>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</si>
  <si>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</si>
  <si>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</si>
  <si>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</si>
  <si>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</si>
  <si>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</si>
  <si>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</si>
  <si>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</si>
  <si>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</si>
  <si>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</si>
  <si>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</si>
  <si>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</si>
  <si>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</si>
  <si>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</si>
  <si>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</si>
  <si>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</si>
  <si>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</si>
  <si>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</si>
  <si>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</si>
  <si>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</si>
  <si>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</si>
  <si>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</si>
  <si>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</si>
  <si>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</si>
  <si>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</si>
  <si>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</si>
  <si>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</si>
  <si>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</si>
  <si>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</si>
  <si>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</si>
  <si>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</si>
  <si>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</si>
  <si>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</si>
  <si>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</si>
  <si>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</si>
  <si>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</si>
  <si>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</si>
  <si>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</si>
  <si>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</si>
  <si>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</si>
  <si>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</si>
  <si>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</si>
  <si>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</si>
  <si>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</si>
  <si>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</si>
  <si>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</si>
  <si>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</si>
  <si>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</si>
  <si>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</si>
  <si>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</si>
  <si>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</si>
  <si>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</si>
  <si>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</si>
  <si>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</si>
  <si>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</si>
  <si>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</si>
  <si>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</si>
  <si>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</si>
  <si>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</si>
  <si>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</si>
  <si>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</si>
  <si>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</si>
  <si>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</si>
  <si>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</si>
  <si>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</si>
  <si>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</si>
  <si>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</si>
  <si>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</si>
  <si>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</si>
  <si>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</si>
  <si>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</si>
  <si>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</si>
  <si>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</si>
  <si>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</si>
  <si>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</si>
  <si>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</si>
  <si>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</si>
  <si>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</si>
  <si>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</si>
  <si>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</si>
  <si>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</si>
  <si>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</si>
  <si>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</si>
  <si>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</si>
  <si>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</si>
  <si>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</si>
  <si>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</si>
  <si>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</si>
  <si>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</si>
  <si>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</si>
  <si>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</si>
  <si>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</si>
  <si>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</si>
  <si>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</si>
  <si>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</si>
  <si>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</si>
  <si>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</si>
  <si>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</si>
  <si>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</si>
  <si>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</si>
  <si>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</si>
  <si>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</si>
  <si>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</si>
  <si>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Klaim/Bulan</t>
  </si>
  <si>
    <t>Komplain Produk/Bulan</t>
  </si>
  <si>
    <t>Claim</t>
  </si>
  <si>
    <t>Dalam Rupiah</t>
  </si>
  <si>
    <t>C.2. Customer Loyalti</t>
  </si>
  <si>
    <t>Customer Melakukan Pembelian Ulang</t>
  </si>
  <si>
    <t>Dari Jumlah Buyer 2024</t>
  </si>
  <si>
    <t>YTD</t>
  </si>
  <si>
    <t>Sales E-catalog</t>
  </si>
  <si>
    <t>Update produk &amp; sertifikasi</t>
  </si>
  <si>
    <t>Efisiensi biaya TKDN</t>
  </si>
  <si>
    <t>Collect AR</t>
  </si>
  <si>
    <t>F.2.Profitable Growth</t>
  </si>
  <si>
    <t>Platform</t>
  </si>
  <si>
    <t>Days</t>
  </si>
  <si>
    <t>Actual Average</t>
  </si>
  <si>
    <t>Average Days from BAST</t>
  </si>
  <si>
    <t>I.2.  Productivity</t>
  </si>
  <si>
    <t>Pengembangan produk tayang di sistem ekatalog</t>
  </si>
  <si>
    <t xml:space="preserve">Pencapaian Target Intensitas Solid Waste </t>
  </si>
  <si>
    <t>Program Penurunan Intensitas Energy Departemen</t>
  </si>
  <si>
    <t>Program</t>
  </si>
  <si>
    <t>Temuan 5S</t>
  </si>
  <si>
    <t>Kepatuhan penggunaan APD Internal dan Vendor</t>
  </si>
  <si>
    <t>Tingkat kecelakaan kerja internal &amp; vendor</t>
  </si>
  <si>
    <t>Optimalisasi Program Digitalisasi
Platform pengadaan Klik Chitose</t>
  </si>
  <si>
    <t>Sales E-Catalog</t>
  </si>
  <si>
    <t>Terealisasi YTD</t>
  </si>
  <si>
    <t>E-CAT</t>
  </si>
  <si>
    <t>Shinta Sukmadewi</t>
  </si>
  <si>
    <t>Susanto</t>
  </si>
  <si>
    <t>E-Catalogue</t>
  </si>
  <si>
    <r>
      <t>Isi pencapaian disesuaikan periode BSC yang akan diupdate pada "</t>
    </r>
    <r>
      <rPr>
        <b/>
        <sz val="11"/>
        <rFont val="Calibri"/>
        <family val="2"/>
        <scheme val="minor"/>
      </rPr>
      <t>baris yang berisi kata Actual" atau baris berwarna Kuning</t>
    </r>
  </si>
  <si>
    <t>Strategic Initiative</t>
  </si>
  <si>
    <t xml:space="preserve">1. Meningkatkan penjualan melalui visiting customer potensial untuk memperluas market pemerintahan ( Mapping wilayah dan analisa anggaran belanja)
2. Monitoring dan bekerjasama dengan seluruh Direct Holding </t>
  </si>
  <si>
    <t>1. Memasukan dan menayangkan semua produk chitose sampai tayang di platform baru pengadaan (platform berdasarkan launching dari pemerintah)
2. Update Ekatalog chitose versi 6, tahun 2024 
3. Proses pengajuan verifikasi Chitose menjadi official vendor terverifikasi centang biru 
4. Update syarat sertifikasi untuk memenuhi syarat pengadaan pemerintah</t>
  </si>
  <si>
    <t>1. Pengelompokan produk (pengajuan sertifikat dari satuan menjadi perkategori produk)
2. Negosiasi ulang harga dengan Asesor</t>
  </si>
  <si>
    <t>1. Monitoring ke Instansi</t>
  </si>
  <si>
    <t>1. Berkoordinasi dengan tim sales dan Distributor untuk memastikan ketepatan waktu pengiriman dan kualitas produk tetap terjaga sehingga terjadinya kepuasan pelanggan Ekatalog dengan Chitose</t>
  </si>
  <si>
    <t>1. Koordinasi dengan internal terkait dengan pemesanan instansi pemerintahan</t>
  </si>
  <si>
    <t>100% sesuai petunjuk Standar Keberterimaan</t>
  </si>
  <si>
    <t>Melakukan program customer care
Melakukan presentasi company profil dan produk ke Dinas Pemerintahan</t>
  </si>
  <si>
    <t>Supporting pengumpulan data produk untuk upload di sistem
Berkomunikasi dengan team LKPP untuk mendapatkan update informasi</t>
  </si>
  <si>
    <t>Penghematan penggunaan listrik di masing-masing Departemen (AC, Lampu, dll)
Menggunakan kendaraan dinas lebih efektif
Memaksimalkan Kapasitas Angkut Kendaraan (Truck)</t>
  </si>
  <si>
    <t>Meminimalisir sampah domestik efek proses di masing-masing Departemen
Meningkatkan partisipasi AOC di masing-masing Departemen dalam pelaksanaan 5S</t>
  </si>
  <si>
    <t>Evaluasi HIRADC Departemen per semester
Evaluasi infrastruktur dan pedoman K3 per semester</t>
  </si>
  <si>
    <t>Meningkatkan kepatuhan penggunaan APD dan sosialisasi berkala di masing-masing Departemen</t>
  </si>
  <si>
    <t>Review kehadiran karyawan setiap  bulan
Pengaturan cuti team
Pendekatan persuasif terhadap personil departemen</t>
  </si>
  <si>
    <t>1. Memastikan improvement dan inovasi tetap berjalan</t>
  </si>
  <si>
    <t>1. Kepatuhan terhadap penggunaan APD
2. Merealisasikan Program pengembangan SDM
3. Konsistensi pengelolaan lingkungan</t>
  </si>
  <si>
    <t>1. Update dan sosialisasi Job Desc dan SOP sesuai dengan kode Etik, GCG, Peraturan, dan perundangan yang berlaku</t>
  </si>
  <si>
    <t>1. Melakukan assessment kompetensi berkala dengan HC
2. Sosialisasi dan evaluasi ketertiban tiap bagian</t>
  </si>
  <si>
    <t>1. Melakukan evaluasi dan perbaikan terhadap SOP sistem Ekatalog setiap bagian
2. Melakukan pelatihan dan sosialisasi berkala tiap bagian
3. Menjawab dan menyelesaikan temuan audit tepat waktu</t>
  </si>
  <si>
    <t>1. Update peraturan perundangan yang berlaku
2. Membuat program pengawasan pemenuhan peraturan perundangan</t>
  </si>
  <si>
    <t>1. Memfasilitasi Dinas Pemerintah untuk pembelian produk Chitose dengan cara pengadaan langsung melalui platform pengadaan Klik Chitose</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</si>
  <si>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</si>
  <si>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</si>
  <si>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</si>
  <si>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</si>
  <si>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</si>
  <si>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</si>
  <si>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</si>
  <si>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</si>
  <si>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</si>
  <si>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</si>
  <si>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Rupiah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</si>
</sst>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_);\(#,##0.0\)"/>
    <numFmt numFmtId="177" formatCode="0.0000"/>
    <numFmt numFmtId="178" formatCode="&quot;Total Perspectives Weight - &quot;0%"/>
    <numFmt numFmtId="179"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17">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7"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8"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176" fontId="14" fillId="0" borderId="21" xfId="8" applyNumberFormat="1" applyFont="1" applyBorder="1" applyAlignment="1">
      <alignment horizontal="center" vertical="center"/>
    </xf>
    <xf numFmtId="176" fontId="14"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9" fontId="0" fillId="0" borderId="1" xfId="1" applyNumberFormat="1" applyFont="1" applyBorder="1"/>
    <xf numFmtId="0" fontId="14" fillId="0" borderId="0" xfId="7" applyFont="1" applyAlignment="1">
      <alignment horizontal="left" vertical="center" wrapText="1"/>
    </xf>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2" applyNumberFormat="1" applyFont="1" applyBorder="1" applyAlignment="1">
      <alignment horizontal="center" vertical="center"/>
    </xf>
    <xf numFmtId="2" fontId="14" fillId="0" borderId="19" xfId="8" applyNumberFormat="1" applyFont="1" applyBorder="1" applyAlignment="1">
      <alignment horizontal="center" vertical="center"/>
    </xf>
    <xf numFmtId="2" fontId="14" fillId="0" borderId="19" xfId="9" applyNumberFormat="1" applyFont="1" applyBorder="1" applyAlignment="1">
      <alignment horizontal="center" vertical="center"/>
    </xf>
    <xf numFmtId="0" fontId="14" fillId="0" borderId="8" xfId="7" applyFont="1" applyBorder="1" applyAlignment="1">
      <alignment horizontal="left" vertical="center"/>
    </xf>
    <xf numFmtId="1" fontId="14" fillId="0" borderId="19" xfId="9" applyNumberFormat="1" applyFont="1" applyBorder="1" applyAlignment="1">
      <alignment horizontal="center" vertical="center" wrapText="1"/>
    </xf>
    <xf numFmtId="1" fontId="14" fillId="0" borderId="21" xfId="1" applyNumberFormat="1" applyFont="1" applyFill="1" applyBorder="1" applyAlignment="1">
      <alignment horizontal="center" vertical="center"/>
    </xf>
    <xf numFmtId="0" fontId="14" fillId="0" borderId="5" xfId="7" applyFont="1" applyBorder="1" applyAlignment="1">
      <alignment vertical="center"/>
    </xf>
    <xf numFmtId="1" fontId="0" fillId="0" borderId="1" xfId="2" applyNumberFormat="1" applyFont="1" applyBorder="1"/>
    <xf numFmtId="1" fontId="0" fillId="8" borderId="1" xfId="2" applyNumberFormat="1" applyFont="1" applyFill="1" applyBorder="1"/>
    <xf numFmtId="9" fontId="14" fillId="8" borderId="19" xfId="2" applyFont="1" applyFill="1" applyBorder="1" applyAlignment="1">
      <alignment horizontal="center" vertical="center"/>
    </xf>
    <xf numFmtId="17" fontId="14" fillId="0" borderId="19" xfId="7" applyNumberFormat="1" applyFont="1" applyBorder="1" applyAlignment="1">
      <alignment horizontal="center" vertical="center"/>
    </xf>
    <xf numFmtId="9" fontId="14" fillId="0" borderId="21" xfId="2" applyFont="1" applyFill="1" applyBorder="1" applyAlignment="1">
      <alignment horizontal="center" vertical="center"/>
    </xf>
    <xf numFmtId="1" fontId="14" fillId="0" borderId="21" xfId="2" applyNumberFormat="1" applyFont="1" applyBorder="1" applyAlignment="1">
      <alignment horizontal="center" vertical="center"/>
    </xf>
    <xf numFmtId="1" fontId="14" fillId="0" borderId="21" xfId="8"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0" fontId="14" fillId="0" borderId="0" xfId="7" applyFont="1" applyAlignment="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9" fontId="0" fillId="0" borderId="1" xfId="1" applyNumberFormat="1" applyFont="1" applyFill="1" applyBorder="1"/>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1" xfId="7" applyFont="1" applyBorder="1" applyAlignment="1">
      <alignment horizontal="left" vertical="center"/>
    </xf>
    <xf numFmtId="0" fontId="14" fillId="0" borderId="5" xfId="7" applyFont="1" applyBorder="1" applyAlignment="1">
      <alignment horizontal="left" vertic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0" fontId="14" fillId="0" borderId="51" xfId="7" applyFont="1" applyBorder="1" applyAlignment="1">
      <alignment horizontal="left" vertical="center" wrapText="1"/>
    </xf>
    <xf numFmtId="0" fontId="14" fillId="0" borderId="7" xfId="7" applyFont="1" applyBorder="1" applyAlignment="1">
      <alignment horizontal="left" vertical="center" wrapText="1"/>
    </xf>
    <xf numFmtId="178"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5"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179" fontId="0" fillId="0" borderId="0" xfId="1" applyNumberFormat="1" applyFont="1"/>
    <xf numFmtId="179" fontId="14" fillId="0" borderId="21" xfId="1" applyNumberFormat="1" applyFont="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3013C129-E09A-4A99-95D2-D5E18FDFF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D1D07DFF-1716-4D64-8886-6F6999AC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A276D2E1-9222-4DAD-ACC0-3C1A00407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30" customWidth="1"/>
    <col min="2" max="2" width="125" customWidth="1"/>
  </cols>
  <sheetData>
    <row r="1" spans="1:2" s="230" customFormat="1" x14ac:dyDescent="0.25">
      <c r="A1" s="232" t="s">
        <v>210</v>
      </c>
      <c r="B1" s="232" t="s">
        <v>211</v>
      </c>
    </row>
    <row r="2" spans="1:2" s="230" customFormat="1" x14ac:dyDescent="0.25">
      <c r="A2" s="230">
        <v>1</v>
      </c>
      <c r="B2" s="241" t="s">
        <v>224</v>
      </c>
    </row>
    <row r="3" spans="1:2" x14ac:dyDescent="0.25">
      <c r="A3" s="230">
        <v>2</v>
      </c>
      <c r="B3" s="242" t="s">
        <v>223</v>
      </c>
    </row>
    <row r="4" spans="1:2" x14ac:dyDescent="0.25">
      <c r="A4" s="230">
        <v>3</v>
      </c>
      <c r="B4" s="243" t="s">
        <v>268</v>
      </c>
    </row>
    <row r="5" spans="1:2" x14ac:dyDescent="0.25">
      <c r="A5" s="230">
        <v>4</v>
      </c>
      <c r="B5" s="242" t="s">
        <v>212</v>
      </c>
    </row>
    <row r="6" spans="1:2" ht="51.75" customHeight="1" x14ac:dyDescent="0.25">
      <c r="A6" s="230">
        <v>5</v>
      </c>
      <c r="B6" s="243" t="s">
        <v>215</v>
      </c>
    </row>
    <row r="7" spans="1:2" ht="30" x14ac:dyDescent="0.25">
      <c r="A7" s="230">
        <v>6</v>
      </c>
      <c r="B7" s="243" t="s">
        <v>225</v>
      </c>
    </row>
    <row r="8" spans="1:2" ht="90" x14ac:dyDescent="0.25">
      <c r="A8" s="230">
        <v>7</v>
      </c>
      <c r="B8" s="308" t="s">
        <v>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abSelected="1" zoomScale="70" zoomScaleNormal="70" zoomScaleSheetLayoutView="85" workbookViewId="0">
      <selection activeCell="C6" sqref="C6:D6"/>
    </sheetView>
  </sheetViews>
  <sheetFormatPr defaultColWidth="7.85546875" defaultRowHeight="15.75" x14ac:dyDescent="0.25"/>
  <cols>
    <col min="1" max="1" width="1.7109375" style="94" customWidth="1"/>
    <col min="2" max="2" width="32.140625" style="98" customWidth="1"/>
    <col min="3" max="3" width="28.28515625" style="94"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6.28515625" style="291" customWidth="1"/>
    <col min="16" max="16" width="29" style="291" customWidth="1"/>
    <col min="17" max="18" width="15.5703125" style="291" customWidth="1"/>
    <col min="19" max="19" width="7.85546875" style="95" bestFit="1" customWidth="1"/>
    <col min="20" max="20" width="18.140625" style="96" hidden="1" customWidth="1"/>
    <col min="21" max="21" width="18.28515625" style="95" hidden="1" customWidth="1"/>
    <col min="22" max="22" width="7.85546875" style="94" hidden="1" customWidth="1"/>
    <col min="23" max="23" width="0" style="94" hidden="1" customWidth="1"/>
    <col min="24" max="16384" width="7.85546875" style="94"/>
  </cols>
  <sheetData>
    <row r="1" spans="1:23" x14ac:dyDescent="0.25">
      <c r="P1" s="294" t="s">
        <v>207</v>
      </c>
      <c r="Q1" s="374" t="s">
        <v>208</v>
      </c>
      <c r="R1" s="374"/>
    </row>
    <row r="2" spans="1:23" x14ac:dyDescent="0.25">
      <c r="P2" s="294" t="s">
        <v>209</v>
      </c>
      <c r="Q2" s="374">
        <v>0</v>
      </c>
      <c r="R2" s="374"/>
    </row>
    <row r="3" spans="1:23" ht="28.5" x14ac:dyDescent="0.45">
      <c r="A3" s="375" t="s">
        <v>204</v>
      </c>
      <c r="B3" s="375"/>
      <c r="C3" s="375"/>
      <c r="D3" s="375"/>
      <c r="E3" s="375"/>
      <c r="F3" s="375"/>
      <c r="G3" s="375"/>
      <c r="H3" s="375"/>
      <c r="I3" s="375"/>
      <c r="J3" s="375"/>
      <c r="K3" s="375"/>
      <c r="L3" s="375"/>
      <c r="M3" s="375"/>
      <c r="N3" s="375"/>
    </row>
    <row r="4" spans="1:23" ht="28.5" x14ac:dyDescent="0.45">
      <c r="A4" s="375" t="s">
        <v>205</v>
      </c>
      <c r="B4" s="375"/>
      <c r="C4" s="375"/>
      <c r="D4" s="375"/>
      <c r="E4" s="375"/>
      <c r="F4" s="375"/>
      <c r="G4" s="375"/>
      <c r="H4" s="375"/>
      <c r="I4" s="375"/>
      <c r="J4" s="375"/>
      <c r="K4" s="375"/>
      <c r="L4" s="375"/>
      <c r="M4" s="375"/>
      <c r="N4" s="375"/>
    </row>
    <row r="5" spans="1:23" x14ac:dyDescent="0.25">
      <c r="B5" s="97"/>
      <c r="C5" s="97"/>
      <c r="D5" s="97"/>
      <c r="E5" s="97"/>
      <c r="F5" s="97"/>
      <c r="G5" s="97"/>
      <c r="H5" s="97"/>
      <c r="I5" s="97"/>
      <c r="J5" s="97"/>
      <c r="O5" s="376" t="s">
        <v>108</v>
      </c>
      <c r="P5" s="376"/>
      <c r="Q5" s="376"/>
      <c r="R5" s="376"/>
    </row>
    <row r="6" spans="1:23" ht="33.6" customHeight="1" x14ac:dyDescent="0.25">
      <c r="B6" s="231" t="s">
        <v>109</v>
      </c>
      <c r="C6" s="389" t="s">
        <v>110</v>
      </c>
      <c r="D6" s="389"/>
      <c r="E6" s="386" t="s">
        <v>111</v>
      </c>
      <c r="F6" s="386"/>
      <c r="G6" s="386"/>
      <c r="H6" s="386" t="s">
        <v>112</v>
      </c>
      <c r="I6" s="386"/>
      <c r="J6" s="386"/>
      <c r="K6" s="386"/>
      <c r="L6" s="372" t="s">
        <v>113</v>
      </c>
      <c r="M6" s="372"/>
      <c r="N6" s="372"/>
      <c r="O6" s="379" t="s">
        <v>174</v>
      </c>
      <c r="P6" s="379"/>
      <c r="Q6" s="281">
        <v>1.25</v>
      </c>
      <c r="R6" s="282">
        <v>1.5</v>
      </c>
      <c r="T6" s="195" t="s">
        <v>112</v>
      </c>
      <c r="U6" s="195"/>
      <c r="V6" s="195"/>
      <c r="W6" s="195"/>
    </row>
    <row r="7" spans="1:23" ht="33.6" customHeight="1" x14ac:dyDescent="0.25">
      <c r="B7" s="231" t="s">
        <v>114</v>
      </c>
      <c r="C7" s="389" t="s">
        <v>266</v>
      </c>
      <c r="D7" s="389"/>
      <c r="E7" s="386"/>
      <c r="F7" s="386"/>
      <c r="G7" s="386"/>
      <c r="H7" s="386"/>
      <c r="I7" s="386"/>
      <c r="J7" s="386"/>
      <c r="K7" s="386"/>
      <c r="L7" s="372"/>
      <c r="M7" s="372"/>
      <c r="N7" s="372"/>
      <c r="O7" s="380" t="s">
        <v>175</v>
      </c>
      <c r="P7" s="381"/>
      <c r="Q7" s="283">
        <v>1.05</v>
      </c>
      <c r="R7" s="284">
        <v>1.25</v>
      </c>
      <c r="S7" s="99"/>
      <c r="T7" s="195" t="s">
        <v>172</v>
      </c>
      <c r="U7" s="195"/>
      <c r="V7" s="195"/>
      <c r="W7" s="195"/>
    </row>
    <row r="8" spans="1:23" ht="33.6" customHeight="1" x14ac:dyDescent="0.25">
      <c r="B8" s="219" t="s">
        <v>196</v>
      </c>
      <c r="C8" s="389" t="s">
        <v>265</v>
      </c>
      <c r="D8" s="389"/>
      <c r="E8" s="386" t="s">
        <v>115</v>
      </c>
      <c r="F8" s="386"/>
      <c r="G8" s="386"/>
      <c r="H8" s="387">
        <f>N42</f>
        <v>0.64000000000000012</v>
      </c>
      <c r="I8" s="387"/>
      <c r="J8" s="387"/>
      <c r="K8" s="387"/>
      <c r="L8" s="373">
        <f>COUNTA(F16:F40)</f>
        <v>22</v>
      </c>
      <c r="M8" s="373"/>
      <c r="N8" s="373"/>
      <c r="O8" s="382" t="s">
        <v>176</v>
      </c>
      <c r="P8" s="383"/>
      <c r="Q8" s="285">
        <v>0.95</v>
      </c>
      <c r="R8" s="286">
        <v>1.05</v>
      </c>
      <c r="S8" s="99"/>
      <c r="T8" s="198" t="s">
        <v>28</v>
      </c>
    </row>
    <row r="9" spans="1:23" ht="33.6" customHeight="1" x14ac:dyDescent="0.25">
      <c r="B9" s="219" t="s">
        <v>89</v>
      </c>
      <c r="C9" s="389" t="s">
        <v>267</v>
      </c>
      <c r="D9" s="389"/>
      <c r="E9" s="386"/>
      <c r="F9" s="386"/>
      <c r="G9" s="386"/>
      <c r="H9" s="387"/>
      <c r="I9" s="387"/>
      <c r="J9" s="387"/>
      <c r="K9" s="387"/>
      <c r="L9" s="373"/>
      <c r="M9" s="373"/>
      <c r="N9" s="373"/>
      <c r="O9" s="384" t="s">
        <v>177</v>
      </c>
      <c r="P9" s="385"/>
      <c r="Q9" s="287">
        <v>0.8</v>
      </c>
      <c r="R9" s="288">
        <v>0.95</v>
      </c>
      <c r="T9" s="96" t="s">
        <v>29</v>
      </c>
    </row>
    <row r="10" spans="1:23" ht="33.6" customHeight="1" x14ac:dyDescent="0.25">
      <c r="B10" s="219" t="s">
        <v>87</v>
      </c>
      <c r="C10" s="389" t="s">
        <v>116</v>
      </c>
      <c r="D10" s="389"/>
      <c r="E10" s="386" t="s">
        <v>117</v>
      </c>
      <c r="F10" s="386"/>
      <c r="G10" s="386"/>
      <c r="H10" s="388" t="str">
        <f>N43</f>
        <v>U</v>
      </c>
      <c r="I10" s="388"/>
      <c r="J10" s="388"/>
      <c r="K10" s="388"/>
      <c r="L10" s="373"/>
      <c r="M10" s="373"/>
      <c r="N10" s="373"/>
      <c r="O10" s="377" t="s">
        <v>178</v>
      </c>
      <c r="P10" s="378"/>
      <c r="Q10" s="289">
        <v>0</v>
      </c>
      <c r="R10" s="290">
        <v>0.8</v>
      </c>
      <c r="T10" s="96" t="s">
        <v>30</v>
      </c>
      <c r="U10" s="95" t="s">
        <v>134</v>
      </c>
      <c r="V10" s="94" t="s">
        <v>135</v>
      </c>
    </row>
    <row r="11" spans="1:23" ht="33" customHeight="1" x14ac:dyDescent="0.25">
      <c r="B11" s="195"/>
      <c r="C11" s="195"/>
      <c r="D11" s="196"/>
      <c r="E11" s="197"/>
      <c r="F11" s="197"/>
      <c r="G11" s="197"/>
      <c r="H11" s="197"/>
      <c r="I11" s="199"/>
      <c r="J11" s="199"/>
      <c r="K11" s="200"/>
      <c r="L11" s="201"/>
      <c r="M11" s="202"/>
      <c r="N11" s="203"/>
      <c r="T11" s="96" t="s">
        <v>31</v>
      </c>
      <c r="U11" s="95" t="s">
        <v>138</v>
      </c>
      <c r="V11" s="94" t="s">
        <v>179</v>
      </c>
    </row>
    <row r="12" spans="1:23" ht="21" customHeight="1" x14ac:dyDescent="0.25">
      <c r="B12" s="205" t="s">
        <v>28</v>
      </c>
      <c r="C12" s="195" t="s">
        <v>173</v>
      </c>
      <c r="D12" s="196"/>
      <c r="E12" s="197"/>
      <c r="F12" s="197"/>
      <c r="G12" s="197"/>
      <c r="H12" s="197"/>
      <c r="I12" s="199"/>
      <c r="J12" s="199"/>
      <c r="K12" s="200"/>
      <c r="L12" s="201"/>
      <c r="M12" s="202"/>
      <c r="N12" s="203"/>
      <c r="T12" s="96" t="s">
        <v>32</v>
      </c>
      <c r="U12" s="95" t="s">
        <v>229</v>
      </c>
    </row>
    <row r="13" spans="1:23" ht="21" customHeight="1" thickBot="1" x14ac:dyDescent="0.3">
      <c r="B13" s="206"/>
      <c r="C13" s="195"/>
      <c r="D13" s="196"/>
      <c r="E13" s="197"/>
      <c r="F13" s="197"/>
      <c r="G13" s="197"/>
      <c r="H13" s="197"/>
      <c r="I13" s="199"/>
      <c r="J13" s="199"/>
      <c r="K13" s="200"/>
      <c r="L13" s="201"/>
      <c r="M13" s="202"/>
      <c r="N13" s="203"/>
      <c r="T13" s="96" t="s">
        <v>33</v>
      </c>
    </row>
    <row r="14" spans="1:23" s="95" customFormat="1" x14ac:dyDescent="0.25">
      <c r="B14" s="317" t="s">
        <v>118</v>
      </c>
      <c r="C14" s="319" t="s">
        <v>119</v>
      </c>
      <c r="D14" s="319" t="s">
        <v>120</v>
      </c>
      <c r="E14" s="319" t="s">
        <v>121</v>
      </c>
      <c r="F14" s="319" t="s">
        <v>122</v>
      </c>
      <c r="G14" s="319" t="s">
        <v>123</v>
      </c>
      <c r="H14" s="102" t="s">
        <v>124</v>
      </c>
      <c r="I14" s="312" t="s">
        <v>216</v>
      </c>
      <c r="J14" s="101" t="s">
        <v>40</v>
      </c>
      <c r="K14" s="102" t="s">
        <v>41</v>
      </c>
      <c r="L14" s="102" t="s">
        <v>125</v>
      </c>
      <c r="M14" s="102" t="s">
        <v>126</v>
      </c>
      <c r="N14" s="102" t="s">
        <v>127</v>
      </c>
      <c r="O14" s="390" t="s">
        <v>269</v>
      </c>
      <c r="P14" s="363"/>
      <c r="Q14" s="363"/>
      <c r="R14" s="364"/>
      <c r="T14" s="96" t="s">
        <v>34</v>
      </c>
    </row>
    <row r="15" spans="1:23" s="95" customFormat="1" ht="35.25" customHeight="1" thickBot="1" x14ac:dyDescent="0.3">
      <c r="B15" s="318"/>
      <c r="C15" s="320"/>
      <c r="D15" s="320"/>
      <c r="E15" s="320"/>
      <c r="F15" s="320"/>
      <c r="G15" s="320"/>
      <c r="H15" s="103" t="s">
        <v>128</v>
      </c>
      <c r="I15" s="313"/>
      <c r="J15" s="104" t="s">
        <v>129</v>
      </c>
      <c r="K15" s="103" t="s">
        <v>130</v>
      </c>
      <c r="L15" s="103" t="s">
        <v>131</v>
      </c>
      <c r="M15" s="103" t="s">
        <v>132</v>
      </c>
      <c r="N15" s="103" t="s">
        <v>133</v>
      </c>
      <c r="O15" s="391"/>
      <c r="P15" s="365"/>
      <c r="Q15" s="365"/>
      <c r="R15" s="366"/>
      <c r="S15" s="105"/>
      <c r="T15" s="106" t="s">
        <v>35</v>
      </c>
    </row>
    <row r="16" spans="1:23" s="220" customFormat="1" ht="65.25" customHeight="1" x14ac:dyDescent="0.25">
      <c r="B16" s="321" t="s">
        <v>213</v>
      </c>
      <c r="C16" s="117" t="s">
        <v>232</v>
      </c>
      <c r="D16" s="221" t="s">
        <v>244</v>
      </c>
      <c r="E16" s="222" t="s">
        <v>264</v>
      </c>
      <c r="F16" s="110" t="s">
        <v>134</v>
      </c>
      <c r="G16" s="223" t="s">
        <v>135</v>
      </c>
      <c r="H16" s="118">
        <v>0.2</v>
      </c>
      <c r="I16" s="119" t="s">
        <v>233</v>
      </c>
      <c r="J16" s="248">
        <f>HLOOKUP(B12,'Update KPI'!B2:N3,2,0)</f>
        <v>16.666666666666668</v>
      </c>
      <c r="K16" s="249">
        <f>HLOOKUP(B12,'Update KPI'!B2:N4,3,0)</f>
        <v>54</v>
      </c>
      <c r="L16" s="248">
        <f>IF(F16="Maximize",K16-J16,IF(F16="Minimize",J16-K16,K16-J16))</f>
        <v>37.333333333333329</v>
      </c>
      <c r="M16" s="112">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1.5</v>
      </c>
      <c r="N16" s="297">
        <f>M16*H16</f>
        <v>0.30000000000000004</v>
      </c>
      <c r="O16" s="392" t="s">
        <v>270</v>
      </c>
      <c r="P16" s="393"/>
      <c r="Q16" s="393"/>
      <c r="R16" s="394"/>
      <c r="S16" s="96"/>
      <c r="T16" s="115" t="s">
        <v>36</v>
      </c>
      <c r="U16" s="115"/>
    </row>
    <row r="17" spans="1:21" ht="93.75" customHeight="1" x14ac:dyDescent="0.25">
      <c r="B17" s="321"/>
      <c r="C17" s="265" t="s">
        <v>248</v>
      </c>
      <c r="D17" s="117" t="s">
        <v>245</v>
      </c>
      <c r="E17" s="222" t="s">
        <v>264</v>
      </c>
      <c r="F17" s="110" t="s">
        <v>134</v>
      </c>
      <c r="G17" s="223" t="s">
        <v>135</v>
      </c>
      <c r="H17" s="118">
        <v>7.0000000000000007E-2</v>
      </c>
      <c r="I17" s="209" t="s">
        <v>249</v>
      </c>
      <c r="J17" s="271">
        <v>5</v>
      </c>
      <c r="K17" s="271">
        <f>HLOOKUP(B12,'Update KPI'!B10:N12,3,0)</f>
        <v>0</v>
      </c>
      <c r="L17" s="272">
        <f t="shared" ref="L17" si="0">IF(F17="Maximize",K17-J17,IF(F17="Minimize",J17-K17,K17-J17))</f>
        <v>-5</v>
      </c>
      <c r="M17" s="112">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97">
        <f t="shared" ref="N17" si="1">M17*H17</f>
        <v>0</v>
      </c>
      <c r="O17" s="395" t="s">
        <v>271</v>
      </c>
      <c r="P17" s="396"/>
      <c r="Q17" s="396"/>
      <c r="R17" s="397"/>
      <c r="S17" s="96"/>
      <c r="T17" s="115" t="s">
        <v>37</v>
      </c>
      <c r="U17" s="115"/>
    </row>
    <row r="18" spans="1:21" ht="39.75" customHeight="1" x14ac:dyDescent="0.25">
      <c r="B18" s="321"/>
      <c r="C18" s="322" t="s">
        <v>137</v>
      </c>
      <c r="D18" s="117" t="s">
        <v>246</v>
      </c>
      <c r="E18" s="222" t="s">
        <v>264</v>
      </c>
      <c r="F18" s="110" t="s">
        <v>134</v>
      </c>
      <c r="G18" s="223" t="s">
        <v>135</v>
      </c>
      <c r="H18" s="118">
        <v>7.0000000000000007E-2</v>
      </c>
      <c r="I18" s="209" t="s">
        <v>301</v>
      </c>
      <c r="J18" s="416">
        <f>HLOOKUP(B12,'Update KPI'!B17:N18,2,0)</f>
        <v>23333333.333333332</v>
      </c>
      <c r="K18" s="416">
        <f>HLOOKUP(B12,'Update KPI'!B17:N19,3,0)</f>
        <v>0</v>
      </c>
      <c r="L18" s="416">
        <f t="shared" ref="L18:L19" si="2">IF(F18="Maximize",K18-J18,IF(F18="Minimize",J18-K18,K18-J18))</f>
        <v>-23333333.333333332</v>
      </c>
      <c r="M18" s="11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97">
        <f t="shared" ref="N18:N19" si="3">M18*H18</f>
        <v>0</v>
      </c>
      <c r="O18" s="395" t="s">
        <v>272</v>
      </c>
      <c r="P18" s="396"/>
      <c r="Q18" s="396"/>
      <c r="R18" s="397"/>
      <c r="S18" s="96"/>
      <c r="T18" s="115" t="s">
        <v>38</v>
      </c>
      <c r="U18" s="115"/>
    </row>
    <row r="19" spans="1:21" ht="33.75" customHeight="1" x14ac:dyDescent="0.25">
      <c r="B19" s="321"/>
      <c r="C19" s="323"/>
      <c r="D19" s="117" t="s">
        <v>247</v>
      </c>
      <c r="E19" s="222" t="s">
        <v>264</v>
      </c>
      <c r="F19" s="110" t="s">
        <v>138</v>
      </c>
      <c r="G19" s="223" t="s">
        <v>135</v>
      </c>
      <c r="H19" s="118">
        <v>0.1</v>
      </c>
      <c r="I19" s="209" t="s">
        <v>250</v>
      </c>
      <c r="J19" s="271">
        <f>HLOOKUP(B12,'Update KPI'!B25:N26,2,0)</f>
        <v>14</v>
      </c>
      <c r="K19" s="271">
        <f>HLOOKUP(B12,'Update KPI'!B25:N27,3,0)</f>
        <v>14</v>
      </c>
      <c r="L19" s="272">
        <f t="shared" si="2"/>
        <v>0</v>
      </c>
      <c r="M19" s="11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97">
        <f t="shared" si="3"/>
        <v>0.1</v>
      </c>
      <c r="O19" s="398" t="s">
        <v>273</v>
      </c>
      <c r="P19" s="399"/>
      <c r="Q19" s="399"/>
      <c r="R19" s="400"/>
      <c r="S19" s="96"/>
      <c r="T19" s="96" t="s">
        <v>83</v>
      </c>
      <c r="U19" s="115"/>
    </row>
    <row r="20" spans="1:21" s="113" customFormat="1" x14ac:dyDescent="0.25">
      <c r="B20" s="321"/>
      <c r="C20" s="314" t="s">
        <v>139</v>
      </c>
      <c r="D20" s="314"/>
      <c r="E20" s="314"/>
      <c r="F20" s="314"/>
      <c r="G20" s="314"/>
      <c r="H20" s="279">
        <f>SUM(H16:H19)</f>
        <v>0.44000000000000006</v>
      </c>
      <c r="I20" s="280"/>
      <c r="J20" s="280"/>
      <c r="K20" s="280"/>
      <c r="L20" s="280"/>
      <c r="M20" s="280"/>
      <c r="N20" s="298">
        <f>SUM(N16:N19)</f>
        <v>0.4</v>
      </c>
      <c r="O20" s="401"/>
      <c r="P20" s="402"/>
      <c r="Q20" s="402"/>
      <c r="R20" s="403"/>
      <c r="S20" s="114"/>
      <c r="T20" s="96"/>
      <c r="U20" s="95"/>
    </row>
    <row r="21" spans="1:21" ht="60" customHeight="1" x14ac:dyDescent="0.25">
      <c r="B21" s="315" t="s">
        <v>190</v>
      </c>
      <c r="C21" s="324" t="s">
        <v>140</v>
      </c>
      <c r="D21" s="108" t="s">
        <v>236</v>
      </c>
      <c r="E21" s="109" t="s">
        <v>264</v>
      </c>
      <c r="F21" s="110" t="s">
        <v>229</v>
      </c>
      <c r="G21" s="223" t="s">
        <v>135</v>
      </c>
      <c r="H21" s="111">
        <v>0.05</v>
      </c>
      <c r="I21" s="204" t="s">
        <v>238</v>
      </c>
      <c r="J21" s="259">
        <f>HLOOKUP(B12,'Update KPI'!B33:N34,2,0)</f>
        <v>0</v>
      </c>
      <c r="K21" s="259">
        <f>HLOOKUP(B12,'Update KPI'!B33:N35,3,0)</f>
        <v>0</v>
      </c>
      <c r="L21" s="260">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99">
        <f>M21*H21</f>
        <v>0.05</v>
      </c>
      <c r="O21" s="392" t="s">
        <v>274</v>
      </c>
      <c r="P21" s="393"/>
      <c r="Q21" s="393"/>
      <c r="R21" s="394"/>
    </row>
    <row r="22" spans="1:21" ht="36" customHeight="1" x14ac:dyDescent="0.25">
      <c r="B22" s="315"/>
      <c r="C22" s="325"/>
      <c r="D22" s="117" t="s">
        <v>237</v>
      </c>
      <c r="E22" s="109" t="s">
        <v>264</v>
      </c>
      <c r="F22" s="110" t="s">
        <v>229</v>
      </c>
      <c r="G22" s="223" t="s">
        <v>135</v>
      </c>
      <c r="H22" s="118">
        <v>0.04</v>
      </c>
      <c r="I22" s="126" t="s">
        <v>235</v>
      </c>
      <c r="J22" s="261">
        <f>HLOOKUP(B12,'Update KPI'!B41:N42,2,0)</f>
        <v>0</v>
      </c>
      <c r="K22" s="133">
        <f>HLOOKUP(B12,'Update KPI'!B41:N43,3,0)</f>
        <v>0</v>
      </c>
      <c r="L22" s="120">
        <f>IF(F22="Maximize",K22-J22,IF(F22="Minimize",J22-K22,K22-J22))</f>
        <v>0</v>
      </c>
      <c r="M22" s="125">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297">
        <f>M22*H22</f>
        <v>0.04</v>
      </c>
      <c r="O22" s="395" t="s">
        <v>275</v>
      </c>
      <c r="P22" s="396"/>
      <c r="Q22" s="396"/>
      <c r="R22" s="397"/>
    </row>
    <row r="23" spans="1:21" ht="36" customHeight="1" x14ac:dyDescent="0.25">
      <c r="B23" s="315"/>
      <c r="C23" s="326"/>
      <c r="D23" s="117" t="s">
        <v>234</v>
      </c>
      <c r="E23" s="109" t="s">
        <v>264</v>
      </c>
      <c r="F23" s="110" t="s">
        <v>229</v>
      </c>
      <c r="G23" s="223" t="s">
        <v>135</v>
      </c>
      <c r="H23" s="118">
        <v>0.04</v>
      </c>
      <c r="I23" s="126" t="s">
        <v>235</v>
      </c>
      <c r="J23" s="261">
        <f>HLOOKUP(B12,'Update KPI'!B49:N50,2,0)</f>
        <v>0</v>
      </c>
      <c r="K23" s="133">
        <f>HLOOKUP(B12,'Update KPI'!B49:N51,3,0)</f>
        <v>0</v>
      </c>
      <c r="L23" s="120">
        <f>IF(F23="Maximize",K23-J23,IF(F23="Minimize",J23-K23,K23-J23))</f>
        <v>0</v>
      </c>
      <c r="M23" s="125">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97">
        <f>M23*H23</f>
        <v>0.04</v>
      </c>
      <c r="O23" s="395" t="s">
        <v>276</v>
      </c>
      <c r="P23" s="396"/>
      <c r="Q23" s="396"/>
      <c r="R23" s="397"/>
    </row>
    <row r="24" spans="1:21" ht="42.75" customHeight="1" x14ac:dyDescent="0.25">
      <c r="B24" s="315"/>
      <c r="C24" s="262" t="s">
        <v>240</v>
      </c>
      <c r="D24" s="254" t="s">
        <v>241</v>
      </c>
      <c r="E24" s="109" t="s">
        <v>264</v>
      </c>
      <c r="F24" s="110" t="s">
        <v>134</v>
      </c>
      <c r="G24" s="223" t="s">
        <v>135</v>
      </c>
      <c r="H24" s="118">
        <v>0.03</v>
      </c>
      <c r="I24" s="263" t="s">
        <v>242</v>
      </c>
      <c r="J24" s="268">
        <v>0.6</v>
      </c>
      <c r="K24" s="209" t="s">
        <v>243</v>
      </c>
      <c r="L24" s="209" t="e">
        <f>IF(F24="Maximize",K24-J24,IF(F24="Minimize",J24-K24,K24-J24))</f>
        <v>#VALUE!</v>
      </c>
      <c r="M24" s="125">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7">
        <f>M24*H24</f>
        <v>0</v>
      </c>
      <c r="O24" s="395" t="s">
        <v>277</v>
      </c>
      <c r="P24" s="396"/>
      <c r="Q24" s="396"/>
      <c r="R24" s="397"/>
    </row>
    <row r="25" spans="1:21" s="113" customFormat="1" x14ac:dyDescent="0.25">
      <c r="B25" s="315"/>
      <c r="C25" s="316" t="s">
        <v>189</v>
      </c>
      <c r="D25" s="316"/>
      <c r="E25" s="316"/>
      <c r="F25" s="316"/>
      <c r="G25" s="316"/>
      <c r="H25" s="277">
        <f>SUM(H21:H24)</f>
        <v>0.16</v>
      </c>
      <c r="I25" s="278"/>
      <c r="J25" s="278"/>
      <c r="K25" s="278"/>
      <c r="L25" s="278"/>
      <c r="M25" s="278"/>
      <c r="N25" s="300">
        <f>SUM(N21:N24)</f>
        <v>0.13</v>
      </c>
      <c r="O25" s="401"/>
      <c r="P25" s="402"/>
      <c r="Q25" s="402"/>
      <c r="R25" s="403"/>
      <c r="S25" s="95"/>
      <c r="T25" s="96"/>
      <c r="U25" s="95"/>
    </row>
    <row r="26" spans="1:21" ht="42" customHeight="1" x14ac:dyDescent="0.25">
      <c r="B26" s="334" t="s">
        <v>214</v>
      </c>
      <c r="C26" s="121" t="s">
        <v>253</v>
      </c>
      <c r="D26" s="121" t="s">
        <v>254</v>
      </c>
      <c r="E26" s="109" t="s">
        <v>264</v>
      </c>
      <c r="F26" s="110" t="s">
        <v>134</v>
      </c>
      <c r="G26" s="110" t="s">
        <v>135</v>
      </c>
      <c r="H26" s="118">
        <v>0.03</v>
      </c>
      <c r="I26" s="269">
        <v>45323</v>
      </c>
      <c r="J26" s="204">
        <v>1</v>
      </c>
      <c r="K26" s="209"/>
      <c r="L26" s="270">
        <f t="shared" ref="L26:L31" si="4">IF(F26="Maximize",K26-J26,IF(F26="Minimize",J26-K26,K26-J26))</f>
        <v>-1</v>
      </c>
      <c r="M26" s="112">
        <f t="shared" ref="M26:M31" si="5">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97">
        <f>M26*H26</f>
        <v>0</v>
      </c>
      <c r="O26" s="395" t="s">
        <v>278</v>
      </c>
      <c r="P26" s="396"/>
      <c r="Q26" s="396"/>
      <c r="R26" s="397"/>
    </row>
    <row r="27" spans="1:21" ht="64.5" customHeight="1" x14ac:dyDescent="0.25">
      <c r="B27" s="335"/>
      <c r="C27" s="337" t="s">
        <v>193</v>
      </c>
      <c r="D27" s="117" t="s">
        <v>256</v>
      </c>
      <c r="E27" s="109" t="s">
        <v>136</v>
      </c>
      <c r="F27" s="110" t="s">
        <v>134</v>
      </c>
      <c r="G27" s="110" t="s">
        <v>135</v>
      </c>
      <c r="H27" s="118">
        <v>0.02</v>
      </c>
      <c r="I27" s="129" t="s">
        <v>257</v>
      </c>
      <c r="J27" s="124">
        <v>1</v>
      </c>
      <c r="K27" s="127"/>
      <c r="L27" s="264">
        <f t="shared" si="4"/>
        <v>-1</v>
      </c>
      <c r="M27" s="112">
        <f t="shared" si="5"/>
        <v>0</v>
      </c>
      <c r="N27" s="297">
        <f>M27*H27</f>
        <v>0</v>
      </c>
      <c r="O27" s="395" t="s">
        <v>279</v>
      </c>
      <c r="P27" s="396"/>
      <c r="Q27" s="396"/>
      <c r="R27" s="397"/>
    </row>
    <row r="28" spans="1:21" ht="46.5" customHeight="1" x14ac:dyDescent="0.25">
      <c r="B28" s="335"/>
      <c r="C28" s="325"/>
      <c r="D28" s="121" t="s">
        <v>255</v>
      </c>
      <c r="E28" s="109" t="s">
        <v>136</v>
      </c>
      <c r="F28" s="110" t="s">
        <v>138</v>
      </c>
      <c r="G28" s="110" t="s">
        <v>135</v>
      </c>
      <c r="H28" s="118">
        <v>0.02</v>
      </c>
      <c r="I28" s="129" t="s">
        <v>258</v>
      </c>
      <c r="J28" s="124">
        <f>HLOOKUP(B12,'Update KPI'!B65:N66,2,0)</f>
        <v>0</v>
      </c>
      <c r="K28" s="127">
        <f>HLOOKUP(B12,'Update KPI'!B65:N67,3,0)</f>
        <v>0</v>
      </c>
      <c r="L28" s="264">
        <f t="shared" si="4"/>
        <v>0</v>
      </c>
      <c r="M28" s="112">
        <f t="shared" si="5"/>
        <v>0</v>
      </c>
      <c r="N28" s="297">
        <f t="shared" ref="N28:N31" si="6">M28*H28</f>
        <v>0</v>
      </c>
      <c r="O28" s="395" t="s">
        <v>280</v>
      </c>
      <c r="P28" s="396"/>
      <c r="Q28" s="396"/>
      <c r="R28" s="397"/>
    </row>
    <row r="29" spans="1:21" ht="44.25" customHeight="1" x14ac:dyDescent="0.25">
      <c r="B29" s="335"/>
      <c r="C29" s="325"/>
      <c r="D29" s="121" t="s">
        <v>259</v>
      </c>
      <c r="E29" s="109" t="s">
        <v>136</v>
      </c>
      <c r="F29" s="110" t="s">
        <v>138</v>
      </c>
      <c r="G29" s="110" t="s">
        <v>135</v>
      </c>
      <c r="H29" s="122">
        <v>0.05</v>
      </c>
      <c r="I29" s="129" t="s">
        <v>220</v>
      </c>
      <c r="J29" s="124">
        <f>HLOOKUP(B12,'Update KPI'!B72:N73,2,0)</f>
        <v>0</v>
      </c>
      <c r="K29" s="134">
        <f>HLOOKUP(B12,'Update KPI'!B72:N74,3,0)</f>
        <v>0</v>
      </c>
      <c r="L29" s="264">
        <f t="shared" si="4"/>
        <v>0</v>
      </c>
      <c r="M29" s="112">
        <f t="shared" si="5"/>
        <v>0</v>
      </c>
      <c r="N29" s="297">
        <f t="shared" si="6"/>
        <v>0</v>
      </c>
      <c r="O29" s="395" t="s">
        <v>282</v>
      </c>
      <c r="P29" s="396"/>
      <c r="Q29" s="396"/>
      <c r="R29" s="397"/>
    </row>
    <row r="30" spans="1:21" ht="61.5" customHeight="1" x14ac:dyDescent="0.25">
      <c r="A30" s="94" t="s">
        <v>142</v>
      </c>
      <c r="B30" s="335"/>
      <c r="C30" s="325"/>
      <c r="D30" s="121" t="s">
        <v>182</v>
      </c>
      <c r="E30" s="109" t="s">
        <v>136</v>
      </c>
      <c r="F30" s="110" t="s">
        <v>134</v>
      </c>
      <c r="G30" s="110" t="s">
        <v>135</v>
      </c>
      <c r="H30" s="122">
        <v>0.04</v>
      </c>
      <c r="I30" s="129" t="s">
        <v>217</v>
      </c>
      <c r="J30" s="204">
        <f>HLOOKUP(B12,'Update KPI'!B57:N58,2,0)</f>
        <v>0.98</v>
      </c>
      <c r="K30" s="210">
        <f>HLOOKUP(B12,'Update KPI'!B57:N59,3,0)</f>
        <v>0</v>
      </c>
      <c r="L30" s="210">
        <f t="shared" si="4"/>
        <v>-0.98</v>
      </c>
      <c r="M30" s="123">
        <f t="shared" si="5"/>
        <v>0</v>
      </c>
      <c r="N30" s="297">
        <f t="shared" si="6"/>
        <v>0</v>
      </c>
      <c r="O30" s="395" t="s">
        <v>283</v>
      </c>
      <c r="P30" s="396"/>
      <c r="Q30" s="396"/>
      <c r="R30" s="397"/>
    </row>
    <row r="31" spans="1:21" ht="42.75" customHeight="1" x14ac:dyDescent="0.25">
      <c r="A31" s="94" t="s">
        <v>142</v>
      </c>
      <c r="B31" s="335"/>
      <c r="C31" s="338"/>
      <c r="D31" s="121" t="s">
        <v>260</v>
      </c>
      <c r="E31" s="109" t="s">
        <v>136</v>
      </c>
      <c r="F31" s="110" t="s">
        <v>229</v>
      </c>
      <c r="G31" s="110" t="s">
        <v>135</v>
      </c>
      <c r="H31" s="122">
        <v>0.05</v>
      </c>
      <c r="I31" s="129" t="s">
        <v>218</v>
      </c>
      <c r="J31" s="124">
        <f>HLOOKUP(B12,'Update KPI'!B79:N80,2,0)</f>
        <v>0</v>
      </c>
      <c r="K31" s="134">
        <f>HLOOKUP(B12,'Update KPI'!B79:N81,3,0)</f>
        <v>0</v>
      </c>
      <c r="L31" s="134">
        <f t="shared" si="4"/>
        <v>0</v>
      </c>
      <c r="M31" s="112">
        <f t="shared" si="5"/>
        <v>1</v>
      </c>
      <c r="N31" s="297">
        <f t="shared" si="6"/>
        <v>0.05</v>
      </c>
      <c r="O31" s="395" t="s">
        <v>281</v>
      </c>
      <c r="P31" s="396"/>
      <c r="Q31" s="396"/>
      <c r="R31" s="397"/>
    </row>
    <row r="32" spans="1:21" s="113" customFormat="1" x14ac:dyDescent="0.25">
      <c r="B32" s="336"/>
      <c r="C32" s="333" t="s">
        <v>141</v>
      </c>
      <c r="D32" s="333"/>
      <c r="E32" s="333"/>
      <c r="F32" s="333"/>
      <c r="G32" s="333"/>
      <c r="H32" s="275">
        <f>SUM(H26:H31)</f>
        <v>0.21000000000000002</v>
      </c>
      <c r="I32" s="276"/>
      <c r="J32" s="276"/>
      <c r="K32" s="276"/>
      <c r="L32" s="276"/>
      <c r="M32" s="276"/>
      <c r="N32" s="301">
        <f>SUM(N26:N31)</f>
        <v>0.05</v>
      </c>
      <c r="O32" s="401"/>
      <c r="P32" s="402"/>
      <c r="Q32" s="402"/>
      <c r="R32" s="403"/>
      <c r="S32" s="95"/>
      <c r="T32" s="96"/>
      <c r="U32" s="95"/>
    </row>
    <row r="33" spans="2:22" s="113" customFormat="1" ht="24.75" customHeight="1" x14ac:dyDescent="0.25">
      <c r="B33" s="327" t="s">
        <v>143</v>
      </c>
      <c r="C33" s="329" t="s">
        <v>144</v>
      </c>
      <c r="D33" s="107" t="s">
        <v>20</v>
      </c>
      <c r="E33" s="130" t="s">
        <v>136</v>
      </c>
      <c r="F33" s="110" t="s">
        <v>134</v>
      </c>
      <c r="G33" s="110" t="s">
        <v>135</v>
      </c>
      <c r="H33" s="111">
        <v>0.02</v>
      </c>
      <c r="I33" s="124" t="s">
        <v>218</v>
      </c>
      <c r="J33" s="124">
        <v>1</v>
      </c>
      <c r="K33" s="124"/>
      <c r="L33" s="124">
        <f t="shared" ref="L33:L40" si="7">IF(F33="Maximize",K33-J33,IF(F33="Minimize",J33-K33,K33-J33))</f>
        <v>-1</v>
      </c>
      <c r="M33" s="112">
        <f t="shared" ref="M33:M40" si="8">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299">
        <f t="shared" ref="N33:N40" si="9">M33*H33</f>
        <v>0</v>
      </c>
      <c r="O33" s="395" t="s">
        <v>284</v>
      </c>
      <c r="P33" s="396"/>
      <c r="Q33" s="396"/>
      <c r="R33" s="397"/>
      <c r="S33" s="95"/>
      <c r="T33" s="96"/>
      <c r="U33" s="95"/>
    </row>
    <row r="34" spans="2:22" s="113" customFormat="1" ht="24.75" customHeight="1" x14ac:dyDescent="0.25">
      <c r="B34" s="327"/>
      <c r="C34" s="329"/>
      <c r="D34" s="116" t="s">
        <v>21</v>
      </c>
      <c r="E34" s="130" t="s">
        <v>136</v>
      </c>
      <c r="F34" s="110" t="s">
        <v>134</v>
      </c>
      <c r="G34" s="110" t="s">
        <v>135</v>
      </c>
      <c r="H34" s="122">
        <v>0.02</v>
      </c>
      <c r="I34" s="233" t="s">
        <v>219</v>
      </c>
      <c r="J34" s="128">
        <f>HLOOKUP(B12,'Update KPI'!B87:N88,2,0)</f>
        <v>0.75</v>
      </c>
      <c r="K34" s="131">
        <f>HLOOKUP(B12,'Update KPI'!B87:N89,3,0)</f>
        <v>0</v>
      </c>
      <c r="L34" s="132">
        <f t="shared" si="7"/>
        <v>-0.75</v>
      </c>
      <c r="M34" s="112">
        <f t="shared" si="8"/>
        <v>0</v>
      </c>
      <c r="N34" s="297">
        <f t="shared" si="9"/>
        <v>0</v>
      </c>
      <c r="O34" s="395"/>
      <c r="P34" s="396"/>
      <c r="Q34" s="396"/>
      <c r="R34" s="397"/>
      <c r="S34" s="95"/>
      <c r="T34" s="96"/>
      <c r="U34" s="95"/>
    </row>
    <row r="35" spans="2:22" s="113" customFormat="1" ht="60" customHeight="1" x14ac:dyDescent="0.25">
      <c r="B35" s="327"/>
      <c r="C35" s="329"/>
      <c r="D35" s="116" t="s">
        <v>184</v>
      </c>
      <c r="E35" s="130" t="s">
        <v>136</v>
      </c>
      <c r="F35" s="110" t="s">
        <v>229</v>
      </c>
      <c r="G35" s="110" t="s">
        <v>135</v>
      </c>
      <c r="H35" s="122">
        <v>0.02</v>
      </c>
      <c r="I35" s="211" t="s">
        <v>220</v>
      </c>
      <c r="J35" s="127">
        <f>HLOOKUP(B12,'Update KPI'!B106:N107,2,0)</f>
        <v>0</v>
      </c>
      <c r="K35" s="134">
        <f>HLOOKUP(B12,'Update KPI'!B106:N108,3,0)</f>
        <v>0</v>
      </c>
      <c r="L35" s="127">
        <f t="shared" si="7"/>
        <v>0</v>
      </c>
      <c r="M35" s="112">
        <f t="shared" si="8"/>
        <v>1</v>
      </c>
      <c r="N35" s="297">
        <f t="shared" si="9"/>
        <v>0.02</v>
      </c>
      <c r="O35" s="395" t="s">
        <v>285</v>
      </c>
      <c r="P35" s="396"/>
      <c r="Q35" s="396"/>
      <c r="R35" s="397"/>
      <c r="S35" s="95"/>
      <c r="T35" s="96"/>
      <c r="U35" s="95"/>
    </row>
    <row r="36" spans="2:22" s="113" customFormat="1" ht="49.5" customHeight="1" x14ac:dyDescent="0.25">
      <c r="B36" s="327"/>
      <c r="C36" s="329"/>
      <c r="D36" s="116" t="s">
        <v>185</v>
      </c>
      <c r="E36" s="130" t="s">
        <v>136</v>
      </c>
      <c r="F36" s="110" t="s">
        <v>134</v>
      </c>
      <c r="G36" s="110" t="s">
        <v>135</v>
      </c>
      <c r="H36" s="122">
        <v>0.04</v>
      </c>
      <c r="I36" s="240" t="s">
        <v>226</v>
      </c>
      <c r="J36" s="128">
        <f>HLOOKUP(B12,'Update KPI'!B94:N95,2,0)</f>
        <v>1</v>
      </c>
      <c r="K36" s="131">
        <f>HLOOKUP(B12,'Update KPI'!B94:N101,8,0)</f>
        <v>0</v>
      </c>
      <c r="L36" s="132">
        <f t="shared" si="7"/>
        <v>-1</v>
      </c>
      <c r="M36" s="112">
        <f t="shared" si="8"/>
        <v>0</v>
      </c>
      <c r="N36" s="302">
        <f t="shared" si="9"/>
        <v>0</v>
      </c>
      <c r="O36" s="395" t="s">
        <v>287</v>
      </c>
      <c r="P36" s="396"/>
      <c r="Q36" s="396"/>
      <c r="R36" s="397"/>
      <c r="S36" s="95"/>
      <c r="T36" s="96"/>
      <c r="U36" s="95"/>
    </row>
    <row r="37" spans="2:22" s="113" customFormat="1" ht="49.5" customHeight="1" x14ac:dyDescent="0.25">
      <c r="B37" s="327"/>
      <c r="C37" s="329"/>
      <c r="D37" s="116" t="s">
        <v>186</v>
      </c>
      <c r="E37" s="130" t="s">
        <v>136</v>
      </c>
      <c r="F37" s="110" t="s">
        <v>229</v>
      </c>
      <c r="G37" s="110" t="s">
        <v>135</v>
      </c>
      <c r="H37" s="122">
        <v>0.02</v>
      </c>
      <c r="I37" s="234" t="s">
        <v>221</v>
      </c>
      <c r="J37" s="120">
        <f>HLOOKUP(B12,'Update KPI'!B115:N116,2,0)</f>
        <v>0</v>
      </c>
      <c r="K37" s="211">
        <f>HLOOKUP(B12,'Update KPI'!B115:N117,2,0)</f>
        <v>0</v>
      </c>
      <c r="L37" s="133">
        <f t="shared" si="7"/>
        <v>0</v>
      </c>
      <c r="M37" s="112">
        <f t="shared" si="8"/>
        <v>1</v>
      </c>
      <c r="N37" s="302">
        <f t="shared" si="9"/>
        <v>0.02</v>
      </c>
      <c r="O37" s="395" t="s">
        <v>286</v>
      </c>
      <c r="P37" s="396"/>
      <c r="Q37" s="396"/>
      <c r="R37" s="397"/>
      <c r="S37" s="95"/>
      <c r="T37" s="96"/>
      <c r="U37" s="95"/>
    </row>
    <row r="38" spans="2:22" s="113" customFormat="1" ht="64.5" customHeight="1" x14ac:dyDescent="0.25">
      <c r="B38" s="327"/>
      <c r="C38" s="330" t="s">
        <v>145</v>
      </c>
      <c r="D38" s="116" t="s">
        <v>187</v>
      </c>
      <c r="E38" s="109" t="s">
        <v>136</v>
      </c>
      <c r="F38" s="110" t="s">
        <v>134</v>
      </c>
      <c r="G38" s="110" t="s">
        <v>135</v>
      </c>
      <c r="H38" s="122">
        <v>0.02</v>
      </c>
      <c r="I38" s="240" t="s">
        <v>222</v>
      </c>
      <c r="J38" s="128">
        <f>HLOOKUP(B12,'Update KPI'!B123:N124,2,0)</f>
        <v>0</v>
      </c>
      <c r="K38" s="131">
        <f>HLOOKUP(B12,'Update KPI'!B123:N133,11,0)</f>
        <v>0</v>
      </c>
      <c r="L38" s="132">
        <f t="shared" si="7"/>
        <v>0</v>
      </c>
      <c r="M38" s="112">
        <f t="shared" si="8"/>
        <v>0</v>
      </c>
      <c r="N38" s="302">
        <f t="shared" si="9"/>
        <v>0</v>
      </c>
      <c r="O38" s="395" t="s">
        <v>288</v>
      </c>
      <c r="P38" s="396"/>
      <c r="Q38" s="396"/>
      <c r="R38" s="397"/>
      <c r="S38" s="95"/>
      <c r="T38" s="96"/>
      <c r="U38" s="95"/>
    </row>
    <row r="39" spans="2:22" s="113" customFormat="1" ht="50.25" customHeight="1" x14ac:dyDescent="0.25">
      <c r="B39" s="327"/>
      <c r="C39" s="331"/>
      <c r="D39" s="121" t="s">
        <v>180</v>
      </c>
      <c r="E39" s="109" t="s">
        <v>136</v>
      </c>
      <c r="F39" s="110" t="s">
        <v>229</v>
      </c>
      <c r="G39" s="110" t="s">
        <v>135</v>
      </c>
      <c r="H39" s="122">
        <v>0.02</v>
      </c>
      <c r="I39" s="234" t="s">
        <v>221</v>
      </c>
      <c r="J39" s="120">
        <f>HLOOKUP(B12,'Update KPI'!B138:N139,2,0)</f>
        <v>0</v>
      </c>
      <c r="K39" s="211">
        <f>HLOOKUP(B12,'Update KPI'!B138:N140,3,0)</f>
        <v>0</v>
      </c>
      <c r="L39" s="132">
        <f t="shared" si="7"/>
        <v>0</v>
      </c>
      <c r="M39" s="112">
        <f t="shared" si="8"/>
        <v>1</v>
      </c>
      <c r="N39" s="297">
        <f t="shared" si="9"/>
        <v>0.02</v>
      </c>
      <c r="O39" s="395" t="s">
        <v>289</v>
      </c>
      <c r="P39" s="396"/>
      <c r="Q39" s="396"/>
      <c r="R39" s="397"/>
      <c r="S39" s="95"/>
      <c r="T39" s="96"/>
      <c r="U39" s="95"/>
    </row>
    <row r="40" spans="2:22" s="113" customFormat="1" ht="45" customHeight="1" x14ac:dyDescent="0.25">
      <c r="B40" s="327"/>
      <c r="C40" s="116" t="s">
        <v>146</v>
      </c>
      <c r="D40" s="121" t="s">
        <v>261</v>
      </c>
      <c r="E40" s="109" t="s">
        <v>264</v>
      </c>
      <c r="F40" s="110" t="s">
        <v>134</v>
      </c>
      <c r="G40" s="110" t="s">
        <v>135</v>
      </c>
      <c r="H40" s="122">
        <v>0.03</v>
      </c>
      <c r="I40" s="240" t="s">
        <v>263</v>
      </c>
      <c r="J40" s="128">
        <v>1</v>
      </c>
      <c r="K40" s="131"/>
      <c r="L40" s="209">
        <f t="shared" si="7"/>
        <v>-1</v>
      </c>
      <c r="M40" s="112">
        <f t="shared" si="8"/>
        <v>0</v>
      </c>
      <c r="N40" s="297">
        <f t="shared" si="9"/>
        <v>0</v>
      </c>
      <c r="O40" s="395" t="s">
        <v>290</v>
      </c>
      <c r="P40" s="396"/>
      <c r="Q40" s="396"/>
      <c r="R40" s="397"/>
      <c r="S40" s="95"/>
      <c r="T40" s="96"/>
      <c r="U40" s="95"/>
    </row>
    <row r="41" spans="2:22" s="113" customFormat="1" ht="16.5" thickBot="1" x14ac:dyDescent="0.3">
      <c r="B41" s="328"/>
      <c r="C41" s="332" t="s">
        <v>147</v>
      </c>
      <c r="D41" s="332"/>
      <c r="E41" s="332"/>
      <c r="F41" s="332"/>
      <c r="G41" s="332"/>
      <c r="H41" s="273">
        <f>SUM(H33:H40)</f>
        <v>0.19</v>
      </c>
      <c r="I41" s="274"/>
      <c r="J41" s="274"/>
      <c r="K41" s="274"/>
      <c r="L41" s="274"/>
      <c r="M41" s="274"/>
      <c r="N41" s="303">
        <f>SUM(N33:N40)</f>
        <v>0.06</v>
      </c>
      <c r="O41" s="401"/>
      <c r="P41" s="402"/>
      <c r="Q41" s="402"/>
      <c r="R41" s="403"/>
      <c r="S41" s="95"/>
      <c r="T41" s="96"/>
      <c r="U41" s="95"/>
    </row>
    <row r="42" spans="2:22" s="135" customFormat="1" ht="16.5" thickBot="1" x14ac:dyDescent="0.3">
      <c r="B42" s="136"/>
      <c r="C42" s="339" t="s">
        <v>148</v>
      </c>
      <c r="D42" s="339"/>
      <c r="E42" s="339"/>
      <c r="F42" s="339"/>
      <c r="G42" s="339"/>
      <c r="H42" s="137">
        <f>SUM(H41,H32,H20,H25)</f>
        <v>1</v>
      </c>
      <c r="I42" s="239"/>
      <c r="J42" s="138"/>
      <c r="K42" s="340" t="s">
        <v>149</v>
      </c>
      <c r="L42" s="341"/>
      <c r="M42" s="342"/>
      <c r="N42" s="139">
        <f>SUM(N16:N19,N26:N31,N33:N40,N21:N24)</f>
        <v>0.64000000000000012</v>
      </c>
      <c r="O42" s="292"/>
      <c r="P42" s="292"/>
      <c r="Q42" s="292"/>
      <c r="R42" s="292"/>
      <c r="S42" s="140"/>
      <c r="T42" s="96"/>
      <c r="U42" s="140"/>
    </row>
    <row r="43" spans="2:22" s="141" customFormat="1" ht="16.5" thickBot="1" x14ac:dyDescent="0.3">
      <c r="B43" s="236"/>
      <c r="C43" s="236"/>
      <c r="D43" s="236"/>
      <c r="E43" s="236"/>
      <c r="F43" s="237"/>
      <c r="G43" s="237"/>
      <c r="H43" s="238"/>
      <c r="I43" s="235"/>
      <c r="J43" s="235"/>
      <c r="K43" s="340" t="s">
        <v>150</v>
      </c>
      <c r="L43" s="341"/>
      <c r="M43" s="341"/>
      <c r="N43" s="142" t="str">
        <f>IF(AND(H42&gt;100%,H42,100%),"Error",IF(N42&gt;=$R$6,"HP",IF(AND(N42&lt;$R$7,N42&gt;=$Q$7),"P",IF(AND(N42&lt;$R$8,N42&gt;=$Q$8),"T",IF(AND(N42&lt;$R$9,N42&gt;=$Q$9),"C",IF(N42&lt;$R$10,"U"))))))</f>
        <v>U</v>
      </c>
      <c r="O43" s="292"/>
      <c r="P43" s="292"/>
      <c r="Q43" s="292"/>
      <c r="R43" s="292"/>
      <c r="S43" s="140"/>
      <c r="T43" s="96"/>
      <c r="U43" s="140"/>
    </row>
    <row r="45" spans="2:22" ht="16.5" thickBot="1" x14ac:dyDescent="0.3"/>
    <row r="46" spans="2:22" ht="32.25" thickBot="1" x14ac:dyDescent="0.3">
      <c r="B46" s="143" t="s">
        <v>118</v>
      </c>
      <c r="C46" s="144" t="s">
        <v>119</v>
      </c>
      <c r="D46" s="144" t="s">
        <v>120</v>
      </c>
      <c r="E46" s="145"/>
      <c r="F46" s="145" t="s">
        <v>122</v>
      </c>
      <c r="G46" s="145" t="s">
        <v>123</v>
      </c>
      <c r="H46" s="146" t="s">
        <v>151</v>
      </c>
      <c r="I46" s="147"/>
      <c r="J46" s="147" t="s">
        <v>152</v>
      </c>
      <c r="K46" s="146" t="s">
        <v>153</v>
      </c>
      <c r="L46" s="146" t="s">
        <v>125</v>
      </c>
      <c r="M46" s="146" t="s">
        <v>154</v>
      </c>
      <c r="N46" s="146" t="s">
        <v>155</v>
      </c>
      <c r="S46" s="94"/>
      <c r="V46" s="95"/>
    </row>
    <row r="47" spans="2:22" ht="16.5" thickBot="1" x14ac:dyDescent="0.3">
      <c r="B47" s="343" t="s">
        <v>156</v>
      </c>
      <c r="C47" s="344"/>
      <c r="D47" s="344"/>
      <c r="E47" s="344"/>
      <c r="F47" s="344"/>
      <c r="G47" s="344"/>
      <c r="H47" s="344"/>
      <c r="I47" s="344"/>
      <c r="J47" s="344"/>
      <c r="K47" s="344"/>
      <c r="L47" s="344"/>
      <c r="M47" s="344"/>
      <c r="N47" s="345"/>
      <c r="S47" s="94"/>
      <c r="V47" s="95"/>
    </row>
    <row r="48" spans="2:22" x14ac:dyDescent="0.25">
      <c r="B48" s="148"/>
      <c r="C48" s="149"/>
      <c r="D48" s="150"/>
      <c r="E48" s="150"/>
      <c r="F48" s="110" t="s">
        <v>134</v>
      </c>
      <c r="G48" s="110" t="s">
        <v>135</v>
      </c>
      <c r="H48" s="150"/>
      <c r="I48" s="151"/>
      <c r="J48" s="151"/>
      <c r="K48" s="152"/>
      <c r="L48" s="152"/>
      <c r="M48" s="153">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54">
        <f>M48*H48</f>
        <v>0</v>
      </c>
      <c r="S48" s="94"/>
      <c r="V48" s="95"/>
    </row>
    <row r="49" spans="2:22" x14ac:dyDescent="0.25">
      <c r="B49" s="155"/>
      <c r="C49" s="156"/>
      <c r="D49" s="157"/>
      <c r="E49" s="157"/>
      <c r="F49" s="110" t="s">
        <v>134</v>
      </c>
      <c r="G49" s="110" t="s">
        <v>135</v>
      </c>
      <c r="H49" s="157"/>
      <c r="I49" s="158"/>
      <c r="J49" s="158"/>
      <c r="K49" s="159"/>
      <c r="L49" s="159"/>
      <c r="M49" s="160">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61">
        <f>M49*H49</f>
        <v>0</v>
      </c>
      <c r="S49" s="94"/>
      <c r="V49" s="95"/>
    </row>
    <row r="50" spans="2:22" ht="16.5" thickBot="1" x14ac:dyDescent="0.3">
      <c r="B50" s="162"/>
      <c r="C50" s="163"/>
      <c r="D50" s="164"/>
      <c r="E50" s="164"/>
      <c r="F50" s="110" t="s">
        <v>134</v>
      </c>
      <c r="G50" s="110" t="s">
        <v>135</v>
      </c>
      <c r="H50" s="164"/>
      <c r="I50" s="165"/>
      <c r="J50" s="165"/>
      <c r="K50" s="166"/>
      <c r="L50" s="166"/>
      <c r="M50" s="167">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8">
        <f>M50*H50</f>
        <v>0</v>
      </c>
      <c r="S50" s="94"/>
      <c r="V50" s="95"/>
    </row>
    <row r="51" spans="2:22" ht="16.5" thickBot="1" x14ac:dyDescent="0.3">
      <c r="B51" s="346" t="s">
        <v>157</v>
      </c>
      <c r="C51" s="347"/>
      <c r="D51" s="169"/>
      <c r="E51" s="170"/>
      <c r="F51" s="170"/>
      <c r="G51" s="170"/>
      <c r="H51" s="170"/>
      <c r="I51" s="170"/>
      <c r="J51" s="171"/>
      <c r="K51" s="346" t="s">
        <v>126</v>
      </c>
      <c r="L51" s="348"/>
      <c r="M51" s="347"/>
      <c r="N51" s="142">
        <f>SUM(N48:N50)+N42</f>
        <v>0.64000000000000012</v>
      </c>
      <c r="S51" s="94"/>
      <c r="T51" s="177"/>
      <c r="V51" s="95"/>
    </row>
    <row r="52" spans="2:22" ht="16.5" thickBot="1" x14ac:dyDescent="0.3">
      <c r="B52" s="346" t="s">
        <v>158</v>
      </c>
      <c r="C52" s="347"/>
      <c r="D52" s="172"/>
      <c r="E52" s="173"/>
      <c r="F52" s="173"/>
      <c r="G52" s="173"/>
      <c r="H52" s="173"/>
      <c r="I52" s="173"/>
      <c r="J52" s="174"/>
      <c r="K52" s="346" t="s">
        <v>150</v>
      </c>
      <c r="L52" s="360"/>
      <c r="M52" s="361"/>
      <c r="N52" s="142" t="str">
        <f>IF(N51&gt;=R6,"HP",IF(AND(N51&lt;R7,N51&gt;=Q7),"P",IF(AND(N51&lt;R8,N51&gt;=Q8),"T",IF(AND(N51&lt;R9,N51&gt;=Q9),"C",IF(N51&lt;R10,"U")))))</f>
        <v>U</v>
      </c>
      <c r="S52" s="94"/>
      <c r="T52" s="178"/>
      <c r="V52" s="95"/>
    </row>
    <row r="53" spans="2:22" x14ac:dyDescent="0.25">
      <c r="T53" s="178"/>
    </row>
    <row r="54" spans="2:22" hidden="1" x14ac:dyDescent="0.25">
      <c r="B54" s="175" t="s">
        <v>159</v>
      </c>
      <c r="C54" s="175"/>
      <c r="D54" s="175"/>
      <c r="E54" s="175"/>
      <c r="F54" s="175"/>
      <c r="G54" s="175"/>
      <c r="H54" s="175"/>
      <c r="I54" s="175"/>
      <c r="J54" s="175"/>
      <c r="K54" s="175"/>
      <c r="L54" s="176"/>
      <c r="M54" s="176"/>
      <c r="N54" s="176"/>
      <c r="O54" s="176"/>
      <c r="P54" s="176"/>
      <c r="Q54" s="176"/>
      <c r="R54" s="176"/>
      <c r="S54" s="176"/>
      <c r="T54" s="178"/>
    </row>
    <row r="55" spans="2:22" hidden="1" x14ac:dyDescent="0.25">
      <c r="B55" s="317" t="s">
        <v>160</v>
      </c>
      <c r="C55" s="363" t="str">
        <f>B54</f>
        <v>KEY BEHAVIOR INDICATOR (BASED CHITOSE CORE VALUE)</v>
      </c>
      <c r="D55" s="363"/>
      <c r="E55" s="363"/>
      <c r="F55" s="363"/>
      <c r="G55" s="363"/>
      <c r="H55" s="363"/>
      <c r="I55" s="363"/>
      <c r="J55" s="363"/>
      <c r="K55" s="363"/>
      <c r="L55" s="363"/>
      <c r="M55" s="364"/>
      <c r="N55" s="312" t="s">
        <v>161</v>
      </c>
      <c r="O55" s="293"/>
      <c r="S55" s="94"/>
      <c r="T55" s="178"/>
      <c r="U55" s="94"/>
    </row>
    <row r="56" spans="2:22" ht="16.5" hidden="1" thickBot="1" x14ac:dyDescent="0.3">
      <c r="B56" s="362"/>
      <c r="C56" s="365"/>
      <c r="D56" s="365"/>
      <c r="E56" s="365"/>
      <c r="F56" s="365"/>
      <c r="G56" s="365"/>
      <c r="H56" s="365"/>
      <c r="I56" s="365"/>
      <c r="J56" s="365"/>
      <c r="K56" s="365"/>
      <c r="L56" s="365"/>
      <c r="M56" s="366"/>
      <c r="N56" s="313"/>
      <c r="O56" s="293"/>
      <c r="S56" s="94"/>
      <c r="T56" s="178"/>
      <c r="U56" s="94"/>
    </row>
    <row r="57" spans="2:22" hidden="1" x14ac:dyDescent="0.25">
      <c r="B57" s="179">
        <v>1</v>
      </c>
      <c r="C57" s="349" t="s">
        <v>162</v>
      </c>
      <c r="D57" s="349"/>
      <c r="E57" s="349"/>
      <c r="F57" s="349"/>
      <c r="G57" s="349"/>
      <c r="H57" s="349"/>
      <c r="I57" s="349"/>
      <c r="J57" s="349"/>
      <c r="K57" s="349"/>
      <c r="L57" s="349"/>
      <c r="M57" s="350"/>
      <c r="N57" s="180">
        <v>0</v>
      </c>
      <c r="O57" s="293"/>
      <c r="S57" s="94"/>
      <c r="T57" s="178"/>
      <c r="U57" s="94"/>
    </row>
    <row r="58" spans="2:22" hidden="1" x14ac:dyDescent="0.25">
      <c r="B58" s="181">
        <v>2</v>
      </c>
      <c r="C58" s="351" t="s">
        <v>163</v>
      </c>
      <c r="D58" s="352"/>
      <c r="E58" s="352"/>
      <c r="F58" s="352"/>
      <c r="G58" s="352"/>
      <c r="H58" s="352"/>
      <c r="I58" s="352"/>
      <c r="J58" s="352"/>
      <c r="K58" s="352"/>
      <c r="L58" s="352"/>
      <c r="M58" s="353"/>
      <c r="N58" s="180">
        <v>0</v>
      </c>
      <c r="O58" s="293"/>
      <c r="S58" s="94"/>
      <c r="T58" s="178"/>
      <c r="U58" s="94"/>
    </row>
    <row r="59" spans="2:22" hidden="1" x14ac:dyDescent="0.25">
      <c r="B59" s="179">
        <v>3</v>
      </c>
      <c r="C59" s="349" t="s">
        <v>164</v>
      </c>
      <c r="D59" s="349"/>
      <c r="E59" s="349"/>
      <c r="F59" s="349"/>
      <c r="G59" s="349"/>
      <c r="H59" s="349"/>
      <c r="I59" s="349"/>
      <c r="J59" s="349"/>
      <c r="K59" s="349"/>
      <c r="L59" s="349"/>
      <c r="M59" s="350"/>
      <c r="N59" s="180">
        <v>0</v>
      </c>
      <c r="O59" s="293"/>
      <c r="S59" s="94"/>
      <c r="T59" s="178"/>
      <c r="U59" s="94"/>
    </row>
    <row r="60" spans="2:22" hidden="1" x14ac:dyDescent="0.25">
      <c r="B60" s="181">
        <v>4</v>
      </c>
      <c r="C60" s="351" t="s">
        <v>165</v>
      </c>
      <c r="D60" s="352"/>
      <c r="E60" s="352"/>
      <c r="F60" s="352"/>
      <c r="G60" s="352"/>
      <c r="H60" s="352"/>
      <c r="I60" s="352"/>
      <c r="J60" s="352"/>
      <c r="K60" s="352"/>
      <c r="L60" s="352"/>
      <c r="M60" s="353"/>
      <c r="N60" s="180">
        <v>0</v>
      </c>
      <c r="O60" s="293"/>
      <c r="S60" s="94"/>
      <c r="T60" s="178"/>
      <c r="U60" s="94"/>
    </row>
    <row r="61" spans="2:22" hidden="1" x14ac:dyDescent="0.25">
      <c r="B61" s="179">
        <v>5</v>
      </c>
      <c r="C61" s="351" t="s">
        <v>166</v>
      </c>
      <c r="D61" s="352"/>
      <c r="E61" s="352"/>
      <c r="F61" s="352"/>
      <c r="G61" s="352"/>
      <c r="H61" s="352"/>
      <c r="I61" s="352"/>
      <c r="J61" s="352"/>
      <c r="K61" s="352"/>
      <c r="L61" s="352"/>
      <c r="M61" s="353"/>
      <c r="N61" s="180">
        <v>0</v>
      </c>
      <c r="O61" s="293"/>
      <c r="S61" s="94"/>
      <c r="T61" s="191"/>
      <c r="U61" s="94"/>
    </row>
    <row r="62" spans="2:22" ht="16.5" hidden="1" thickBot="1" x14ac:dyDescent="0.3">
      <c r="B62" s="367" t="s">
        <v>167</v>
      </c>
      <c r="C62" s="368"/>
      <c r="D62" s="368"/>
      <c r="E62" s="368"/>
      <c r="F62" s="368"/>
      <c r="G62" s="368"/>
      <c r="H62" s="368"/>
      <c r="I62" s="368"/>
      <c r="J62" s="368"/>
      <c r="K62" s="368"/>
      <c r="L62" s="368"/>
      <c r="M62" s="369"/>
      <c r="N62" s="182"/>
      <c r="O62" s="293"/>
      <c r="P62" s="293"/>
      <c r="S62" s="94"/>
      <c r="T62" s="178"/>
      <c r="U62" s="94"/>
    </row>
    <row r="63" spans="2:22" ht="16.5" hidden="1" thickBot="1" x14ac:dyDescent="0.3">
      <c r="B63" s="183"/>
      <c r="C63" s="184"/>
      <c r="D63" s="185"/>
      <c r="E63" s="185"/>
      <c r="F63" s="186"/>
      <c r="G63" s="186"/>
      <c r="H63" s="186"/>
      <c r="I63" s="186"/>
      <c r="J63" s="186"/>
      <c r="K63" s="186"/>
      <c r="L63" s="186"/>
      <c r="M63" s="186" t="s">
        <v>168</v>
      </c>
      <c r="N63" s="187">
        <f>AVERAGE(N57:N62)</f>
        <v>0</v>
      </c>
      <c r="O63" s="293"/>
      <c r="P63" s="293"/>
      <c r="S63" s="94"/>
      <c r="T63" s="178"/>
      <c r="U63" s="94"/>
    </row>
    <row r="64" spans="2:22" x14ac:dyDescent="0.25">
      <c r="B64" s="99"/>
      <c r="C64" s="99"/>
      <c r="D64" s="188"/>
      <c r="E64" s="188"/>
      <c r="F64" s="189"/>
      <c r="G64" s="189"/>
      <c r="H64" s="189"/>
      <c r="I64" s="189"/>
      <c r="J64" s="189"/>
      <c r="K64" s="189"/>
      <c r="L64" s="189"/>
      <c r="M64" s="189"/>
      <c r="N64" s="189"/>
      <c r="O64" s="189"/>
      <c r="P64" s="189"/>
      <c r="Q64" s="190"/>
      <c r="R64" s="190"/>
      <c r="S64" s="190"/>
      <c r="T64" s="193"/>
    </row>
    <row r="65" spans="2:21" x14ac:dyDescent="0.25">
      <c r="B65" s="189"/>
      <c r="C65" s="105"/>
      <c r="D65" s="105"/>
      <c r="E65" s="105"/>
      <c r="F65" s="189"/>
      <c r="G65" s="189"/>
      <c r="H65" s="189"/>
      <c r="I65" s="189"/>
      <c r="J65" s="189"/>
      <c r="K65" s="189"/>
      <c r="L65" s="189"/>
      <c r="M65" s="189"/>
      <c r="N65" s="97"/>
      <c r="O65" s="189"/>
      <c r="P65" s="293"/>
      <c r="S65" s="94"/>
      <c r="T65" s="178"/>
      <c r="U65" s="94"/>
    </row>
    <row r="66" spans="2:21" x14ac:dyDescent="0.25">
      <c r="B66" s="105"/>
      <c r="C66" s="105"/>
      <c r="D66" s="189"/>
      <c r="E66" s="189"/>
      <c r="F66" s="176"/>
      <c r="G66" s="176"/>
      <c r="H66" s="176"/>
      <c r="I66" s="176"/>
      <c r="J66" s="176"/>
      <c r="K66" s="176"/>
      <c r="L66" s="176"/>
      <c r="M66" s="176"/>
      <c r="N66" s="176"/>
      <c r="O66" s="176"/>
      <c r="P66" s="293"/>
      <c r="S66" s="94"/>
      <c r="T66" s="178"/>
      <c r="U66" s="94"/>
    </row>
    <row r="67" spans="2:21" ht="16.5" thickBot="1" x14ac:dyDescent="0.3">
      <c r="B67" s="188"/>
      <c r="C67" s="188"/>
      <c r="D67" s="192"/>
      <c r="E67" s="192"/>
      <c r="F67" s="188"/>
      <c r="G67" s="188"/>
      <c r="H67" s="188"/>
      <c r="I67" s="188"/>
      <c r="J67" s="188"/>
      <c r="K67" s="188"/>
      <c r="L67" s="188"/>
      <c r="M67" s="188"/>
      <c r="N67" s="188"/>
      <c r="O67" s="295"/>
      <c r="P67" s="296"/>
      <c r="Q67" s="295"/>
      <c r="R67" s="295"/>
      <c r="S67" s="188"/>
      <c r="T67" s="94"/>
    </row>
    <row r="68" spans="2:21" x14ac:dyDescent="0.25">
      <c r="B68" s="370" t="s">
        <v>169</v>
      </c>
      <c r="C68" s="371"/>
      <c r="D68" s="95"/>
      <c r="F68" s="94"/>
      <c r="G68" s="94"/>
      <c r="H68" s="178"/>
      <c r="S68" s="94"/>
      <c r="T68" s="94"/>
      <c r="U68" s="94"/>
    </row>
    <row r="69" spans="2:21" x14ac:dyDescent="0.25">
      <c r="B69" s="227" t="str">
        <f>B8</f>
        <v>Manager</v>
      </c>
      <c r="C69" s="229" t="s">
        <v>170</v>
      </c>
      <c r="D69" s="95"/>
      <c r="F69" s="94"/>
      <c r="G69" s="94"/>
      <c r="H69" s="178"/>
      <c r="S69" s="94"/>
      <c r="T69" s="94"/>
      <c r="U69" s="94"/>
    </row>
    <row r="70" spans="2:21" x14ac:dyDescent="0.25">
      <c r="B70" s="354" t="str">
        <f>C8</f>
        <v>Shinta Sukmadewi</v>
      </c>
      <c r="C70" s="357" t="str">
        <f>C7</f>
        <v>Susanto</v>
      </c>
      <c r="D70" s="95"/>
      <c r="F70" s="94"/>
      <c r="G70" s="94"/>
      <c r="H70" s="178"/>
      <c r="S70" s="94"/>
      <c r="T70" s="94"/>
      <c r="U70" s="94"/>
    </row>
    <row r="71" spans="2:21" x14ac:dyDescent="0.25">
      <c r="B71" s="355"/>
      <c r="C71" s="358"/>
      <c r="D71" s="95"/>
      <c r="F71" s="94"/>
      <c r="G71" s="94"/>
      <c r="H71" s="178"/>
      <c r="S71" s="94"/>
      <c r="T71" s="94"/>
      <c r="U71" s="94"/>
    </row>
    <row r="72" spans="2:21" x14ac:dyDescent="0.25">
      <c r="B72" s="355"/>
      <c r="C72" s="358"/>
      <c r="D72" s="95"/>
      <c r="F72" s="94"/>
      <c r="G72" s="94"/>
      <c r="H72" s="178"/>
      <c r="S72" s="94"/>
      <c r="T72" s="94"/>
      <c r="U72" s="94"/>
    </row>
    <row r="73" spans="2:21" ht="16.5" thickBot="1" x14ac:dyDescent="0.3">
      <c r="B73" s="356"/>
      <c r="C73" s="359"/>
      <c r="D73" s="95"/>
      <c r="F73" s="94"/>
      <c r="G73" s="94"/>
      <c r="H73" s="96"/>
      <c r="S73" s="94"/>
      <c r="T73" s="94"/>
      <c r="U73" s="94"/>
    </row>
    <row r="74" spans="2:21" ht="16.5" thickBot="1" x14ac:dyDescent="0.3">
      <c r="B74" s="194" t="s">
        <v>171</v>
      </c>
      <c r="C74" s="228" t="s">
        <v>171</v>
      </c>
      <c r="D74" s="95"/>
      <c r="F74" s="94"/>
      <c r="G74" s="94"/>
      <c r="H74" s="96"/>
      <c r="S74" s="94"/>
      <c r="U74" s="94"/>
    </row>
  </sheetData>
  <sheetProtection formatCells="0" formatColumns="0" insertRows="0" deleteRows="0"/>
  <mergeCells count="89">
    <mergeCell ref="O40:R40"/>
    <mergeCell ref="O41:R41"/>
    <mergeCell ref="O33:R34"/>
    <mergeCell ref="O35:R35"/>
    <mergeCell ref="O36:R36"/>
    <mergeCell ref="O37:R37"/>
    <mergeCell ref="O38:R38"/>
    <mergeCell ref="O39:R39"/>
    <mergeCell ref="O30:R30"/>
    <mergeCell ref="O31:R31"/>
    <mergeCell ref="O32:R32"/>
    <mergeCell ref="O25:R25"/>
    <mergeCell ref="O26:R26"/>
    <mergeCell ref="O27:R27"/>
    <mergeCell ref="O28:R28"/>
    <mergeCell ref="O29:R29"/>
    <mergeCell ref="O20:R20"/>
    <mergeCell ref="O21:R21"/>
    <mergeCell ref="O22:R22"/>
    <mergeCell ref="O23:R23"/>
    <mergeCell ref="O24:R24"/>
    <mergeCell ref="O14:R15"/>
    <mergeCell ref="O16:R16"/>
    <mergeCell ref="O17:R17"/>
    <mergeCell ref="O18:R18"/>
    <mergeCell ref="O19:R19"/>
    <mergeCell ref="H8:K9"/>
    <mergeCell ref="H10:K10"/>
    <mergeCell ref="C6:D6"/>
    <mergeCell ref="C7:D7"/>
    <mergeCell ref="C8:D8"/>
    <mergeCell ref="C9:D9"/>
    <mergeCell ref="C10:D10"/>
    <mergeCell ref="L6:N7"/>
    <mergeCell ref="L8:N10"/>
    <mergeCell ref="Q1:R1"/>
    <mergeCell ref="Q2:R2"/>
    <mergeCell ref="A3:N3"/>
    <mergeCell ref="A4:N4"/>
    <mergeCell ref="O5:R5"/>
    <mergeCell ref="O10:P10"/>
    <mergeCell ref="O6:P6"/>
    <mergeCell ref="O7:P7"/>
    <mergeCell ref="O8:P8"/>
    <mergeCell ref="O9:P9"/>
    <mergeCell ref="E6:G7"/>
    <mergeCell ref="E8:G9"/>
    <mergeCell ref="E10:G10"/>
    <mergeCell ref="H6:K7"/>
    <mergeCell ref="B70:B73"/>
    <mergeCell ref="C70:C73"/>
    <mergeCell ref="B52:C52"/>
    <mergeCell ref="K52:M52"/>
    <mergeCell ref="B55:B56"/>
    <mergeCell ref="C55:M56"/>
    <mergeCell ref="C61:M61"/>
    <mergeCell ref="B62:M62"/>
    <mergeCell ref="B68:C68"/>
    <mergeCell ref="N55:N56"/>
    <mergeCell ref="C57:M57"/>
    <mergeCell ref="C58:M58"/>
    <mergeCell ref="C59:M59"/>
    <mergeCell ref="C60:M60"/>
    <mergeCell ref="C42:G42"/>
    <mergeCell ref="K42:M42"/>
    <mergeCell ref="K43:M43"/>
    <mergeCell ref="B47:N47"/>
    <mergeCell ref="B51:C51"/>
    <mergeCell ref="K51:M51"/>
    <mergeCell ref="B33:B41"/>
    <mergeCell ref="C33:C37"/>
    <mergeCell ref="C38:C39"/>
    <mergeCell ref="C41:G41"/>
    <mergeCell ref="C32:G32"/>
    <mergeCell ref="B26:B32"/>
    <mergeCell ref="C27:C31"/>
    <mergeCell ref="I14:I15"/>
    <mergeCell ref="C20:G20"/>
    <mergeCell ref="B21:B25"/>
    <mergeCell ref="C25:G25"/>
    <mergeCell ref="B14:B15"/>
    <mergeCell ref="C14:C15"/>
    <mergeCell ref="D14:D15"/>
    <mergeCell ref="E14:E15"/>
    <mergeCell ref="F14:F15"/>
    <mergeCell ref="G14:G15"/>
    <mergeCell ref="B16:B20"/>
    <mergeCell ref="C18:C19"/>
    <mergeCell ref="C21:C23"/>
  </mergeCells>
  <phoneticPr fontId="3" type="noConversion"/>
  <conditionalFormatting sqref="H8 M16:M19 M26:M31 M33:M40">
    <cfRule type="cellIs" dxfId="90" priority="10" operator="greaterThan">
      <formula>1.25</formula>
    </cfRule>
    <cfRule type="cellIs" dxfId="89" priority="11" operator="equal">
      <formula>1.25</formula>
    </cfRule>
    <cfRule type="cellIs" dxfId="88" priority="12" operator="greaterThan">
      <formula>1.05</formula>
    </cfRule>
    <cfRule type="cellIs" dxfId="87" priority="13" operator="equal">
      <formula>1.05</formula>
    </cfRule>
    <cfRule type="cellIs" dxfId="86" priority="14" operator="greaterThan">
      <formula>0.95</formula>
    </cfRule>
    <cfRule type="cellIs" dxfId="85" priority="15" operator="equal">
      <formula>0.95</formula>
    </cfRule>
    <cfRule type="cellIs" dxfId="84" priority="16" operator="greaterThan">
      <formula>0.8</formula>
    </cfRule>
    <cfRule type="cellIs" dxfId="83" priority="17" operator="equal">
      <formula>0.8</formula>
    </cfRule>
    <cfRule type="cellIs" dxfId="82" priority="18" operator="lessThan">
      <formula>0.8</formula>
    </cfRule>
  </conditionalFormatting>
  <conditionalFormatting sqref="H10 E11:E13">
    <cfRule type="containsText" dxfId="81" priority="19" operator="containsText" text="U">
      <formula>NOT(ISERROR(SEARCH("U",E10)))</formula>
    </cfRule>
    <cfRule type="containsText" dxfId="80" priority="20" operator="containsText" text="C">
      <formula>NOT(ISERROR(SEARCH("C",E10)))</formula>
    </cfRule>
    <cfRule type="containsText" dxfId="79" priority="21" operator="containsText" text="T">
      <formula>NOT(ISERROR(SEARCH("T",E10)))</formula>
    </cfRule>
    <cfRule type="containsText" dxfId="78" priority="22" operator="containsText" text="P">
      <formula>NOT(ISERROR(SEARCH("P",E10)))</formula>
    </cfRule>
    <cfRule type="containsText" dxfId="77" priority="23" operator="containsText" text="HP">
      <formula>NOT(ISERROR(SEARCH("HP",E10)))</formula>
    </cfRule>
  </conditionalFormatting>
  <conditionalFormatting sqref="M21:M24">
    <cfRule type="cellIs" dxfId="76" priority="38" operator="greaterThan">
      <formula>1.25</formula>
    </cfRule>
    <cfRule type="cellIs" dxfId="75" priority="39" operator="equal">
      <formula>1.25</formula>
    </cfRule>
    <cfRule type="cellIs" dxfId="74" priority="40" operator="greaterThan">
      <formula>1.05</formula>
    </cfRule>
    <cfRule type="cellIs" dxfId="73" priority="41" operator="equal">
      <formula>1.05</formula>
    </cfRule>
    <cfRule type="cellIs" dxfId="72" priority="42" operator="greaterThan">
      <formula>0.95</formula>
    </cfRule>
    <cfRule type="cellIs" dxfId="71" priority="43" operator="equal">
      <formula>0.95</formula>
    </cfRule>
    <cfRule type="cellIs" dxfId="70" priority="44" operator="greaterThan">
      <formula>0.8</formula>
    </cfRule>
    <cfRule type="cellIs" dxfId="69" priority="45" operator="equal">
      <formula>0.8</formula>
    </cfRule>
    <cfRule type="cellIs" dxfId="68" priority="46" operator="lessThan">
      <formula>0.8</formula>
    </cfRule>
  </conditionalFormatting>
  <conditionalFormatting sqref="M48:M50">
    <cfRule type="cellIs" dxfId="67" priority="56" operator="greaterThan">
      <formula>1.25</formula>
    </cfRule>
    <cfRule type="cellIs" dxfId="66" priority="57" operator="equal">
      <formula>1.25</formula>
    </cfRule>
    <cfRule type="cellIs" dxfId="65" priority="58" operator="greaterThan">
      <formula>1.05</formula>
    </cfRule>
    <cfRule type="cellIs" dxfId="64" priority="59" operator="equal">
      <formula>1.05</formula>
    </cfRule>
    <cfRule type="cellIs" dxfId="63" priority="60" operator="greaterThan">
      <formula>0.95</formula>
    </cfRule>
    <cfRule type="cellIs" dxfId="62" priority="61" operator="equal">
      <formula>0.95</formula>
    </cfRule>
    <cfRule type="cellIs" dxfId="61" priority="62" operator="greaterThan">
      <formula>0.8</formula>
    </cfRule>
    <cfRule type="cellIs" dxfId="60" priority="63" operator="equal">
      <formula>0.8</formula>
    </cfRule>
    <cfRule type="cellIs" dxfId="59" priority="64" operator="lessThan">
      <formula>0.8</formula>
    </cfRule>
  </conditionalFormatting>
  <conditionalFormatting sqref="N46 N48:N50">
    <cfRule type="cellIs" dxfId="58" priority="79" stopIfTrue="1" operator="equal">
      <formula>"U"</formula>
    </cfRule>
    <cfRule type="cellIs" dxfId="57" priority="80" stopIfTrue="1" operator="equal">
      <formula>"HP"</formula>
    </cfRule>
    <cfRule type="cellIs" dxfId="56" priority="81" stopIfTrue="1" operator="equal">
      <formula>"P"</formula>
    </cfRule>
    <cfRule type="cellIs" dxfId="55" priority="82" stopIfTrue="1" operator="equal">
      <formula>"T"</formula>
    </cfRule>
    <cfRule type="cellIs" dxfId="54" priority="83" stopIfTrue="1" operator="equal">
      <formula>"C"</formula>
    </cfRule>
  </conditionalFormatting>
  <dataValidations count="5">
    <dataValidation type="list" allowBlank="1" showInputMessage="1" showErrorMessage="1" sqref="G48:G50 G33:G40 G26:G31 G16:G19 G21:G24" xr:uid="{D5764FFC-12A5-40C9-8E8E-B23AE8C4DF21}">
      <formula1>$V$10:$V$11</formula1>
    </dataValidation>
    <dataValidation type="list" allowBlank="1" showInputMessage="1" showErrorMessage="1" sqref="F48:F50 F33:F40 F26:F31 F16:F19 F21:F2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43"/>
  <sheetViews>
    <sheetView zoomScale="85" zoomScaleNormal="85" workbookViewId="0">
      <selection activeCell="C133" sqref="C133"/>
    </sheetView>
  </sheetViews>
  <sheetFormatPr defaultRowHeight="15" x14ac:dyDescent="0.25"/>
  <cols>
    <col min="1" max="1" width="32.42578125" customWidth="1"/>
    <col min="2" max="13" width="13.140625" customWidth="1"/>
    <col min="14" max="14" width="16.7109375" bestFit="1" customWidth="1"/>
    <col min="16" max="28" width="27.42578125" style="230" customWidth="1"/>
  </cols>
  <sheetData>
    <row r="1" spans="1:28" x14ac:dyDescent="0.25">
      <c r="A1" s="4" t="s">
        <v>43</v>
      </c>
      <c r="B1">
        <v>200</v>
      </c>
    </row>
    <row r="2" spans="1:28" x14ac:dyDescent="0.25">
      <c r="A2" s="3" t="s">
        <v>262</v>
      </c>
      <c r="B2" s="3" t="s">
        <v>28</v>
      </c>
      <c r="C2" s="3" t="s">
        <v>29</v>
      </c>
      <c r="D2" s="3" t="s">
        <v>30</v>
      </c>
      <c r="E2" s="3" t="s">
        <v>31</v>
      </c>
      <c r="F2" s="3" t="s">
        <v>32</v>
      </c>
      <c r="G2" s="3" t="s">
        <v>33</v>
      </c>
      <c r="H2" s="3" t="s">
        <v>34</v>
      </c>
      <c r="I2" s="3" t="s">
        <v>35</v>
      </c>
      <c r="J2" s="3" t="s">
        <v>36</v>
      </c>
      <c r="K2" s="3" t="s">
        <v>37</v>
      </c>
      <c r="L2" s="3" t="s">
        <v>38</v>
      </c>
      <c r="M2" s="3" t="s">
        <v>39</v>
      </c>
      <c r="N2" s="3" t="s">
        <v>83</v>
      </c>
      <c r="P2" s="208" t="s">
        <v>28</v>
      </c>
      <c r="Q2" s="208" t="s">
        <v>29</v>
      </c>
      <c r="R2" s="208" t="s">
        <v>30</v>
      </c>
      <c r="S2" s="208" t="s">
        <v>31</v>
      </c>
      <c r="T2" s="208" t="s">
        <v>32</v>
      </c>
      <c r="U2" s="208" t="s">
        <v>33</v>
      </c>
      <c r="V2" s="208" t="s">
        <v>34</v>
      </c>
      <c r="W2" s="208" t="s">
        <v>35</v>
      </c>
      <c r="X2" s="208" t="s">
        <v>36</v>
      </c>
      <c r="Y2" s="208" t="s">
        <v>37</v>
      </c>
      <c r="Z2" s="208" t="s">
        <v>38</v>
      </c>
      <c r="AA2" s="208" t="s">
        <v>39</v>
      </c>
      <c r="AB2" s="208" t="s">
        <v>83</v>
      </c>
    </row>
    <row r="3" spans="1:28" x14ac:dyDescent="0.25">
      <c r="A3" s="3" t="s">
        <v>40</v>
      </c>
      <c r="B3" s="257">
        <f>$B$1/12</f>
        <v>16.666666666666668</v>
      </c>
      <c r="C3" s="257">
        <f t="shared" ref="C3:M3" si="0">$B$1/12</f>
        <v>16.666666666666668</v>
      </c>
      <c r="D3" s="257">
        <f t="shared" si="0"/>
        <v>16.666666666666668</v>
      </c>
      <c r="E3" s="257">
        <f t="shared" si="0"/>
        <v>16.666666666666668</v>
      </c>
      <c r="F3" s="257">
        <f t="shared" si="0"/>
        <v>16.666666666666668</v>
      </c>
      <c r="G3" s="257">
        <f t="shared" si="0"/>
        <v>16.666666666666668</v>
      </c>
      <c r="H3" s="257">
        <f t="shared" si="0"/>
        <v>16.666666666666668</v>
      </c>
      <c r="I3" s="257">
        <f t="shared" si="0"/>
        <v>16.666666666666668</v>
      </c>
      <c r="J3" s="257">
        <f t="shared" si="0"/>
        <v>16.666666666666668</v>
      </c>
      <c r="K3" s="257">
        <f t="shared" si="0"/>
        <v>16.666666666666668</v>
      </c>
      <c r="L3" s="257">
        <f t="shared" si="0"/>
        <v>16.666666666666668</v>
      </c>
      <c r="M3" s="257">
        <f t="shared" si="0"/>
        <v>16.666666666666668</v>
      </c>
      <c r="N3" s="257">
        <f>SUM(B3:M3)</f>
        <v>199.99999999999997</v>
      </c>
      <c r="P3" s="404"/>
      <c r="Q3" s="404"/>
      <c r="R3" s="404"/>
      <c r="S3" s="404"/>
      <c r="T3" s="404"/>
      <c r="U3" s="404"/>
      <c r="V3" s="404"/>
      <c r="W3" s="404"/>
      <c r="X3" s="404"/>
      <c r="Y3" s="404"/>
      <c r="Z3" s="404"/>
      <c r="AA3" s="404"/>
      <c r="AB3" s="404"/>
    </row>
    <row r="4" spans="1:28" x14ac:dyDescent="0.25">
      <c r="A4" s="3" t="s">
        <v>41</v>
      </c>
      <c r="B4" s="258">
        <v>54</v>
      </c>
      <c r="C4" s="258"/>
      <c r="D4" s="258"/>
      <c r="E4" s="258"/>
      <c r="F4" s="258"/>
      <c r="G4" s="258"/>
      <c r="H4" s="258"/>
      <c r="I4" s="258"/>
      <c r="J4" s="258"/>
      <c r="K4" s="258"/>
      <c r="L4" s="258"/>
      <c r="M4" s="258"/>
      <c r="N4" s="245">
        <f>AVERAGE(B4:M4)</f>
        <v>54</v>
      </c>
      <c r="P4" s="404"/>
      <c r="Q4" s="404"/>
      <c r="R4" s="404"/>
      <c r="S4" s="404"/>
      <c r="T4" s="404"/>
      <c r="U4" s="404"/>
      <c r="V4" s="404"/>
      <c r="W4" s="404"/>
      <c r="X4" s="404"/>
      <c r="Y4" s="404"/>
      <c r="Z4" s="404"/>
      <c r="AA4" s="404"/>
      <c r="AB4" s="404"/>
    </row>
    <row r="5" spans="1:28" x14ac:dyDescent="0.25">
      <c r="A5" s="3" t="s">
        <v>197</v>
      </c>
      <c r="B5" s="2">
        <f>B4/B3</f>
        <v>3.2399999999999998</v>
      </c>
      <c r="C5" s="2">
        <f t="shared" ref="C5:M5" si="1">C4/C3</f>
        <v>0</v>
      </c>
      <c r="D5" s="2">
        <f t="shared" si="1"/>
        <v>0</v>
      </c>
      <c r="E5" s="2">
        <f t="shared" si="1"/>
        <v>0</v>
      </c>
      <c r="F5" s="2">
        <f t="shared" si="1"/>
        <v>0</v>
      </c>
      <c r="G5" s="2">
        <f t="shared" si="1"/>
        <v>0</v>
      </c>
      <c r="H5" s="2">
        <f t="shared" si="1"/>
        <v>0</v>
      </c>
      <c r="I5" s="2">
        <f t="shared" si="1"/>
        <v>0</v>
      </c>
      <c r="J5" s="2">
        <f t="shared" si="1"/>
        <v>0</v>
      </c>
      <c r="K5" s="2">
        <f t="shared" si="1"/>
        <v>0</v>
      </c>
      <c r="L5" s="2">
        <f t="shared" si="1"/>
        <v>0</v>
      </c>
      <c r="M5" s="2">
        <f t="shared" si="1"/>
        <v>0</v>
      </c>
      <c r="N5" s="2">
        <f>N4/N3</f>
        <v>0.27</v>
      </c>
      <c r="P5" s="404"/>
      <c r="Q5" s="404"/>
      <c r="R5" s="404"/>
      <c r="S5" s="404"/>
      <c r="T5" s="404"/>
      <c r="U5" s="404"/>
      <c r="V5" s="404"/>
      <c r="W5" s="404"/>
      <c r="X5" s="404"/>
      <c r="Y5" s="404"/>
      <c r="Z5" s="404"/>
      <c r="AA5" s="404"/>
      <c r="AB5" s="404"/>
    </row>
    <row r="6" spans="1:28" x14ac:dyDescent="0.25">
      <c r="A6" s="3" t="s">
        <v>198</v>
      </c>
      <c r="B6" s="2">
        <f>B5</f>
        <v>3.2399999999999998</v>
      </c>
      <c r="C6" s="2">
        <f>AVERAGE($B$5:C$5)</f>
        <v>1.6199999999999999</v>
      </c>
      <c r="D6" s="2">
        <f>AVERAGE($B$5:D$5)</f>
        <v>1.0799999999999998</v>
      </c>
      <c r="E6" s="2">
        <f>AVERAGE($B$5:E$5)</f>
        <v>0.80999999999999994</v>
      </c>
      <c r="F6" s="2">
        <f>AVERAGE($B$5:F$5)</f>
        <v>0.64799999999999991</v>
      </c>
      <c r="G6" s="2">
        <f>AVERAGE($B$5:G$5)</f>
        <v>0.53999999999999992</v>
      </c>
      <c r="H6" s="2">
        <f>AVERAGE($B$5:H$5)</f>
        <v>0.4628571428571428</v>
      </c>
      <c r="I6" s="2">
        <f>AVERAGE($B$5:I$5)</f>
        <v>0.40499999999999997</v>
      </c>
      <c r="J6" s="2">
        <f>AVERAGE($B$5:J$5)</f>
        <v>0.36</v>
      </c>
      <c r="K6" s="2">
        <f>AVERAGE($B$5:K$5)</f>
        <v>0.32399999999999995</v>
      </c>
      <c r="L6" s="2">
        <f>AVERAGE($B$5:L$5)</f>
        <v>0.2945454545454545</v>
      </c>
      <c r="M6" s="2">
        <f>AVERAGE($B$5:M$5)</f>
        <v>0.26999999999999996</v>
      </c>
      <c r="N6" s="2"/>
      <c r="P6" s="404"/>
      <c r="Q6" s="404"/>
      <c r="R6" s="404"/>
      <c r="S6" s="404"/>
      <c r="T6" s="404"/>
      <c r="U6" s="404"/>
      <c r="V6" s="404"/>
      <c r="W6" s="404"/>
      <c r="X6" s="404"/>
      <c r="Y6" s="404"/>
      <c r="Z6" s="404"/>
      <c r="AA6" s="404"/>
      <c r="AB6" s="404"/>
    </row>
    <row r="7" spans="1:28" x14ac:dyDescent="0.25">
      <c r="A7" s="214"/>
      <c r="B7" s="255"/>
      <c r="C7" s="255"/>
      <c r="D7" s="255"/>
      <c r="E7" s="255"/>
      <c r="F7" s="255"/>
      <c r="G7" s="255"/>
      <c r="H7" s="255"/>
      <c r="I7" s="255"/>
      <c r="J7" s="255"/>
      <c r="K7" s="255"/>
      <c r="L7" s="255"/>
      <c r="M7" s="255"/>
      <c r="N7" s="256"/>
    </row>
    <row r="8" spans="1:28" x14ac:dyDescent="0.25">
      <c r="A8" s="214"/>
      <c r="B8" s="255"/>
      <c r="C8" s="255"/>
      <c r="D8" s="255"/>
      <c r="E8" s="255"/>
      <c r="F8" s="255"/>
      <c r="G8" s="255"/>
      <c r="H8" s="255"/>
      <c r="I8" s="255"/>
      <c r="J8" s="255"/>
      <c r="K8" s="255"/>
      <c r="L8" s="255"/>
      <c r="M8" s="255"/>
      <c r="N8" s="256"/>
    </row>
    <row r="9" spans="1:28" x14ac:dyDescent="0.25">
      <c r="A9" s="4" t="s">
        <v>249</v>
      </c>
      <c r="B9">
        <v>5</v>
      </c>
    </row>
    <row r="10" spans="1:28" x14ac:dyDescent="0.25">
      <c r="A10" s="4" t="s">
        <v>245</v>
      </c>
      <c r="B10" s="3" t="s">
        <v>28</v>
      </c>
      <c r="C10" s="3" t="s">
        <v>29</v>
      </c>
      <c r="D10" s="3" t="s">
        <v>30</v>
      </c>
      <c r="E10" s="3" t="s">
        <v>31</v>
      </c>
      <c r="F10" s="3" t="s">
        <v>32</v>
      </c>
      <c r="G10" s="3" t="s">
        <v>33</v>
      </c>
      <c r="H10" s="3" t="s">
        <v>34</v>
      </c>
      <c r="I10" s="3" t="s">
        <v>35</v>
      </c>
      <c r="J10" s="3" t="s">
        <v>36</v>
      </c>
      <c r="K10" s="3" t="s">
        <v>37</v>
      </c>
      <c r="L10" s="3" t="s">
        <v>38</v>
      </c>
      <c r="M10" s="3" t="s">
        <v>39</v>
      </c>
      <c r="N10" s="3" t="s">
        <v>83</v>
      </c>
      <c r="P10" s="208" t="s">
        <v>28</v>
      </c>
      <c r="Q10" s="208" t="s">
        <v>29</v>
      </c>
      <c r="R10" s="208" t="s">
        <v>30</v>
      </c>
      <c r="S10" s="208" t="s">
        <v>31</v>
      </c>
      <c r="T10" s="208" t="s">
        <v>32</v>
      </c>
      <c r="U10" s="208" t="s">
        <v>33</v>
      </c>
      <c r="V10" s="208" t="s">
        <v>34</v>
      </c>
      <c r="W10" s="208" t="s">
        <v>35</v>
      </c>
      <c r="X10" s="208" t="s">
        <v>36</v>
      </c>
      <c r="Y10" s="208" t="s">
        <v>37</v>
      </c>
      <c r="Z10" s="208" t="s">
        <v>38</v>
      </c>
      <c r="AA10" s="208" t="s">
        <v>39</v>
      </c>
      <c r="AB10" s="208" t="s">
        <v>83</v>
      </c>
    </row>
    <row r="11" spans="1:28" x14ac:dyDescent="0.25">
      <c r="A11" s="3" t="s">
        <v>251</v>
      </c>
      <c r="B11" s="267">
        <v>0</v>
      </c>
      <c r="C11" s="267"/>
      <c r="D11" s="267"/>
      <c r="E11" s="267"/>
      <c r="F11" s="267"/>
      <c r="G11" s="267"/>
      <c r="H11" s="267"/>
      <c r="I11" s="267"/>
      <c r="J11" s="267"/>
      <c r="K11" s="267"/>
      <c r="L11" s="267"/>
      <c r="M11" s="267"/>
      <c r="N11" s="267">
        <f>AVERAGE(B11:M11)</f>
        <v>0</v>
      </c>
      <c r="P11" s="404"/>
      <c r="Q11" s="404"/>
      <c r="R11" s="404"/>
      <c r="S11" s="404"/>
      <c r="T11" s="404"/>
      <c r="U11" s="404"/>
      <c r="V11" s="404"/>
      <c r="W11" s="404"/>
      <c r="X11" s="404"/>
      <c r="Y11" s="404"/>
      <c r="Z11" s="404"/>
      <c r="AA11" s="404"/>
      <c r="AB11" s="404"/>
    </row>
    <row r="12" spans="1:28" x14ac:dyDescent="0.25">
      <c r="A12" s="3" t="s">
        <v>197</v>
      </c>
      <c r="B12" s="266">
        <f>B11</f>
        <v>0</v>
      </c>
      <c r="C12" s="266">
        <f>SUM($B$11:C$11)</f>
        <v>0</v>
      </c>
      <c r="D12" s="266">
        <f>SUM($B$11:D$11)</f>
        <v>0</v>
      </c>
      <c r="E12" s="266">
        <f>SUM($B$11:E$11)</f>
        <v>0</v>
      </c>
      <c r="F12" s="266">
        <f>SUM($B$11:F$11)</f>
        <v>0</v>
      </c>
      <c r="G12" s="266">
        <f>SUM($B$11:G$11)</f>
        <v>0</v>
      </c>
      <c r="H12" s="266">
        <f>SUM($B$11:H$11)</f>
        <v>0</v>
      </c>
      <c r="I12" s="266">
        <f>SUM($B$11:I$11)</f>
        <v>0</v>
      </c>
      <c r="J12" s="266">
        <f>SUM($B$11:J$11)</f>
        <v>0</v>
      </c>
      <c r="K12" s="266">
        <f>SUM($B$11:K$11)</f>
        <v>0</v>
      </c>
      <c r="L12" s="266">
        <f>SUM($B$11:L$11)</f>
        <v>0</v>
      </c>
      <c r="M12" s="266">
        <f>SUM($B$11:M$11)</f>
        <v>0</v>
      </c>
      <c r="N12" s="257">
        <f>M12</f>
        <v>0</v>
      </c>
      <c r="P12" s="404"/>
      <c r="Q12" s="404"/>
      <c r="R12" s="404"/>
      <c r="S12" s="404"/>
      <c r="T12" s="404"/>
      <c r="U12" s="404"/>
      <c r="V12" s="404"/>
      <c r="W12" s="404"/>
      <c r="X12" s="404"/>
      <c r="Y12" s="404"/>
      <c r="Z12" s="404"/>
      <c r="AA12" s="404"/>
      <c r="AB12" s="404"/>
    </row>
    <row r="13" spans="1:28" x14ac:dyDescent="0.25">
      <c r="A13" s="3" t="s">
        <v>198</v>
      </c>
      <c r="B13" s="2">
        <f>$B$12/B9</f>
        <v>0</v>
      </c>
      <c r="C13" s="2">
        <f>C12/$B$9</f>
        <v>0</v>
      </c>
      <c r="D13" s="2">
        <f t="shared" ref="D13:M13" si="2">D12/$B$9</f>
        <v>0</v>
      </c>
      <c r="E13" s="2">
        <f t="shared" si="2"/>
        <v>0</v>
      </c>
      <c r="F13" s="2">
        <f t="shared" si="2"/>
        <v>0</v>
      </c>
      <c r="G13" s="2">
        <f t="shared" si="2"/>
        <v>0</v>
      </c>
      <c r="H13" s="2">
        <f t="shared" si="2"/>
        <v>0</v>
      </c>
      <c r="I13" s="2">
        <f t="shared" si="2"/>
        <v>0</v>
      </c>
      <c r="J13" s="2">
        <f t="shared" si="2"/>
        <v>0</v>
      </c>
      <c r="K13" s="2">
        <f t="shared" si="2"/>
        <v>0</v>
      </c>
      <c r="L13" s="2">
        <f t="shared" si="2"/>
        <v>0</v>
      </c>
      <c r="M13" s="2">
        <f t="shared" si="2"/>
        <v>0</v>
      </c>
      <c r="N13" s="2"/>
      <c r="P13" s="404"/>
      <c r="Q13" s="404"/>
      <c r="R13" s="404"/>
      <c r="S13" s="404"/>
      <c r="T13" s="404"/>
      <c r="U13" s="404"/>
      <c r="V13" s="404"/>
      <c r="W13" s="404"/>
      <c r="X13" s="404"/>
      <c r="Y13" s="404"/>
      <c r="Z13" s="404"/>
      <c r="AA13" s="404"/>
      <c r="AB13" s="404"/>
    </row>
    <row r="16" spans="1:28" x14ac:dyDescent="0.25">
      <c r="A16" s="4" t="s">
        <v>301</v>
      </c>
      <c r="B16" s="415">
        <v>280000000</v>
      </c>
    </row>
    <row r="17" spans="1:28" x14ac:dyDescent="0.25">
      <c r="A17" s="3" t="s">
        <v>246</v>
      </c>
      <c r="B17" s="3" t="s">
        <v>28</v>
      </c>
      <c r="C17" s="3" t="s">
        <v>29</v>
      </c>
      <c r="D17" s="3" t="s">
        <v>30</v>
      </c>
      <c r="E17" s="3" t="s">
        <v>31</v>
      </c>
      <c r="F17" s="3" t="s">
        <v>32</v>
      </c>
      <c r="G17" s="3" t="s">
        <v>33</v>
      </c>
      <c r="H17" s="3" t="s">
        <v>34</v>
      </c>
      <c r="I17" s="3" t="s">
        <v>35</v>
      </c>
      <c r="J17" s="3" t="s">
        <v>36</v>
      </c>
      <c r="K17" s="3" t="s">
        <v>37</v>
      </c>
      <c r="L17" s="3" t="s">
        <v>38</v>
      </c>
      <c r="M17" s="3" t="s">
        <v>39</v>
      </c>
      <c r="N17" s="3" t="s">
        <v>83</v>
      </c>
      <c r="P17" s="208" t="s">
        <v>28</v>
      </c>
      <c r="Q17" s="208" t="s">
        <v>29</v>
      </c>
      <c r="R17" s="208" t="s">
        <v>30</v>
      </c>
      <c r="S17" s="208" t="s">
        <v>31</v>
      </c>
      <c r="T17" s="208" t="s">
        <v>32</v>
      </c>
      <c r="U17" s="208" t="s">
        <v>33</v>
      </c>
      <c r="V17" s="208" t="s">
        <v>34</v>
      </c>
      <c r="W17" s="208" t="s">
        <v>35</v>
      </c>
      <c r="X17" s="208" t="s">
        <v>36</v>
      </c>
      <c r="Y17" s="208" t="s">
        <v>37</v>
      </c>
      <c r="Z17" s="208" t="s">
        <v>38</v>
      </c>
      <c r="AA17" s="208" t="s">
        <v>39</v>
      </c>
      <c r="AB17" s="208" t="s">
        <v>83</v>
      </c>
    </row>
    <row r="18" spans="1:28" x14ac:dyDescent="0.25">
      <c r="A18" s="3" t="s">
        <v>40</v>
      </c>
      <c r="B18" s="253">
        <f>$B$16/12</f>
        <v>23333333.333333332</v>
      </c>
      <c r="C18" s="253">
        <f t="shared" ref="C18:M18" si="3">$B$16/12</f>
        <v>23333333.333333332</v>
      </c>
      <c r="D18" s="253">
        <f t="shared" si="3"/>
        <v>23333333.333333332</v>
      </c>
      <c r="E18" s="253">
        <f t="shared" si="3"/>
        <v>23333333.333333332</v>
      </c>
      <c r="F18" s="253">
        <f t="shared" si="3"/>
        <v>23333333.333333332</v>
      </c>
      <c r="G18" s="253">
        <f t="shared" si="3"/>
        <v>23333333.333333332</v>
      </c>
      <c r="H18" s="253">
        <f t="shared" si="3"/>
        <v>23333333.333333332</v>
      </c>
      <c r="I18" s="253">
        <f t="shared" si="3"/>
        <v>23333333.333333332</v>
      </c>
      <c r="J18" s="253">
        <f t="shared" si="3"/>
        <v>23333333.333333332</v>
      </c>
      <c r="K18" s="253">
        <f t="shared" si="3"/>
        <v>23333333.333333332</v>
      </c>
      <c r="L18" s="253">
        <f t="shared" si="3"/>
        <v>23333333.333333332</v>
      </c>
      <c r="M18" s="253">
        <f t="shared" si="3"/>
        <v>23333333.333333332</v>
      </c>
      <c r="N18" s="253">
        <f>SUM(B18:M18)</f>
        <v>280000000.00000006</v>
      </c>
      <c r="P18" s="404"/>
      <c r="Q18" s="404"/>
      <c r="R18" s="404"/>
      <c r="S18" s="404"/>
      <c r="T18" s="404"/>
      <c r="U18" s="404"/>
      <c r="V18" s="404"/>
      <c r="W18" s="404"/>
      <c r="X18" s="404"/>
      <c r="Y18" s="404"/>
      <c r="Z18" s="404"/>
      <c r="AA18" s="404"/>
      <c r="AB18" s="404"/>
    </row>
    <row r="19" spans="1:28" x14ac:dyDescent="0.25">
      <c r="A19" s="3" t="s">
        <v>251</v>
      </c>
      <c r="B19" s="267"/>
      <c r="C19" s="267"/>
      <c r="D19" s="267"/>
      <c r="E19" s="267"/>
      <c r="F19" s="267"/>
      <c r="G19" s="267"/>
      <c r="H19" s="267"/>
      <c r="I19" s="267"/>
      <c r="J19" s="267"/>
      <c r="K19" s="267"/>
      <c r="L19" s="267"/>
      <c r="M19" s="267"/>
      <c r="N19" s="267">
        <f>SUM(B19:M19)</f>
        <v>0</v>
      </c>
      <c r="P19" s="404"/>
      <c r="Q19" s="404"/>
      <c r="R19" s="404"/>
      <c r="S19" s="404"/>
      <c r="T19" s="404"/>
      <c r="U19" s="404"/>
      <c r="V19" s="404"/>
      <c r="W19" s="404"/>
      <c r="X19" s="404"/>
      <c r="Y19" s="404"/>
      <c r="Z19" s="404"/>
      <c r="AA19" s="404"/>
      <c r="AB19" s="404"/>
    </row>
    <row r="20" spans="1:28" x14ac:dyDescent="0.25">
      <c r="A20" s="3" t="s">
        <v>197</v>
      </c>
      <c r="B20" s="2" t="e">
        <f>B18/B19</f>
        <v>#DIV/0!</v>
      </c>
      <c r="C20" s="2" t="e">
        <f t="shared" ref="C20:M20" si="4">C18/C19</f>
        <v>#DIV/0!</v>
      </c>
      <c r="D20" s="2" t="e">
        <f t="shared" si="4"/>
        <v>#DIV/0!</v>
      </c>
      <c r="E20" s="2" t="e">
        <f t="shared" si="4"/>
        <v>#DIV/0!</v>
      </c>
      <c r="F20" s="2" t="e">
        <f t="shared" si="4"/>
        <v>#DIV/0!</v>
      </c>
      <c r="G20" s="2" t="e">
        <f t="shared" si="4"/>
        <v>#DIV/0!</v>
      </c>
      <c r="H20" s="2" t="e">
        <f t="shared" si="4"/>
        <v>#DIV/0!</v>
      </c>
      <c r="I20" s="2" t="e">
        <f t="shared" si="4"/>
        <v>#DIV/0!</v>
      </c>
      <c r="J20" s="2" t="e">
        <f t="shared" si="4"/>
        <v>#DIV/0!</v>
      </c>
      <c r="K20" s="2" t="e">
        <f t="shared" si="4"/>
        <v>#DIV/0!</v>
      </c>
      <c r="L20" s="2" t="e">
        <f t="shared" si="4"/>
        <v>#DIV/0!</v>
      </c>
      <c r="M20" s="2" t="e">
        <f t="shared" si="4"/>
        <v>#DIV/0!</v>
      </c>
      <c r="N20" s="2">
        <f t="shared" ref="N20" si="5">N19/N18</f>
        <v>0</v>
      </c>
      <c r="P20" s="404"/>
      <c r="Q20" s="404"/>
      <c r="R20" s="404"/>
      <c r="S20" s="404"/>
      <c r="T20" s="404"/>
      <c r="U20" s="404"/>
      <c r="V20" s="404"/>
      <c r="W20" s="404"/>
      <c r="X20" s="404"/>
      <c r="Y20" s="404"/>
      <c r="Z20" s="404"/>
      <c r="AA20" s="404"/>
      <c r="AB20" s="404"/>
    </row>
    <row r="21" spans="1:28" x14ac:dyDescent="0.25">
      <c r="A21" s="3" t="s">
        <v>198</v>
      </c>
      <c r="B21" s="2" t="e">
        <f>B20</f>
        <v>#DIV/0!</v>
      </c>
      <c r="C21" s="2" t="e">
        <f>AVERAGE($B$20:C$20)</f>
        <v>#DIV/0!</v>
      </c>
      <c r="D21" s="2" t="e">
        <f>AVERAGE($B$20:D$20)</f>
        <v>#DIV/0!</v>
      </c>
      <c r="E21" s="2" t="e">
        <f>AVERAGE($B$20:E$20)</f>
        <v>#DIV/0!</v>
      </c>
      <c r="F21" s="2" t="e">
        <f>AVERAGE($B$20:F$20)</f>
        <v>#DIV/0!</v>
      </c>
      <c r="G21" s="2" t="e">
        <f>AVERAGE($B$20:G$20)</f>
        <v>#DIV/0!</v>
      </c>
      <c r="H21" s="2" t="e">
        <f>AVERAGE($B$20:H$20)</f>
        <v>#DIV/0!</v>
      </c>
      <c r="I21" s="2" t="e">
        <f>AVERAGE($B$20:I$20)</f>
        <v>#DIV/0!</v>
      </c>
      <c r="J21" s="2" t="e">
        <f>AVERAGE($B$20:J$20)</f>
        <v>#DIV/0!</v>
      </c>
      <c r="K21" s="2" t="e">
        <f>AVERAGE($B$20:K$20)</f>
        <v>#DIV/0!</v>
      </c>
      <c r="L21" s="2" t="e">
        <f>AVERAGE($B$20:L$20)</f>
        <v>#DIV/0!</v>
      </c>
      <c r="M21" s="2" t="e">
        <f>AVERAGE($B$20:M$20)</f>
        <v>#DIV/0!</v>
      </c>
      <c r="N21" s="2"/>
      <c r="P21" s="404"/>
      <c r="Q21" s="404"/>
      <c r="R21" s="404"/>
      <c r="S21" s="404"/>
      <c r="T21" s="404"/>
      <c r="U21" s="404"/>
      <c r="V21" s="404"/>
      <c r="W21" s="404"/>
      <c r="X21" s="404"/>
      <c r="Y21" s="404"/>
      <c r="Z21" s="404"/>
      <c r="AA21" s="404"/>
      <c r="AB21" s="404"/>
    </row>
    <row r="24" spans="1:28" x14ac:dyDescent="0.25">
      <c r="A24" s="4" t="s">
        <v>252</v>
      </c>
    </row>
    <row r="25" spans="1:28" x14ac:dyDescent="0.25">
      <c r="A25" s="3" t="s">
        <v>247</v>
      </c>
      <c r="B25" s="3" t="s">
        <v>28</v>
      </c>
      <c r="C25" s="3" t="s">
        <v>29</v>
      </c>
      <c r="D25" s="3" t="s">
        <v>30</v>
      </c>
      <c r="E25" s="3" t="s">
        <v>31</v>
      </c>
      <c r="F25" s="3" t="s">
        <v>32</v>
      </c>
      <c r="G25" s="3" t="s">
        <v>33</v>
      </c>
      <c r="H25" s="3" t="s">
        <v>34</v>
      </c>
      <c r="I25" s="3" t="s">
        <v>35</v>
      </c>
      <c r="J25" s="3" t="s">
        <v>36</v>
      </c>
      <c r="K25" s="3" t="s">
        <v>37</v>
      </c>
      <c r="L25" s="3" t="s">
        <v>38</v>
      </c>
      <c r="M25" s="3" t="s">
        <v>39</v>
      </c>
      <c r="N25" s="3" t="s">
        <v>83</v>
      </c>
      <c r="P25" s="208" t="s">
        <v>28</v>
      </c>
      <c r="Q25" s="208" t="s">
        <v>29</v>
      </c>
      <c r="R25" s="208" t="s">
        <v>30</v>
      </c>
      <c r="S25" s="208" t="s">
        <v>31</v>
      </c>
      <c r="T25" s="208" t="s">
        <v>32</v>
      </c>
      <c r="U25" s="208" t="s">
        <v>33</v>
      </c>
      <c r="V25" s="208" t="s">
        <v>34</v>
      </c>
      <c r="W25" s="208" t="s">
        <v>35</v>
      </c>
      <c r="X25" s="208" t="s">
        <v>36</v>
      </c>
      <c r="Y25" s="208" t="s">
        <v>37</v>
      </c>
      <c r="Z25" s="208" t="s">
        <v>38</v>
      </c>
      <c r="AA25" s="208" t="s">
        <v>39</v>
      </c>
      <c r="AB25" s="208" t="s">
        <v>83</v>
      </c>
    </row>
    <row r="26" spans="1:28" x14ac:dyDescent="0.25">
      <c r="A26" s="3" t="s">
        <v>40</v>
      </c>
      <c r="B26" s="266">
        <v>14</v>
      </c>
      <c r="C26" s="266">
        <v>14</v>
      </c>
      <c r="D26" s="266">
        <v>14</v>
      </c>
      <c r="E26" s="266">
        <v>14</v>
      </c>
      <c r="F26" s="266">
        <v>14</v>
      </c>
      <c r="G26" s="266">
        <v>14</v>
      </c>
      <c r="H26" s="266">
        <v>14</v>
      </c>
      <c r="I26" s="266">
        <v>14</v>
      </c>
      <c r="J26" s="266">
        <v>14</v>
      </c>
      <c r="K26" s="266">
        <v>14</v>
      </c>
      <c r="L26" s="266">
        <v>14</v>
      </c>
      <c r="M26" s="266">
        <v>14</v>
      </c>
      <c r="N26" s="266">
        <v>14</v>
      </c>
      <c r="P26" s="404"/>
      <c r="Q26" s="404"/>
      <c r="R26" s="404"/>
      <c r="S26" s="404"/>
      <c r="T26" s="404"/>
      <c r="U26" s="404"/>
      <c r="V26" s="404"/>
      <c r="W26" s="404"/>
      <c r="X26" s="404"/>
      <c r="Y26" s="404"/>
      <c r="Z26" s="404"/>
      <c r="AA26" s="404"/>
      <c r="AB26" s="404"/>
    </row>
    <row r="27" spans="1:28" x14ac:dyDescent="0.25">
      <c r="A27" s="3" t="s">
        <v>251</v>
      </c>
      <c r="B27" s="267">
        <v>14</v>
      </c>
      <c r="C27" s="267"/>
      <c r="D27" s="267"/>
      <c r="E27" s="267"/>
      <c r="F27" s="267"/>
      <c r="G27" s="267"/>
      <c r="H27" s="267"/>
      <c r="I27" s="267"/>
      <c r="J27" s="267"/>
      <c r="K27" s="267"/>
      <c r="L27" s="267"/>
      <c r="M27" s="267"/>
      <c r="N27" s="267">
        <f>AVERAGE(B27:M27)</f>
        <v>14</v>
      </c>
      <c r="P27" s="404"/>
      <c r="Q27" s="404"/>
      <c r="R27" s="404"/>
      <c r="S27" s="404"/>
      <c r="T27" s="404"/>
      <c r="U27" s="404"/>
      <c r="V27" s="404"/>
      <c r="W27" s="404"/>
      <c r="X27" s="404"/>
      <c r="Y27" s="404"/>
      <c r="Z27" s="404"/>
      <c r="AA27" s="404"/>
      <c r="AB27" s="404"/>
    </row>
    <row r="28" spans="1:28" x14ac:dyDescent="0.25">
      <c r="A28" s="3" t="s">
        <v>197</v>
      </c>
      <c r="B28" s="2">
        <f>B26/B27</f>
        <v>1</v>
      </c>
      <c r="C28" s="2" t="e">
        <f t="shared" ref="C28:M28" si="6">C26/C27</f>
        <v>#DIV/0!</v>
      </c>
      <c r="D28" s="2" t="e">
        <f t="shared" si="6"/>
        <v>#DIV/0!</v>
      </c>
      <c r="E28" s="2" t="e">
        <f t="shared" si="6"/>
        <v>#DIV/0!</v>
      </c>
      <c r="F28" s="2" t="e">
        <f t="shared" si="6"/>
        <v>#DIV/0!</v>
      </c>
      <c r="G28" s="2" t="e">
        <f t="shared" si="6"/>
        <v>#DIV/0!</v>
      </c>
      <c r="H28" s="2" t="e">
        <f t="shared" si="6"/>
        <v>#DIV/0!</v>
      </c>
      <c r="I28" s="2" t="e">
        <f t="shared" si="6"/>
        <v>#DIV/0!</v>
      </c>
      <c r="J28" s="2" t="e">
        <f t="shared" si="6"/>
        <v>#DIV/0!</v>
      </c>
      <c r="K28" s="2" t="e">
        <f t="shared" si="6"/>
        <v>#DIV/0!</v>
      </c>
      <c r="L28" s="2" t="e">
        <f t="shared" si="6"/>
        <v>#DIV/0!</v>
      </c>
      <c r="M28" s="2" t="e">
        <f t="shared" si="6"/>
        <v>#DIV/0!</v>
      </c>
      <c r="N28" s="2">
        <f t="shared" ref="N28" si="7">N27/N26</f>
        <v>1</v>
      </c>
      <c r="P28" s="404"/>
      <c r="Q28" s="404"/>
      <c r="R28" s="404"/>
      <c r="S28" s="404"/>
      <c r="T28" s="404"/>
      <c r="U28" s="404"/>
      <c r="V28" s="404"/>
      <c r="W28" s="404"/>
      <c r="X28" s="404"/>
      <c r="Y28" s="404"/>
      <c r="Z28" s="404"/>
      <c r="AA28" s="404"/>
      <c r="AB28" s="404"/>
    </row>
    <row r="29" spans="1:28" x14ac:dyDescent="0.25">
      <c r="A29" s="3" t="s">
        <v>198</v>
      </c>
      <c r="B29" s="2">
        <f>B28</f>
        <v>1</v>
      </c>
      <c r="C29" s="2" t="e">
        <f>AVERAGE($B$28:C$28)</f>
        <v>#DIV/0!</v>
      </c>
      <c r="D29" s="2" t="e">
        <f>AVERAGE($B$28:D$28)</f>
        <v>#DIV/0!</v>
      </c>
      <c r="E29" s="2" t="e">
        <f>AVERAGE($B$28:E$28)</f>
        <v>#DIV/0!</v>
      </c>
      <c r="F29" s="2" t="e">
        <f>AVERAGE($B$28:F$28)</f>
        <v>#DIV/0!</v>
      </c>
      <c r="G29" s="2" t="e">
        <f>AVERAGE($B$28:G$28)</f>
        <v>#DIV/0!</v>
      </c>
      <c r="H29" s="2" t="e">
        <f>AVERAGE($B$28:H$28)</f>
        <v>#DIV/0!</v>
      </c>
      <c r="I29" s="2" t="e">
        <f>AVERAGE($B$28:I$28)</f>
        <v>#DIV/0!</v>
      </c>
      <c r="J29" s="2" t="e">
        <f>AVERAGE($B$28:J$28)</f>
        <v>#DIV/0!</v>
      </c>
      <c r="K29" s="2" t="e">
        <f>AVERAGE($B$28:K$28)</f>
        <v>#DIV/0!</v>
      </c>
      <c r="L29" s="2" t="e">
        <f>AVERAGE($B$28:L$28)</f>
        <v>#DIV/0!</v>
      </c>
      <c r="M29" s="2" t="e">
        <f>AVERAGE($B$28:M$28)</f>
        <v>#DIV/0!</v>
      </c>
      <c r="N29" s="2"/>
      <c r="P29" s="404"/>
      <c r="Q29" s="404"/>
      <c r="R29" s="404"/>
      <c r="S29" s="404"/>
      <c r="T29" s="404"/>
      <c r="U29" s="404"/>
      <c r="V29" s="404"/>
      <c r="W29" s="404"/>
      <c r="X29" s="404"/>
      <c r="Y29" s="404"/>
      <c r="Z29" s="404"/>
      <c r="AA29" s="404"/>
      <c r="AB29" s="404"/>
    </row>
    <row r="32" spans="1:28" x14ac:dyDescent="0.25">
      <c r="A32" s="4" t="s">
        <v>239</v>
      </c>
    </row>
    <row r="33" spans="1:28" x14ac:dyDescent="0.25">
      <c r="A33" s="226" t="s">
        <v>236</v>
      </c>
      <c r="B33" s="3" t="s">
        <v>28</v>
      </c>
      <c r="C33" s="3" t="s">
        <v>29</v>
      </c>
      <c r="D33" s="3" t="s">
        <v>30</v>
      </c>
      <c r="E33" s="3" t="s">
        <v>31</v>
      </c>
      <c r="F33" s="3" t="s">
        <v>32</v>
      </c>
      <c r="G33" s="3" t="s">
        <v>33</v>
      </c>
      <c r="H33" s="3" t="s">
        <v>34</v>
      </c>
      <c r="I33" s="3" t="s">
        <v>35</v>
      </c>
      <c r="J33" s="3" t="s">
        <v>36</v>
      </c>
      <c r="K33" s="3" t="s">
        <v>37</v>
      </c>
      <c r="L33" s="3" t="s">
        <v>38</v>
      </c>
      <c r="M33" s="3" t="s">
        <v>39</v>
      </c>
      <c r="N33" s="3" t="s">
        <v>83</v>
      </c>
      <c r="P33" s="208" t="s">
        <v>28</v>
      </c>
      <c r="Q33" s="208" t="s">
        <v>29</v>
      </c>
      <c r="R33" s="208" t="s">
        <v>30</v>
      </c>
      <c r="S33" s="208" t="s">
        <v>31</v>
      </c>
      <c r="T33" s="208" t="s">
        <v>32</v>
      </c>
      <c r="U33" s="208" t="s">
        <v>33</v>
      </c>
      <c r="V33" s="208" t="s">
        <v>34</v>
      </c>
      <c r="W33" s="208" t="s">
        <v>35</v>
      </c>
      <c r="X33" s="208" t="s">
        <v>36</v>
      </c>
      <c r="Y33" s="208" t="s">
        <v>37</v>
      </c>
      <c r="Z33" s="208" t="s">
        <v>38</v>
      </c>
      <c r="AA33" s="208" t="s">
        <v>39</v>
      </c>
      <c r="AB33" s="208" t="s">
        <v>83</v>
      </c>
    </row>
    <row r="34" spans="1:28" x14ac:dyDescent="0.25">
      <c r="A34" s="3" t="s">
        <v>40</v>
      </c>
      <c r="B34" s="257">
        <v>0</v>
      </c>
      <c r="C34" s="257">
        <v>0</v>
      </c>
      <c r="D34" s="257">
        <v>0</v>
      </c>
      <c r="E34" s="257">
        <v>0</v>
      </c>
      <c r="F34" s="257">
        <v>0</v>
      </c>
      <c r="G34" s="257">
        <v>0</v>
      </c>
      <c r="H34" s="257">
        <v>0</v>
      </c>
      <c r="I34" s="257">
        <v>0</v>
      </c>
      <c r="J34" s="257">
        <v>0</v>
      </c>
      <c r="K34" s="257">
        <v>0</v>
      </c>
      <c r="L34" s="257">
        <v>0</v>
      </c>
      <c r="M34" s="257">
        <v>0</v>
      </c>
      <c r="N34" s="257">
        <v>0</v>
      </c>
      <c r="P34" s="404"/>
      <c r="Q34" s="404"/>
      <c r="R34" s="404"/>
      <c r="S34" s="404"/>
      <c r="T34" s="404"/>
      <c r="U34" s="404"/>
      <c r="V34" s="404"/>
      <c r="W34" s="404"/>
      <c r="X34" s="404"/>
      <c r="Y34" s="404"/>
      <c r="Z34" s="404"/>
      <c r="AA34" s="404"/>
      <c r="AB34" s="404"/>
    </row>
    <row r="35" spans="1:28" x14ac:dyDescent="0.25">
      <c r="A35" s="3" t="s">
        <v>41</v>
      </c>
      <c r="B35" s="258">
        <v>0</v>
      </c>
      <c r="C35" s="258"/>
      <c r="D35" s="258"/>
      <c r="E35" s="258"/>
      <c r="F35" s="258"/>
      <c r="G35" s="258"/>
      <c r="H35" s="258"/>
      <c r="I35" s="258"/>
      <c r="J35" s="258"/>
      <c r="K35" s="258"/>
      <c r="L35" s="258"/>
      <c r="M35" s="258"/>
      <c r="N35" s="258">
        <f>SUM(B35:M35)</f>
        <v>0</v>
      </c>
      <c r="P35" s="404"/>
      <c r="Q35" s="404"/>
      <c r="R35" s="404"/>
      <c r="S35" s="404"/>
      <c r="T35" s="404"/>
      <c r="U35" s="404"/>
      <c r="V35" s="404"/>
      <c r="W35" s="404"/>
      <c r="X35" s="404"/>
      <c r="Y35" s="404"/>
      <c r="Z35" s="404"/>
      <c r="AA35" s="404"/>
      <c r="AB35" s="404"/>
    </row>
    <row r="36" spans="1:28" x14ac:dyDescent="0.25">
      <c r="A36" s="3" t="s">
        <v>197</v>
      </c>
      <c r="B36" s="2" t="e">
        <f>B34/B35</f>
        <v>#DIV/0!</v>
      </c>
      <c r="C36" s="2" t="e">
        <f t="shared" ref="C36:M36" si="8">C34/C35</f>
        <v>#DIV/0!</v>
      </c>
      <c r="D36" s="2" t="e">
        <f t="shared" si="8"/>
        <v>#DIV/0!</v>
      </c>
      <c r="E36" s="2" t="e">
        <f t="shared" si="8"/>
        <v>#DIV/0!</v>
      </c>
      <c r="F36" s="2" t="e">
        <f t="shared" si="8"/>
        <v>#DIV/0!</v>
      </c>
      <c r="G36" s="2" t="e">
        <f t="shared" si="8"/>
        <v>#DIV/0!</v>
      </c>
      <c r="H36" s="2" t="e">
        <f t="shared" si="8"/>
        <v>#DIV/0!</v>
      </c>
      <c r="I36" s="2" t="e">
        <f t="shared" si="8"/>
        <v>#DIV/0!</v>
      </c>
      <c r="J36" s="2" t="e">
        <f t="shared" si="8"/>
        <v>#DIV/0!</v>
      </c>
      <c r="K36" s="2" t="e">
        <f t="shared" si="8"/>
        <v>#DIV/0!</v>
      </c>
      <c r="L36" s="2" t="e">
        <f t="shared" si="8"/>
        <v>#DIV/0!</v>
      </c>
      <c r="M36" s="2" t="e">
        <f t="shared" si="8"/>
        <v>#DIV/0!</v>
      </c>
      <c r="N36" s="2" t="e">
        <f t="shared" ref="N36" si="9">N35/N34</f>
        <v>#DIV/0!</v>
      </c>
      <c r="P36" s="404"/>
      <c r="Q36" s="404"/>
      <c r="R36" s="404"/>
      <c r="S36" s="404"/>
      <c r="T36" s="404"/>
      <c r="U36" s="404"/>
      <c r="V36" s="404"/>
      <c r="W36" s="404"/>
      <c r="X36" s="404"/>
      <c r="Y36" s="404"/>
      <c r="Z36" s="404"/>
      <c r="AA36" s="404"/>
      <c r="AB36" s="404"/>
    </row>
    <row r="37" spans="1:28" x14ac:dyDescent="0.25">
      <c r="A37" s="3" t="s">
        <v>198</v>
      </c>
      <c r="B37" s="2" t="e">
        <f>B36</f>
        <v>#DIV/0!</v>
      </c>
      <c r="C37" s="2" t="e">
        <f>AVERAGE($B$28:C$28)</f>
        <v>#DIV/0!</v>
      </c>
      <c r="D37" s="2" t="e">
        <f>AVERAGE($B$28:D$28)</f>
        <v>#DIV/0!</v>
      </c>
      <c r="E37" s="2" t="e">
        <f>AVERAGE($B$28:E$28)</f>
        <v>#DIV/0!</v>
      </c>
      <c r="F37" s="2" t="e">
        <f>AVERAGE($B$28:F$28)</f>
        <v>#DIV/0!</v>
      </c>
      <c r="G37" s="2" t="e">
        <f>AVERAGE($B$28:G$28)</f>
        <v>#DIV/0!</v>
      </c>
      <c r="H37" s="2" t="e">
        <f>AVERAGE($B$28:H$28)</f>
        <v>#DIV/0!</v>
      </c>
      <c r="I37" s="2" t="e">
        <f>AVERAGE($B$28:I$28)</f>
        <v>#DIV/0!</v>
      </c>
      <c r="J37" s="2" t="e">
        <f>AVERAGE($B$28:J$28)</f>
        <v>#DIV/0!</v>
      </c>
      <c r="K37" s="2" t="e">
        <f>AVERAGE($B$28:K$28)</f>
        <v>#DIV/0!</v>
      </c>
      <c r="L37" s="2" t="e">
        <f>AVERAGE($B$28:L$28)</f>
        <v>#DIV/0!</v>
      </c>
      <c r="M37" s="2" t="e">
        <f>AVERAGE($B$28:M$28)</f>
        <v>#DIV/0!</v>
      </c>
      <c r="N37" s="2"/>
      <c r="P37" s="404"/>
      <c r="Q37" s="404"/>
      <c r="R37" s="404"/>
      <c r="S37" s="404"/>
      <c r="T37" s="404"/>
      <c r="U37" s="404"/>
      <c r="V37" s="404"/>
      <c r="W37" s="404"/>
      <c r="X37" s="404"/>
      <c r="Y37" s="404"/>
      <c r="Z37" s="404"/>
      <c r="AA37" s="404"/>
      <c r="AB37" s="404"/>
    </row>
    <row r="40" spans="1:28" x14ac:dyDescent="0.25">
      <c r="A40" s="4" t="s">
        <v>44</v>
      </c>
    </row>
    <row r="41" spans="1:28" x14ac:dyDescent="0.25">
      <c r="A41" s="226" t="s">
        <v>237</v>
      </c>
      <c r="B41" s="3" t="s">
        <v>28</v>
      </c>
      <c r="C41" s="3" t="s">
        <v>29</v>
      </c>
      <c r="D41" s="3" t="s">
        <v>30</v>
      </c>
      <c r="E41" s="3" t="s">
        <v>31</v>
      </c>
      <c r="F41" s="3" t="s">
        <v>32</v>
      </c>
      <c r="G41" s="3" t="s">
        <v>33</v>
      </c>
      <c r="H41" s="3" t="s">
        <v>34</v>
      </c>
      <c r="I41" s="3" t="s">
        <v>35</v>
      </c>
      <c r="J41" s="3" t="s">
        <v>36</v>
      </c>
      <c r="K41" s="3" t="s">
        <v>37</v>
      </c>
      <c r="L41" s="3" t="s">
        <v>38</v>
      </c>
      <c r="M41" s="3" t="s">
        <v>39</v>
      </c>
      <c r="N41" s="3" t="s">
        <v>83</v>
      </c>
      <c r="P41" s="208" t="s">
        <v>28</v>
      </c>
      <c r="Q41" s="208" t="s">
        <v>29</v>
      </c>
      <c r="R41" s="208" t="s">
        <v>30</v>
      </c>
      <c r="S41" s="208" t="s">
        <v>31</v>
      </c>
      <c r="T41" s="208" t="s">
        <v>32</v>
      </c>
      <c r="U41" s="208" t="s">
        <v>33</v>
      </c>
      <c r="V41" s="208" t="s">
        <v>34</v>
      </c>
      <c r="W41" s="208" t="s">
        <v>35</v>
      </c>
      <c r="X41" s="208" t="s">
        <v>36</v>
      </c>
      <c r="Y41" s="208" t="s">
        <v>37</v>
      </c>
      <c r="Z41" s="208" t="s">
        <v>38</v>
      </c>
      <c r="AA41" s="208" t="s">
        <v>39</v>
      </c>
      <c r="AB41" s="208" t="s">
        <v>83</v>
      </c>
    </row>
    <row r="42" spans="1:28" x14ac:dyDescent="0.25">
      <c r="A42" s="3" t="s">
        <v>40</v>
      </c>
      <c r="B42" s="257">
        <v>0</v>
      </c>
      <c r="C42" s="257">
        <v>0</v>
      </c>
      <c r="D42" s="257">
        <v>0</v>
      </c>
      <c r="E42" s="257">
        <v>0</v>
      </c>
      <c r="F42" s="257">
        <v>0</v>
      </c>
      <c r="G42" s="257">
        <v>0</v>
      </c>
      <c r="H42" s="257">
        <v>0</v>
      </c>
      <c r="I42" s="257">
        <v>0</v>
      </c>
      <c r="J42" s="257">
        <v>0</v>
      </c>
      <c r="K42" s="257">
        <v>0</v>
      </c>
      <c r="L42" s="257">
        <v>0</v>
      </c>
      <c r="M42" s="257">
        <v>0</v>
      </c>
      <c r="N42" s="257">
        <v>0</v>
      </c>
      <c r="P42" s="404"/>
      <c r="Q42" s="404"/>
      <c r="R42" s="404"/>
      <c r="S42" s="404"/>
      <c r="T42" s="404"/>
      <c r="U42" s="404"/>
      <c r="V42" s="404"/>
      <c r="W42" s="404"/>
      <c r="X42" s="404"/>
      <c r="Y42" s="404"/>
      <c r="Z42" s="404"/>
      <c r="AA42" s="404"/>
      <c r="AB42" s="404"/>
    </row>
    <row r="43" spans="1:28" x14ac:dyDescent="0.25">
      <c r="A43" s="3" t="s">
        <v>41</v>
      </c>
      <c r="B43" s="258">
        <v>0</v>
      </c>
      <c r="C43" s="258"/>
      <c r="D43" s="258"/>
      <c r="E43" s="258"/>
      <c r="F43" s="258"/>
      <c r="G43" s="258"/>
      <c r="H43" s="258"/>
      <c r="I43" s="258"/>
      <c r="J43" s="258"/>
      <c r="K43" s="258"/>
      <c r="L43" s="258"/>
      <c r="M43" s="258"/>
      <c r="N43" s="258">
        <f>SUM(B43:M43)</f>
        <v>0</v>
      </c>
      <c r="P43" s="404"/>
      <c r="Q43" s="404"/>
      <c r="R43" s="404"/>
      <c r="S43" s="404"/>
      <c r="T43" s="404"/>
      <c r="U43" s="404"/>
      <c r="V43" s="404"/>
      <c r="W43" s="404"/>
      <c r="X43" s="404"/>
      <c r="Y43" s="404"/>
      <c r="Z43" s="404"/>
      <c r="AA43" s="404"/>
      <c r="AB43" s="404"/>
    </row>
    <row r="44" spans="1:28" x14ac:dyDescent="0.25">
      <c r="A44" s="3" t="s">
        <v>197</v>
      </c>
      <c r="B44" s="2" t="e">
        <f>B42/B43</f>
        <v>#DIV/0!</v>
      </c>
      <c r="C44" s="2" t="e">
        <f t="shared" ref="C44:M44" si="10">C42/C43</f>
        <v>#DIV/0!</v>
      </c>
      <c r="D44" s="2" t="e">
        <f t="shared" si="10"/>
        <v>#DIV/0!</v>
      </c>
      <c r="E44" s="2" t="e">
        <f t="shared" si="10"/>
        <v>#DIV/0!</v>
      </c>
      <c r="F44" s="2" t="e">
        <f t="shared" si="10"/>
        <v>#DIV/0!</v>
      </c>
      <c r="G44" s="2" t="e">
        <f t="shared" si="10"/>
        <v>#DIV/0!</v>
      </c>
      <c r="H44" s="2" t="e">
        <f t="shared" si="10"/>
        <v>#DIV/0!</v>
      </c>
      <c r="I44" s="2" t="e">
        <f t="shared" si="10"/>
        <v>#DIV/0!</v>
      </c>
      <c r="J44" s="2" t="e">
        <f t="shared" si="10"/>
        <v>#DIV/0!</v>
      </c>
      <c r="K44" s="2" t="e">
        <f t="shared" si="10"/>
        <v>#DIV/0!</v>
      </c>
      <c r="L44" s="2" t="e">
        <f t="shared" si="10"/>
        <v>#DIV/0!</v>
      </c>
      <c r="M44" s="2" t="e">
        <f t="shared" si="10"/>
        <v>#DIV/0!</v>
      </c>
      <c r="N44" s="2" t="e">
        <f t="shared" ref="N44" si="11">N43/N42</f>
        <v>#DIV/0!</v>
      </c>
      <c r="P44" s="404"/>
      <c r="Q44" s="404"/>
      <c r="R44" s="404"/>
      <c r="S44" s="404"/>
      <c r="T44" s="404"/>
      <c r="U44" s="404"/>
      <c r="V44" s="404"/>
      <c r="W44" s="404"/>
      <c r="X44" s="404"/>
      <c r="Y44" s="404"/>
      <c r="Z44" s="404"/>
      <c r="AA44" s="404"/>
      <c r="AB44" s="404"/>
    </row>
    <row r="45" spans="1:28" x14ac:dyDescent="0.25">
      <c r="A45" s="3" t="s">
        <v>198</v>
      </c>
      <c r="B45" s="2" t="e">
        <f>B44</f>
        <v>#DIV/0!</v>
      </c>
      <c r="C45" s="2" t="e">
        <f>AVERAGE($B$28:C$28)</f>
        <v>#DIV/0!</v>
      </c>
      <c r="D45" s="2" t="e">
        <f>AVERAGE($B$28:D$28)</f>
        <v>#DIV/0!</v>
      </c>
      <c r="E45" s="2" t="e">
        <f>AVERAGE($B$28:E$28)</f>
        <v>#DIV/0!</v>
      </c>
      <c r="F45" s="2" t="e">
        <f>AVERAGE($B$28:F$28)</f>
        <v>#DIV/0!</v>
      </c>
      <c r="G45" s="2" t="e">
        <f>AVERAGE($B$28:G$28)</f>
        <v>#DIV/0!</v>
      </c>
      <c r="H45" s="2" t="e">
        <f>AVERAGE($B$28:H$28)</f>
        <v>#DIV/0!</v>
      </c>
      <c r="I45" s="2" t="e">
        <f>AVERAGE($B$28:I$28)</f>
        <v>#DIV/0!</v>
      </c>
      <c r="J45" s="2" t="e">
        <f>AVERAGE($B$28:J$28)</f>
        <v>#DIV/0!</v>
      </c>
      <c r="K45" s="2" t="e">
        <f>AVERAGE($B$28:K$28)</f>
        <v>#DIV/0!</v>
      </c>
      <c r="L45" s="2" t="e">
        <f>AVERAGE($B$28:L$28)</f>
        <v>#DIV/0!</v>
      </c>
      <c r="M45" s="2" t="e">
        <f>AVERAGE($B$28:M$28)</f>
        <v>#DIV/0!</v>
      </c>
      <c r="N45" s="2"/>
      <c r="P45" s="404"/>
      <c r="Q45" s="404"/>
      <c r="R45" s="404"/>
      <c r="S45" s="404"/>
      <c r="T45" s="404"/>
      <c r="U45" s="404"/>
      <c r="V45" s="404"/>
      <c r="W45" s="404"/>
      <c r="X45" s="404"/>
      <c r="Y45" s="404"/>
      <c r="Z45" s="404"/>
      <c r="AA45" s="404"/>
      <c r="AB45" s="404"/>
    </row>
    <row r="48" spans="1:28" x14ac:dyDescent="0.25">
      <c r="A48" s="4" t="s">
        <v>44</v>
      </c>
    </row>
    <row r="49" spans="1:28" x14ac:dyDescent="0.25">
      <c r="A49" s="3" t="s">
        <v>203</v>
      </c>
      <c r="B49" s="3" t="s">
        <v>28</v>
      </c>
      <c r="C49" s="3" t="s">
        <v>29</v>
      </c>
      <c r="D49" s="3" t="s">
        <v>30</v>
      </c>
      <c r="E49" s="3" t="s">
        <v>31</v>
      </c>
      <c r="F49" s="3" t="s">
        <v>32</v>
      </c>
      <c r="G49" s="3" t="s">
        <v>33</v>
      </c>
      <c r="H49" s="3" t="s">
        <v>34</v>
      </c>
      <c r="I49" s="3" t="s">
        <v>35</v>
      </c>
      <c r="J49" s="3" t="s">
        <v>36</v>
      </c>
      <c r="K49" s="3" t="s">
        <v>37</v>
      </c>
      <c r="L49" s="3" t="s">
        <v>38</v>
      </c>
      <c r="M49" s="3" t="s">
        <v>39</v>
      </c>
      <c r="N49" s="3" t="s">
        <v>83</v>
      </c>
      <c r="P49" s="208" t="s">
        <v>28</v>
      </c>
      <c r="Q49" s="208" t="s">
        <v>29</v>
      </c>
      <c r="R49" s="208" t="s">
        <v>30</v>
      </c>
      <c r="S49" s="208" t="s">
        <v>31</v>
      </c>
      <c r="T49" s="208" t="s">
        <v>32</v>
      </c>
      <c r="U49" s="208" t="s">
        <v>33</v>
      </c>
      <c r="V49" s="208" t="s">
        <v>34</v>
      </c>
      <c r="W49" s="208" t="s">
        <v>35</v>
      </c>
      <c r="X49" s="208" t="s">
        <v>36</v>
      </c>
      <c r="Y49" s="208" t="s">
        <v>37</v>
      </c>
      <c r="Z49" s="208" t="s">
        <v>38</v>
      </c>
      <c r="AA49" s="208" t="s">
        <v>39</v>
      </c>
      <c r="AB49" s="208" t="s">
        <v>83</v>
      </c>
    </row>
    <row r="50" spans="1:28" x14ac:dyDescent="0.25">
      <c r="A50" s="3" t="s">
        <v>40</v>
      </c>
      <c r="B50" s="1">
        <v>0</v>
      </c>
      <c r="C50" s="1">
        <v>0</v>
      </c>
      <c r="D50" s="1">
        <v>0</v>
      </c>
      <c r="E50" s="1">
        <v>0</v>
      </c>
      <c r="F50" s="1">
        <v>0</v>
      </c>
      <c r="G50" s="1">
        <v>0</v>
      </c>
      <c r="H50" s="1">
        <v>0</v>
      </c>
      <c r="I50" s="1">
        <v>0</v>
      </c>
      <c r="J50" s="1">
        <v>0</v>
      </c>
      <c r="K50" s="1">
        <v>0</v>
      </c>
      <c r="L50" s="1">
        <v>0</v>
      </c>
      <c r="M50" s="1">
        <v>0</v>
      </c>
      <c r="N50" s="212">
        <f>SUM(B50:M50)</f>
        <v>0</v>
      </c>
      <c r="P50" s="404"/>
      <c r="Q50" s="404"/>
      <c r="R50" s="404"/>
      <c r="S50" s="404"/>
      <c r="T50" s="404"/>
      <c r="U50" s="404"/>
      <c r="V50" s="404"/>
      <c r="W50" s="404"/>
      <c r="X50" s="404"/>
      <c r="Y50" s="404"/>
      <c r="Z50" s="404"/>
      <c r="AA50" s="404"/>
      <c r="AB50" s="404"/>
    </row>
    <row r="51" spans="1:28" x14ac:dyDescent="0.25">
      <c r="A51" s="3" t="s">
        <v>41</v>
      </c>
      <c r="B51" s="246">
        <v>0</v>
      </c>
      <c r="C51" s="246"/>
      <c r="D51" s="246"/>
      <c r="E51" s="246"/>
      <c r="F51" s="246"/>
      <c r="G51" s="246"/>
      <c r="H51" s="246"/>
      <c r="I51" s="246"/>
      <c r="J51" s="246"/>
      <c r="K51" s="246"/>
      <c r="L51" s="246"/>
      <c r="M51" s="246"/>
      <c r="N51" s="244">
        <f>SUM(B51:M51)</f>
        <v>0</v>
      </c>
      <c r="P51" s="404"/>
      <c r="Q51" s="404"/>
      <c r="R51" s="404"/>
      <c r="S51" s="404"/>
      <c r="T51" s="404"/>
      <c r="U51" s="404"/>
      <c r="V51" s="404"/>
      <c r="W51" s="404"/>
      <c r="X51" s="404"/>
      <c r="Y51" s="404"/>
      <c r="Z51" s="404"/>
      <c r="AA51" s="404"/>
      <c r="AB51" s="404"/>
    </row>
    <row r="52" spans="1:28" s="217" customFormat="1" x14ac:dyDescent="0.25">
      <c r="A52" s="3" t="s">
        <v>84</v>
      </c>
      <c r="B52" s="1">
        <f>B51</f>
        <v>0</v>
      </c>
      <c r="C52" s="1">
        <f>SUM($B$51:C$51)</f>
        <v>0</v>
      </c>
      <c r="D52" s="1">
        <f>SUM($B$51:D$51)</f>
        <v>0</v>
      </c>
      <c r="E52" s="1">
        <f>SUM($B$51:E$51)</f>
        <v>0</v>
      </c>
      <c r="F52" s="1">
        <f>SUM($B$51:F$51)</f>
        <v>0</v>
      </c>
      <c r="G52" s="1">
        <f>SUM($B$51:G$51)</f>
        <v>0</v>
      </c>
      <c r="H52" s="1">
        <f>SUM($B$51:H$51)</f>
        <v>0</v>
      </c>
      <c r="I52" s="1">
        <f>SUM($B$51:I$51)</f>
        <v>0</v>
      </c>
      <c r="J52" s="1">
        <f>SUM($B$51:J$51)</f>
        <v>0</v>
      </c>
      <c r="K52" s="1">
        <f>SUM($B$51:K$51)</f>
        <v>0</v>
      </c>
      <c r="L52" s="1">
        <f>SUM($B$51:L$51)</f>
        <v>0</v>
      </c>
      <c r="M52" s="1">
        <f>SUM($B$51:M$51)</f>
        <v>0</v>
      </c>
      <c r="N52" s="5"/>
      <c r="P52" s="404"/>
      <c r="Q52" s="404"/>
      <c r="R52" s="404"/>
      <c r="S52" s="404"/>
      <c r="T52" s="404"/>
      <c r="U52" s="404"/>
      <c r="V52" s="404"/>
      <c r="W52" s="404"/>
      <c r="X52" s="404"/>
      <c r="Y52" s="404"/>
      <c r="Z52" s="404"/>
      <c r="AA52" s="404"/>
      <c r="AB52" s="404"/>
    </row>
    <row r="53" spans="1:28" x14ac:dyDescent="0.25">
      <c r="A53" s="3" t="s">
        <v>197</v>
      </c>
      <c r="B53" s="6">
        <f>IF(B51=0,1,B50/B51)</f>
        <v>1</v>
      </c>
      <c r="C53" s="6">
        <f t="shared" ref="C53:M53" si="12">IF(C51=0,1,C50/C51)</f>
        <v>1</v>
      </c>
      <c r="D53" s="6">
        <f t="shared" si="12"/>
        <v>1</v>
      </c>
      <c r="E53" s="6">
        <f t="shared" si="12"/>
        <v>1</v>
      </c>
      <c r="F53" s="6">
        <f t="shared" si="12"/>
        <v>1</v>
      </c>
      <c r="G53" s="6">
        <f t="shared" si="12"/>
        <v>1</v>
      </c>
      <c r="H53" s="6">
        <f t="shared" si="12"/>
        <v>1</v>
      </c>
      <c r="I53" s="6">
        <f t="shared" si="12"/>
        <v>1</v>
      </c>
      <c r="J53" s="6">
        <f t="shared" si="12"/>
        <v>1</v>
      </c>
      <c r="K53" s="6">
        <f t="shared" si="12"/>
        <v>1</v>
      </c>
      <c r="L53" s="6">
        <f t="shared" si="12"/>
        <v>1</v>
      </c>
      <c r="M53" s="6">
        <f t="shared" si="12"/>
        <v>1</v>
      </c>
      <c r="N53" s="6" t="str">
        <f t="shared" ref="N53" si="13">IF(N51=0,"100%",N51/N50)</f>
        <v>100%</v>
      </c>
      <c r="P53" s="404"/>
      <c r="Q53" s="404"/>
      <c r="R53" s="404"/>
      <c r="S53" s="404"/>
      <c r="T53" s="404"/>
      <c r="U53" s="404"/>
      <c r="V53" s="404"/>
      <c r="W53" s="404"/>
      <c r="X53" s="404"/>
      <c r="Y53" s="404"/>
      <c r="Z53" s="404"/>
      <c r="AA53" s="404"/>
      <c r="AB53" s="404"/>
    </row>
    <row r="54" spans="1:28" x14ac:dyDescent="0.25">
      <c r="A54" s="3" t="s">
        <v>199</v>
      </c>
      <c r="B54" s="6">
        <f>B53</f>
        <v>1</v>
      </c>
      <c r="C54" s="2">
        <f>SUM($B$53:C$53)/COUNT($B$53:C$53)</f>
        <v>1</v>
      </c>
      <c r="D54" s="2">
        <f>SUM($B$53:D$53)/COUNT($B$53:D$53)</f>
        <v>1</v>
      </c>
      <c r="E54" s="2">
        <f>SUM($B$53:E$53)/COUNT($B$53:E$53)</f>
        <v>1</v>
      </c>
      <c r="F54" s="2">
        <f>SUM($B$53:F$53)/COUNT($B$53:F$53)</f>
        <v>1</v>
      </c>
      <c r="G54" s="2">
        <f>SUM($B$53:G$53)/COUNT($B$53:G$53)</f>
        <v>1</v>
      </c>
      <c r="H54" s="2">
        <f>SUM($B$53:H$53)/COUNT($B$53:H$53)</f>
        <v>1</v>
      </c>
      <c r="I54" s="2">
        <f>SUM($B$53:I$53)/COUNT($B$53:I$53)</f>
        <v>1</v>
      </c>
      <c r="J54" s="2">
        <f>SUM($B$53:J$53)/COUNT($B$53:J$53)</f>
        <v>1</v>
      </c>
      <c r="K54" s="2">
        <f>SUM($B$53:K$53)/COUNT($B$53:K$53)</f>
        <v>1</v>
      </c>
      <c r="L54" s="2">
        <f>SUM($B$53:L$53)/COUNT($B$53:L$53)</f>
        <v>1</v>
      </c>
      <c r="M54" s="2">
        <f>SUM($B$53:M$53)/COUNT($B$53:M$53)</f>
        <v>1</v>
      </c>
      <c r="N54" s="2"/>
      <c r="P54" s="404"/>
      <c r="Q54" s="404"/>
      <c r="R54" s="404"/>
      <c r="S54" s="404"/>
      <c r="T54" s="404"/>
      <c r="U54" s="404"/>
      <c r="V54" s="404"/>
      <c r="W54" s="404"/>
      <c r="X54" s="404"/>
      <c r="Y54" s="404"/>
      <c r="Z54" s="404"/>
      <c r="AA54" s="404"/>
      <c r="AB54" s="404"/>
    </row>
    <row r="55" spans="1:28" x14ac:dyDescent="0.25">
      <c r="A55" s="214"/>
      <c r="B55" s="215"/>
      <c r="C55" s="216"/>
      <c r="D55" s="216"/>
      <c r="E55" s="216"/>
      <c r="F55" s="216"/>
      <c r="G55" s="216"/>
      <c r="H55" s="216"/>
      <c r="I55" s="216"/>
      <c r="J55" s="216"/>
      <c r="K55" s="216"/>
      <c r="L55" s="216"/>
      <c r="M55" s="216"/>
      <c r="N55" s="216"/>
    </row>
    <row r="56" spans="1:28" x14ac:dyDescent="0.25">
      <c r="A56" s="214"/>
      <c r="B56" s="215"/>
      <c r="C56" s="216"/>
      <c r="D56" s="216"/>
      <c r="E56" s="216"/>
      <c r="F56" s="216"/>
      <c r="G56" s="216"/>
      <c r="H56" s="216"/>
      <c r="I56" s="216"/>
      <c r="J56" s="216"/>
      <c r="K56" s="216"/>
      <c r="L56" s="216"/>
      <c r="M56" s="216"/>
      <c r="N56" s="216"/>
    </row>
    <row r="57" spans="1:28" x14ac:dyDescent="0.25">
      <c r="A57" s="207" t="s">
        <v>200</v>
      </c>
      <c r="B57" s="208" t="s">
        <v>28</v>
      </c>
      <c r="C57" s="208" t="s">
        <v>29</v>
      </c>
      <c r="D57" s="208" t="s">
        <v>30</v>
      </c>
      <c r="E57" s="208" t="s">
        <v>31</v>
      </c>
      <c r="F57" s="208" t="s">
        <v>32</v>
      </c>
      <c r="G57" s="208" t="s">
        <v>33</v>
      </c>
      <c r="H57" s="208" t="s">
        <v>34</v>
      </c>
      <c r="I57" s="208" t="s">
        <v>35</v>
      </c>
      <c r="J57" s="208" t="s">
        <v>36</v>
      </c>
      <c r="K57" s="208" t="s">
        <v>37</v>
      </c>
      <c r="L57" s="208" t="s">
        <v>38</v>
      </c>
      <c r="M57" s="208" t="s">
        <v>39</v>
      </c>
      <c r="N57" s="208" t="s">
        <v>83</v>
      </c>
      <c r="P57" s="208" t="s">
        <v>28</v>
      </c>
      <c r="Q57" s="208" t="s">
        <v>29</v>
      </c>
      <c r="R57" s="208" t="s">
        <v>30</v>
      </c>
      <c r="S57" s="208" t="s">
        <v>31</v>
      </c>
      <c r="T57" s="208" t="s">
        <v>32</v>
      </c>
      <c r="U57" s="208" t="s">
        <v>33</v>
      </c>
      <c r="V57" s="208" t="s">
        <v>34</v>
      </c>
      <c r="W57" s="208" t="s">
        <v>35</v>
      </c>
      <c r="X57" s="208" t="s">
        <v>36</v>
      </c>
      <c r="Y57" s="208" t="s">
        <v>37</v>
      </c>
      <c r="Z57" s="208" t="s">
        <v>38</v>
      </c>
      <c r="AA57" s="208" t="s">
        <v>39</v>
      </c>
      <c r="AB57" s="208" t="s">
        <v>83</v>
      </c>
    </row>
    <row r="58" spans="1:28" x14ac:dyDescent="0.25">
      <c r="A58" s="3" t="s">
        <v>40</v>
      </c>
      <c r="B58" s="218">
        <v>0.98</v>
      </c>
      <c r="C58" s="218">
        <v>0.98</v>
      </c>
      <c r="D58" s="218">
        <v>0.98</v>
      </c>
      <c r="E58" s="218">
        <v>0.98</v>
      </c>
      <c r="F58" s="218">
        <v>0.98</v>
      </c>
      <c r="G58" s="218">
        <v>0.98</v>
      </c>
      <c r="H58" s="218">
        <v>0.98</v>
      </c>
      <c r="I58" s="218">
        <v>0.98</v>
      </c>
      <c r="J58" s="218">
        <v>0.98</v>
      </c>
      <c r="K58" s="218">
        <v>0.98</v>
      </c>
      <c r="L58" s="218">
        <v>0.98</v>
      </c>
      <c r="M58" s="218">
        <v>0.98</v>
      </c>
      <c r="N58" s="218">
        <f>AVERAGE(B58:M58)</f>
        <v>0.98000000000000032</v>
      </c>
      <c r="P58" s="404"/>
      <c r="Q58" s="404"/>
      <c r="R58" s="404"/>
      <c r="S58" s="404"/>
      <c r="T58" s="404"/>
      <c r="U58" s="404"/>
      <c r="V58" s="404"/>
      <c r="W58" s="404"/>
      <c r="X58" s="404"/>
      <c r="Y58" s="404"/>
      <c r="Z58" s="404"/>
      <c r="AA58" s="404"/>
      <c r="AB58" s="404"/>
    </row>
    <row r="59" spans="1:28" x14ac:dyDescent="0.25">
      <c r="A59" s="3" t="s">
        <v>231</v>
      </c>
      <c r="B59" s="245"/>
      <c r="C59" s="245"/>
      <c r="D59" s="245"/>
      <c r="E59" s="245"/>
      <c r="F59" s="245"/>
      <c r="G59" s="245"/>
      <c r="H59" s="245"/>
      <c r="I59" s="245"/>
      <c r="J59" s="245"/>
      <c r="K59" s="245"/>
      <c r="L59" s="245"/>
      <c r="M59" s="245"/>
      <c r="N59" s="245" t="e">
        <f>AVERAGE(B59:M59)</f>
        <v>#DIV/0!</v>
      </c>
      <c r="P59" s="404"/>
      <c r="Q59" s="404"/>
      <c r="R59" s="404"/>
      <c r="S59" s="404"/>
      <c r="T59" s="404"/>
      <c r="U59" s="404"/>
      <c r="V59" s="404"/>
      <c r="W59" s="404"/>
      <c r="X59" s="404"/>
      <c r="Y59" s="404"/>
      <c r="Z59" s="404"/>
      <c r="AA59" s="404"/>
      <c r="AB59" s="404"/>
    </row>
    <row r="60" spans="1:28" x14ac:dyDescent="0.25">
      <c r="A60" s="3" t="s">
        <v>197</v>
      </c>
      <c r="B60" s="2">
        <f>B59/B58</f>
        <v>0</v>
      </c>
      <c r="C60" s="2">
        <f t="shared" ref="C60:M60" si="14">C59/C58</f>
        <v>0</v>
      </c>
      <c r="D60" s="2">
        <f t="shared" si="14"/>
        <v>0</v>
      </c>
      <c r="E60" s="2">
        <f t="shared" si="14"/>
        <v>0</v>
      </c>
      <c r="F60" s="2">
        <f t="shared" si="14"/>
        <v>0</v>
      </c>
      <c r="G60" s="2">
        <f t="shared" si="14"/>
        <v>0</v>
      </c>
      <c r="H60" s="2">
        <f t="shared" si="14"/>
        <v>0</v>
      </c>
      <c r="I60" s="2">
        <f t="shared" si="14"/>
        <v>0</v>
      </c>
      <c r="J60" s="2">
        <f t="shared" si="14"/>
        <v>0</v>
      </c>
      <c r="K60" s="2">
        <f t="shared" si="14"/>
        <v>0</v>
      </c>
      <c r="L60" s="2">
        <f t="shared" si="14"/>
        <v>0</v>
      </c>
      <c r="M60" s="2">
        <f t="shared" si="14"/>
        <v>0</v>
      </c>
      <c r="N60" s="6">
        <f>IFERROR(N59/N58,0)</f>
        <v>0</v>
      </c>
      <c r="P60" s="404"/>
      <c r="Q60" s="404"/>
      <c r="R60" s="404"/>
      <c r="S60" s="404"/>
      <c r="T60" s="404"/>
      <c r="U60" s="404"/>
      <c r="V60" s="404"/>
      <c r="W60" s="404"/>
      <c r="X60" s="404"/>
      <c r="Y60" s="404"/>
      <c r="Z60" s="404"/>
      <c r="AA60" s="404"/>
      <c r="AB60" s="404"/>
    </row>
    <row r="61" spans="1:28" x14ac:dyDescent="0.25">
      <c r="A61" s="3" t="s">
        <v>199</v>
      </c>
      <c r="B61" s="2">
        <f>B60</f>
        <v>0</v>
      </c>
      <c r="C61" s="2">
        <f>IFERROR(SUM($B$59:C$59)/COUNT($B$59:C$59),0)</f>
        <v>0</v>
      </c>
      <c r="D61" s="2">
        <f>IFERROR(SUM($B$59:D$59)/COUNT($B$59:D$59),0)</f>
        <v>0</v>
      </c>
      <c r="E61" s="2">
        <f>IFERROR(SUM($B$59:E$59)/COUNT($B$59:E$59),0)</f>
        <v>0</v>
      </c>
      <c r="F61" s="2">
        <f>IFERROR(SUM($B$59:F$59)/COUNT($B$59:F$59),0)</f>
        <v>0</v>
      </c>
      <c r="G61" s="2">
        <f>IFERROR(SUM($B$59:G$59)/COUNT($B$59:G$59),0)</f>
        <v>0</v>
      </c>
      <c r="H61" s="2">
        <f>IFERROR(SUM($B$59:H$59)/COUNT($B$59:H$59),0)</f>
        <v>0</v>
      </c>
      <c r="I61" s="2">
        <f>IFERROR(SUM($B$59:I$59)/COUNT($B$59:I$59),0)</f>
        <v>0</v>
      </c>
      <c r="J61" s="2">
        <f>IFERROR(SUM($B$59:J$59)/COUNT($B$59:J$59),0)</f>
        <v>0</v>
      </c>
      <c r="K61" s="2">
        <f>IFERROR(SUM($B$59:K$59)/COUNT($B$59:K$59),0)</f>
        <v>0</v>
      </c>
      <c r="L61" s="2">
        <f>IFERROR(SUM($B$59:L$59)/COUNT($B$59:L$59),0)</f>
        <v>0</v>
      </c>
      <c r="M61" s="2">
        <f>IFERROR(SUM($B$59:M$59)/COUNT($B$59:M$59),0)</f>
        <v>0</v>
      </c>
      <c r="N61" s="2"/>
      <c r="P61" s="404"/>
      <c r="Q61" s="404"/>
      <c r="R61" s="404"/>
      <c r="S61" s="404"/>
      <c r="T61" s="404"/>
      <c r="U61" s="404"/>
      <c r="V61" s="404"/>
      <c r="W61" s="404"/>
      <c r="X61" s="404"/>
      <c r="Y61" s="404"/>
      <c r="Z61" s="404"/>
      <c r="AA61" s="404"/>
      <c r="AB61" s="404"/>
    </row>
    <row r="62" spans="1:28" x14ac:dyDescent="0.25">
      <c r="A62" s="214"/>
      <c r="B62" s="216"/>
      <c r="C62" s="216"/>
      <c r="D62" s="216"/>
      <c r="E62" s="216"/>
      <c r="F62" s="216"/>
      <c r="G62" s="216"/>
      <c r="H62" s="216"/>
      <c r="I62" s="216"/>
      <c r="J62" s="216"/>
      <c r="K62" s="216"/>
      <c r="L62" s="216"/>
      <c r="M62" s="216"/>
      <c r="N62" s="216"/>
    </row>
    <row r="63" spans="1:28" x14ac:dyDescent="0.25">
      <c r="A63" s="214"/>
      <c r="B63" s="216"/>
      <c r="C63" s="216"/>
      <c r="D63" s="216"/>
      <c r="E63" s="216"/>
      <c r="F63" s="216"/>
      <c r="G63" s="216"/>
      <c r="H63" s="216"/>
      <c r="I63" s="216"/>
      <c r="J63" s="216"/>
      <c r="K63" s="216"/>
      <c r="L63" s="216"/>
      <c r="M63" s="216"/>
      <c r="N63" s="216"/>
    </row>
    <row r="64" spans="1:28" x14ac:dyDescent="0.25">
      <c r="A64" s="4" t="s">
        <v>258</v>
      </c>
    </row>
    <row r="65" spans="1:28" ht="30" x14ac:dyDescent="0.25">
      <c r="A65" s="207" t="s">
        <v>255</v>
      </c>
      <c r="B65" s="208" t="s">
        <v>28</v>
      </c>
      <c r="C65" s="208" t="s">
        <v>29</v>
      </c>
      <c r="D65" s="208" t="s">
        <v>30</v>
      </c>
      <c r="E65" s="208" t="s">
        <v>31</v>
      </c>
      <c r="F65" s="208" t="s">
        <v>32</v>
      </c>
      <c r="G65" s="208" t="s">
        <v>33</v>
      </c>
      <c r="H65" s="208" t="s">
        <v>34</v>
      </c>
      <c r="I65" s="208" t="s">
        <v>35</v>
      </c>
      <c r="J65" s="208" t="s">
        <v>36</v>
      </c>
      <c r="K65" s="208" t="s">
        <v>37</v>
      </c>
      <c r="L65" s="208" t="s">
        <v>38</v>
      </c>
      <c r="M65" s="208" t="s">
        <v>39</v>
      </c>
      <c r="N65" s="208" t="s">
        <v>83</v>
      </c>
      <c r="P65" s="208" t="s">
        <v>28</v>
      </c>
      <c r="Q65" s="208" t="s">
        <v>29</v>
      </c>
      <c r="R65" s="208" t="s">
        <v>30</v>
      </c>
      <c r="S65" s="208" t="s">
        <v>31</v>
      </c>
      <c r="T65" s="208" t="s">
        <v>32</v>
      </c>
      <c r="U65" s="208" t="s">
        <v>33</v>
      </c>
      <c r="V65" s="208" t="s">
        <v>34</v>
      </c>
      <c r="W65" s="208" t="s">
        <v>35</v>
      </c>
      <c r="X65" s="208" t="s">
        <v>36</v>
      </c>
      <c r="Y65" s="208" t="s">
        <v>37</v>
      </c>
      <c r="Z65" s="208" t="s">
        <v>38</v>
      </c>
      <c r="AA65" s="208" t="s">
        <v>39</v>
      </c>
      <c r="AB65" s="208" t="s">
        <v>83</v>
      </c>
    </row>
    <row r="66" spans="1:28" x14ac:dyDescent="0.25">
      <c r="A66" s="3" t="s">
        <v>40</v>
      </c>
      <c r="B66" s="212">
        <v>0</v>
      </c>
      <c r="C66" s="212">
        <v>0</v>
      </c>
      <c r="D66" s="212">
        <v>0</v>
      </c>
      <c r="E66" s="212">
        <v>0</v>
      </c>
      <c r="F66" s="212">
        <v>0</v>
      </c>
      <c r="G66" s="212">
        <v>0</v>
      </c>
      <c r="H66" s="212">
        <v>0</v>
      </c>
      <c r="I66" s="212">
        <v>0</v>
      </c>
      <c r="J66" s="212">
        <v>0</v>
      </c>
      <c r="K66" s="212">
        <v>0</v>
      </c>
      <c r="L66" s="212">
        <v>0</v>
      </c>
      <c r="M66" s="212">
        <v>0</v>
      </c>
      <c r="N66" s="212">
        <f>AVERAGE(B66:M66)</f>
        <v>0</v>
      </c>
      <c r="P66" s="404"/>
      <c r="Q66" s="404"/>
      <c r="R66" s="404"/>
      <c r="S66" s="404"/>
      <c r="T66" s="404"/>
      <c r="U66" s="404"/>
      <c r="V66" s="404"/>
      <c r="W66" s="404"/>
      <c r="X66" s="404"/>
      <c r="Y66" s="404"/>
      <c r="Z66" s="404"/>
      <c r="AA66" s="404"/>
      <c r="AB66" s="404"/>
    </row>
    <row r="67" spans="1:28" x14ac:dyDescent="0.25">
      <c r="A67" s="3" t="s">
        <v>41</v>
      </c>
      <c r="B67" s="244">
        <v>0</v>
      </c>
      <c r="C67" s="244"/>
      <c r="D67" s="244"/>
      <c r="E67" s="244"/>
      <c r="F67" s="244"/>
      <c r="G67" s="244"/>
      <c r="H67" s="244"/>
      <c r="I67" s="244"/>
      <c r="J67" s="244"/>
      <c r="K67" s="244"/>
      <c r="L67" s="244"/>
      <c r="M67" s="244"/>
      <c r="N67" s="244">
        <f>SUM(B67:M67)</f>
        <v>0</v>
      </c>
      <c r="P67" s="404"/>
      <c r="Q67" s="404"/>
      <c r="R67" s="404"/>
      <c r="S67" s="404"/>
      <c r="T67" s="404"/>
      <c r="U67" s="404"/>
      <c r="V67" s="404"/>
      <c r="W67" s="404"/>
      <c r="X67" s="404"/>
      <c r="Y67" s="404"/>
      <c r="Z67" s="404"/>
      <c r="AA67" s="404"/>
      <c r="AB67" s="404"/>
    </row>
    <row r="68" spans="1:28" x14ac:dyDescent="0.25">
      <c r="A68" s="3" t="s">
        <v>197</v>
      </c>
      <c r="B68" s="6">
        <f>IF(B67=0,1,B66/B67)</f>
        <v>1</v>
      </c>
      <c r="C68" s="6">
        <f t="shared" ref="C68:N68" si="15">IF(C67=0,1,C66/C67)</f>
        <v>1</v>
      </c>
      <c r="D68" s="6">
        <f t="shared" si="15"/>
        <v>1</v>
      </c>
      <c r="E68" s="6">
        <f t="shared" si="15"/>
        <v>1</v>
      </c>
      <c r="F68" s="6">
        <f t="shared" si="15"/>
        <v>1</v>
      </c>
      <c r="G68" s="6">
        <f t="shared" si="15"/>
        <v>1</v>
      </c>
      <c r="H68" s="6">
        <f t="shared" si="15"/>
        <v>1</v>
      </c>
      <c r="I68" s="6">
        <f t="shared" si="15"/>
        <v>1</v>
      </c>
      <c r="J68" s="6">
        <f t="shared" si="15"/>
        <v>1</v>
      </c>
      <c r="K68" s="6">
        <f t="shared" si="15"/>
        <v>1</v>
      </c>
      <c r="L68" s="6">
        <f t="shared" si="15"/>
        <v>1</v>
      </c>
      <c r="M68" s="6">
        <f t="shared" si="15"/>
        <v>1</v>
      </c>
      <c r="N68" s="6">
        <f t="shared" si="15"/>
        <v>1</v>
      </c>
      <c r="P68" s="404"/>
      <c r="Q68" s="404"/>
      <c r="R68" s="404"/>
      <c r="S68" s="404"/>
      <c r="T68" s="404"/>
      <c r="U68" s="404"/>
      <c r="V68" s="404"/>
      <c r="W68" s="404"/>
      <c r="X68" s="404"/>
      <c r="Y68" s="404"/>
      <c r="Z68" s="404"/>
      <c r="AA68" s="404"/>
      <c r="AB68" s="404"/>
    </row>
    <row r="69" spans="1:28" x14ac:dyDescent="0.25">
      <c r="A69" s="3" t="s">
        <v>199</v>
      </c>
      <c r="B69" s="2">
        <f>B68</f>
        <v>1</v>
      </c>
      <c r="C69" s="2">
        <f>AVERAGE($B$68:C$68)</f>
        <v>1</v>
      </c>
      <c r="D69" s="2">
        <f>AVERAGE($B$68:D$68)</f>
        <v>1</v>
      </c>
      <c r="E69" s="2">
        <f>AVERAGE($B$68:E$68)</f>
        <v>1</v>
      </c>
      <c r="F69" s="2">
        <f>AVERAGE($B$68:F$68)</f>
        <v>1</v>
      </c>
      <c r="G69" s="2">
        <f>AVERAGE($B$68:G$68)</f>
        <v>1</v>
      </c>
      <c r="H69" s="2">
        <f>AVERAGE($B$68:H$68)</f>
        <v>1</v>
      </c>
      <c r="I69" s="2">
        <f>AVERAGE($B$68:I$68)</f>
        <v>1</v>
      </c>
      <c r="J69" s="2">
        <f>AVERAGE($B$68:J$68)</f>
        <v>1</v>
      </c>
      <c r="K69" s="2">
        <f>AVERAGE($B$68:K$68)</f>
        <v>1</v>
      </c>
      <c r="L69" s="2">
        <f>AVERAGE($B$68:L$68)</f>
        <v>1</v>
      </c>
      <c r="M69" s="2">
        <f>AVERAGE($B$68:M$68)</f>
        <v>1</v>
      </c>
      <c r="N69" s="2"/>
      <c r="P69" s="404"/>
      <c r="Q69" s="404"/>
      <c r="R69" s="404"/>
      <c r="S69" s="404"/>
      <c r="T69" s="404"/>
      <c r="U69" s="404"/>
      <c r="V69" s="404"/>
      <c r="W69" s="404"/>
      <c r="X69" s="404"/>
      <c r="Y69" s="404"/>
      <c r="Z69" s="404"/>
      <c r="AA69" s="404"/>
      <c r="AB69" s="404"/>
    </row>
    <row r="70" spans="1:28" x14ac:dyDescent="0.25">
      <c r="A70" s="214"/>
      <c r="B70" s="216"/>
      <c r="C70" s="216"/>
      <c r="D70" s="216"/>
      <c r="E70" s="216"/>
      <c r="F70" s="216"/>
      <c r="G70" s="216"/>
      <c r="H70" s="216"/>
      <c r="I70" s="216"/>
      <c r="J70" s="216"/>
      <c r="K70" s="216"/>
      <c r="L70" s="216"/>
      <c r="M70" s="216"/>
      <c r="N70" s="216"/>
    </row>
    <row r="72" spans="1:28" ht="30" x14ac:dyDescent="0.25">
      <c r="A72" s="207" t="s">
        <v>259</v>
      </c>
      <c r="B72" s="208" t="s">
        <v>28</v>
      </c>
      <c r="C72" s="208" t="s">
        <v>29</v>
      </c>
      <c r="D72" s="208" t="s">
        <v>30</v>
      </c>
      <c r="E72" s="208" t="s">
        <v>31</v>
      </c>
      <c r="F72" s="208" t="s">
        <v>32</v>
      </c>
      <c r="G72" s="208" t="s">
        <v>33</v>
      </c>
      <c r="H72" s="208" t="s">
        <v>34</v>
      </c>
      <c r="I72" s="208" t="s">
        <v>35</v>
      </c>
      <c r="J72" s="208" t="s">
        <v>36</v>
      </c>
      <c r="K72" s="208" t="s">
        <v>37</v>
      </c>
      <c r="L72" s="208" t="s">
        <v>38</v>
      </c>
      <c r="M72" s="208" t="s">
        <v>39</v>
      </c>
      <c r="N72" s="208" t="s">
        <v>83</v>
      </c>
      <c r="P72" s="208" t="s">
        <v>28</v>
      </c>
      <c r="Q72" s="208" t="s">
        <v>29</v>
      </c>
      <c r="R72" s="208" t="s">
        <v>30</v>
      </c>
      <c r="S72" s="208" t="s">
        <v>31</v>
      </c>
      <c r="T72" s="208" t="s">
        <v>32</v>
      </c>
      <c r="U72" s="208" t="s">
        <v>33</v>
      </c>
      <c r="V72" s="208" t="s">
        <v>34</v>
      </c>
      <c r="W72" s="208" t="s">
        <v>35</v>
      </c>
      <c r="X72" s="208" t="s">
        <v>36</v>
      </c>
      <c r="Y72" s="208" t="s">
        <v>37</v>
      </c>
      <c r="Z72" s="208" t="s">
        <v>38</v>
      </c>
      <c r="AA72" s="208" t="s">
        <v>39</v>
      </c>
      <c r="AB72" s="208" t="s">
        <v>83</v>
      </c>
    </row>
    <row r="73" spans="1:28" x14ac:dyDescent="0.25">
      <c r="A73" s="3" t="s">
        <v>40</v>
      </c>
      <c r="B73" s="212">
        <v>0</v>
      </c>
      <c r="C73" s="212">
        <v>0</v>
      </c>
      <c r="D73" s="212">
        <v>0</v>
      </c>
      <c r="E73" s="212">
        <v>0</v>
      </c>
      <c r="F73" s="212">
        <v>0</v>
      </c>
      <c r="G73" s="212">
        <v>0</v>
      </c>
      <c r="H73" s="212">
        <v>0</v>
      </c>
      <c r="I73" s="212">
        <v>0</v>
      </c>
      <c r="J73" s="212">
        <v>0</v>
      </c>
      <c r="K73" s="212">
        <v>0</v>
      </c>
      <c r="L73" s="212">
        <v>0</v>
      </c>
      <c r="M73" s="212">
        <v>0</v>
      </c>
      <c r="N73" s="212">
        <f>AVERAGE(B73:M73)</f>
        <v>0</v>
      </c>
      <c r="P73" s="404"/>
      <c r="Q73" s="404"/>
      <c r="R73" s="404"/>
      <c r="S73" s="404"/>
      <c r="T73" s="404"/>
      <c r="U73" s="404"/>
      <c r="V73" s="404"/>
      <c r="W73" s="404"/>
      <c r="X73" s="404"/>
      <c r="Y73" s="404"/>
      <c r="Z73" s="404"/>
      <c r="AA73" s="404"/>
      <c r="AB73" s="404"/>
    </row>
    <row r="74" spans="1:28" x14ac:dyDescent="0.25">
      <c r="A74" s="3" t="s">
        <v>41</v>
      </c>
      <c r="B74" s="244">
        <v>0</v>
      </c>
      <c r="C74" s="244"/>
      <c r="D74" s="244"/>
      <c r="E74" s="244"/>
      <c r="F74" s="244"/>
      <c r="G74" s="244"/>
      <c r="H74" s="244"/>
      <c r="I74" s="244"/>
      <c r="J74" s="244"/>
      <c r="K74" s="244"/>
      <c r="L74" s="244"/>
      <c r="M74" s="244"/>
      <c r="N74" s="244">
        <f>SUM(B74:M74)</f>
        <v>0</v>
      </c>
      <c r="P74" s="404"/>
      <c r="Q74" s="404"/>
      <c r="R74" s="404"/>
      <c r="S74" s="404"/>
      <c r="T74" s="404"/>
      <c r="U74" s="404"/>
      <c r="V74" s="404"/>
      <c r="W74" s="404"/>
      <c r="X74" s="404"/>
      <c r="Y74" s="404"/>
      <c r="Z74" s="404"/>
      <c r="AA74" s="404"/>
      <c r="AB74" s="404"/>
    </row>
    <row r="75" spans="1:28" x14ac:dyDescent="0.25">
      <c r="A75" s="3" t="s">
        <v>197</v>
      </c>
      <c r="B75" s="6">
        <f>IF(B74=0,1,B73/B74)</f>
        <v>1</v>
      </c>
      <c r="C75" s="6">
        <f t="shared" ref="C75:N75" si="16">IF(C74=0,1,C73/C74)</f>
        <v>1</v>
      </c>
      <c r="D75" s="6">
        <f t="shared" si="16"/>
        <v>1</v>
      </c>
      <c r="E75" s="6">
        <f t="shared" si="16"/>
        <v>1</v>
      </c>
      <c r="F75" s="6">
        <f t="shared" si="16"/>
        <v>1</v>
      </c>
      <c r="G75" s="6">
        <f t="shared" si="16"/>
        <v>1</v>
      </c>
      <c r="H75" s="6">
        <f t="shared" si="16"/>
        <v>1</v>
      </c>
      <c r="I75" s="6">
        <f t="shared" si="16"/>
        <v>1</v>
      </c>
      <c r="J75" s="6">
        <f t="shared" si="16"/>
        <v>1</v>
      </c>
      <c r="K75" s="6">
        <f t="shared" si="16"/>
        <v>1</v>
      </c>
      <c r="L75" s="6">
        <f t="shared" si="16"/>
        <v>1</v>
      </c>
      <c r="M75" s="6">
        <f t="shared" si="16"/>
        <v>1</v>
      </c>
      <c r="N75" s="6">
        <f t="shared" si="16"/>
        <v>1</v>
      </c>
      <c r="P75" s="404"/>
      <c r="Q75" s="404"/>
      <c r="R75" s="404"/>
      <c r="S75" s="404"/>
      <c r="T75" s="404"/>
      <c r="U75" s="404"/>
      <c r="V75" s="404"/>
      <c r="W75" s="404"/>
      <c r="X75" s="404"/>
      <c r="Y75" s="404"/>
      <c r="Z75" s="404"/>
      <c r="AA75" s="404"/>
      <c r="AB75" s="404"/>
    </row>
    <row r="76" spans="1:28" x14ac:dyDescent="0.25">
      <c r="A76" s="3" t="s">
        <v>199</v>
      </c>
      <c r="B76" s="2">
        <f>B75</f>
        <v>1</v>
      </c>
      <c r="C76" s="2">
        <f>AVERAGE($B$75:C$75)</f>
        <v>1</v>
      </c>
      <c r="D76" s="2">
        <f>AVERAGE($B$75:D$75)</f>
        <v>1</v>
      </c>
      <c r="E76" s="2">
        <f>AVERAGE($B$75:E$75)</f>
        <v>1</v>
      </c>
      <c r="F76" s="2">
        <f>AVERAGE($B$75:F$75)</f>
        <v>1</v>
      </c>
      <c r="G76" s="2">
        <f>AVERAGE($B$75:G$75)</f>
        <v>1</v>
      </c>
      <c r="H76" s="2">
        <f>AVERAGE($B$75:H$75)</f>
        <v>1</v>
      </c>
      <c r="I76" s="2">
        <f>AVERAGE($B$75:I$75)</f>
        <v>1</v>
      </c>
      <c r="J76" s="2">
        <f>AVERAGE($B$75:J$75)</f>
        <v>1</v>
      </c>
      <c r="K76" s="2">
        <f>AVERAGE($B$75:K$75)</f>
        <v>1</v>
      </c>
      <c r="L76" s="2">
        <f>AVERAGE($B$75:L$75)</f>
        <v>1</v>
      </c>
      <c r="M76" s="2">
        <f>AVERAGE($B$75:M$75)</f>
        <v>1</v>
      </c>
      <c r="N76" s="2"/>
      <c r="P76" s="404"/>
      <c r="Q76" s="404"/>
      <c r="R76" s="404"/>
      <c r="S76" s="404"/>
      <c r="T76" s="404"/>
      <c r="U76" s="404"/>
      <c r="V76" s="404"/>
      <c r="W76" s="404"/>
      <c r="X76" s="404"/>
      <c r="Y76" s="404"/>
      <c r="Z76" s="404"/>
      <c r="AA76" s="404"/>
      <c r="AB76" s="404"/>
    </row>
    <row r="77" spans="1:28" x14ac:dyDescent="0.25">
      <c r="A77" s="214"/>
      <c r="B77" s="216"/>
      <c r="C77" s="216"/>
      <c r="D77" s="216"/>
      <c r="E77" s="216"/>
      <c r="F77" s="216"/>
      <c r="G77" s="216"/>
      <c r="H77" s="216"/>
      <c r="I77" s="216"/>
      <c r="J77" s="216"/>
      <c r="K77" s="216"/>
      <c r="L77" s="216"/>
      <c r="M77" s="216"/>
      <c r="N77" s="216"/>
    </row>
    <row r="79" spans="1:28" x14ac:dyDescent="0.25">
      <c r="A79" s="207" t="s">
        <v>183</v>
      </c>
      <c r="B79" s="208" t="s">
        <v>28</v>
      </c>
      <c r="C79" s="208" t="s">
        <v>29</v>
      </c>
      <c r="D79" s="208" t="s">
        <v>30</v>
      </c>
      <c r="E79" s="208" t="s">
        <v>31</v>
      </c>
      <c r="F79" s="208" t="s">
        <v>32</v>
      </c>
      <c r="G79" s="208" t="s">
        <v>33</v>
      </c>
      <c r="H79" s="208" t="s">
        <v>34</v>
      </c>
      <c r="I79" s="208" t="s">
        <v>35</v>
      </c>
      <c r="J79" s="208" t="s">
        <v>36</v>
      </c>
      <c r="K79" s="208" t="s">
        <v>37</v>
      </c>
      <c r="L79" s="208" t="s">
        <v>38</v>
      </c>
      <c r="M79" s="208" t="s">
        <v>39</v>
      </c>
      <c r="N79" s="208" t="s">
        <v>83</v>
      </c>
      <c r="P79" s="208" t="s">
        <v>28</v>
      </c>
      <c r="Q79" s="208" t="s">
        <v>29</v>
      </c>
      <c r="R79" s="208" t="s">
        <v>30</v>
      </c>
      <c r="S79" s="208" t="s">
        <v>31</v>
      </c>
      <c r="T79" s="208" t="s">
        <v>32</v>
      </c>
      <c r="U79" s="208" t="s">
        <v>33</v>
      </c>
      <c r="V79" s="208" t="s">
        <v>34</v>
      </c>
      <c r="W79" s="208" t="s">
        <v>35</v>
      </c>
      <c r="X79" s="208" t="s">
        <v>36</v>
      </c>
      <c r="Y79" s="208" t="s">
        <v>37</v>
      </c>
      <c r="Z79" s="208" t="s">
        <v>38</v>
      </c>
      <c r="AA79" s="208" t="s">
        <v>39</v>
      </c>
      <c r="AB79" s="208" t="s">
        <v>83</v>
      </c>
    </row>
    <row r="80" spans="1:28" x14ac:dyDescent="0.25">
      <c r="A80" s="3" t="s">
        <v>40</v>
      </c>
      <c r="B80" s="212">
        <v>0</v>
      </c>
      <c r="C80" s="212">
        <v>0</v>
      </c>
      <c r="D80" s="212">
        <v>0</v>
      </c>
      <c r="E80" s="212">
        <v>0</v>
      </c>
      <c r="F80" s="212">
        <v>0</v>
      </c>
      <c r="G80" s="212">
        <v>0</v>
      </c>
      <c r="H80" s="212">
        <v>0</v>
      </c>
      <c r="I80" s="212">
        <v>0</v>
      </c>
      <c r="J80" s="212">
        <v>0</v>
      </c>
      <c r="K80" s="212">
        <v>0</v>
      </c>
      <c r="L80" s="212">
        <v>0</v>
      </c>
      <c r="M80" s="212">
        <v>0</v>
      </c>
      <c r="N80" s="218">
        <f>AVERAGE(B80:M80)</f>
        <v>0</v>
      </c>
      <c r="P80" s="404"/>
      <c r="Q80" s="404"/>
      <c r="R80" s="404"/>
      <c r="S80" s="404"/>
      <c r="T80" s="404"/>
      <c r="U80" s="404"/>
      <c r="V80" s="404"/>
      <c r="W80" s="404"/>
      <c r="X80" s="404"/>
      <c r="Y80" s="404"/>
      <c r="Z80" s="404"/>
      <c r="AA80" s="404"/>
      <c r="AB80" s="404"/>
    </row>
    <row r="81" spans="1:28" x14ac:dyDescent="0.25">
      <c r="A81" s="3" t="s">
        <v>41</v>
      </c>
      <c r="B81" s="244">
        <v>0</v>
      </c>
      <c r="C81" s="244"/>
      <c r="D81" s="244"/>
      <c r="E81" s="244"/>
      <c r="F81" s="244"/>
      <c r="G81" s="244"/>
      <c r="H81" s="244"/>
      <c r="I81" s="244"/>
      <c r="J81" s="244"/>
      <c r="K81" s="244"/>
      <c r="L81" s="244"/>
      <c r="M81" s="244"/>
      <c r="N81" s="244">
        <f>SUM(B81:M81)</f>
        <v>0</v>
      </c>
      <c r="P81" s="404"/>
      <c r="Q81" s="404"/>
      <c r="R81" s="404"/>
      <c r="S81" s="404"/>
      <c r="T81" s="404"/>
      <c r="U81" s="404"/>
      <c r="V81" s="404"/>
      <c r="W81" s="404"/>
      <c r="X81" s="404"/>
      <c r="Y81" s="404"/>
      <c r="Z81" s="404"/>
      <c r="AA81" s="404"/>
      <c r="AB81" s="404"/>
    </row>
    <row r="82" spans="1:28" x14ac:dyDescent="0.25">
      <c r="A82" s="3" t="s">
        <v>197</v>
      </c>
      <c r="B82" s="6">
        <f>IF(B81=0,1,B80/B81)</f>
        <v>1</v>
      </c>
      <c r="C82" s="6">
        <f t="shared" ref="C82:N82" si="17">IF(C81=0,1,C80/C81)</f>
        <v>1</v>
      </c>
      <c r="D82" s="6">
        <f t="shared" si="17"/>
        <v>1</v>
      </c>
      <c r="E82" s="6">
        <f t="shared" si="17"/>
        <v>1</v>
      </c>
      <c r="F82" s="6">
        <f t="shared" si="17"/>
        <v>1</v>
      </c>
      <c r="G82" s="6">
        <f t="shared" si="17"/>
        <v>1</v>
      </c>
      <c r="H82" s="6">
        <f t="shared" si="17"/>
        <v>1</v>
      </c>
      <c r="I82" s="6">
        <f t="shared" si="17"/>
        <v>1</v>
      </c>
      <c r="J82" s="6">
        <f t="shared" si="17"/>
        <v>1</v>
      </c>
      <c r="K82" s="6">
        <f t="shared" si="17"/>
        <v>1</v>
      </c>
      <c r="L82" s="6">
        <f t="shared" si="17"/>
        <v>1</v>
      </c>
      <c r="M82" s="6">
        <f t="shared" si="17"/>
        <v>1</v>
      </c>
      <c r="N82" s="6">
        <f t="shared" si="17"/>
        <v>1</v>
      </c>
      <c r="P82" s="404"/>
      <c r="Q82" s="404"/>
      <c r="R82" s="404"/>
      <c r="S82" s="404"/>
      <c r="T82" s="404"/>
      <c r="U82" s="404"/>
      <c r="V82" s="404"/>
      <c r="W82" s="404"/>
      <c r="X82" s="404"/>
      <c r="Y82" s="404"/>
      <c r="Z82" s="404"/>
      <c r="AA82" s="404"/>
      <c r="AB82" s="404"/>
    </row>
    <row r="83" spans="1:28" x14ac:dyDescent="0.25">
      <c r="A83" s="3" t="s">
        <v>199</v>
      </c>
      <c r="B83" s="2">
        <f>B82</f>
        <v>1</v>
      </c>
      <c r="C83" s="2">
        <f>IFERROR(SUM($B$82:C$82)/COUNT($B$82:C$82),0)</f>
        <v>1</v>
      </c>
      <c r="D83" s="2">
        <f>IFERROR(SUM($B$82:D$82)/COUNT($B$82:D$82),0)</f>
        <v>1</v>
      </c>
      <c r="E83" s="2">
        <f>IFERROR(SUM($B$82:E$82)/COUNT($B$82:E$82),0)</f>
        <v>1</v>
      </c>
      <c r="F83" s="2">
        <f>IFERROR(SUM($B$82:F$82)/COUNT($B$82:F$82),0)</f>
        <v>1</v>
      </c>
      <c r="G83" s="2">
        <f>IFERROR(SUM($B$82:G$82)/COUNT($B$82:G$82),0)</f>
        <v>1</v>
      </c>
      <c r="H83" s="2">
        <f>IFERROR(SUM($B$82:H$82)/COUNT($B$82:H$82),0)</f>
        <v>1</v>
      </c>
      <c r="I83" s="2">
        <f>IFERROR(SUM($B$82:I$82)/COUNT($B$82:I$82),0)</f>
        <v>1</v>
      </c>
      <c r="J83" s="2">
        <f>IFERROR(SUM($B$82:J$82)/COUNT($B$82:J$82),0)</f>
        <v>1</v>
      </c>
      <c r="K83" s="2">
        <f>IFERROR(SUM($B$82:K$82)/COUNT($B$82:K$82),0)</f>
        <v>1</v>
      </c>
      <c r="L83" s="2">
        <f>IFERROR(SUM($B$82:L$82)/COUNT($B$82:L$82),0)</f>
        <v>1</v>
      </c>
      <c r="M83" s="2">
        <f>IFERROR(SUM($B$82:M$82)/COUNT($B$82:M$82),0)</f>
        <v>1</v>
      </c>
      <c r="N83" s="2"/>
      <c r="P83" s="404"/>
      <c r="Q83" s="404"/>
      <c r="R83" s="404"/>
      <c r="S83" s="404"/>
      <c r="T83" s="404"/>
      <c r="U83" s="404"/>
      <c r="V83" s="404"/>
      <c r="W83" s="404"/>
      <c r="X83" s="404"/>
      <c r="Y83" s="404"/>
      <c r="Z83" s="404"/>
      <c r="AA83" s="404"/>
      <c r="AB83" s="404"/>
    </row>
    <row r="84" spans="1:28" x14ac:dyDescent="0.25">
      <c r="A84" s="214"/>
      <c r="B84" s="216"/>
      <c r="C84" s="216"/>
      <c r="D84" s="216"/>
      <c r="E84" s="216"/>
      <c r="F84" s="216"/>
      <c r="G84" s="216"/>
      <c r="H84" s="216"/>
      <c r="I84" s="216"/>
      <c r="J84" s="216"/>
      <c r="K84" s="216"/>
      <c r="L84" s="216"/>
      <c r="M84" s="216"/>
      <c r="N84" s="216"/>
    </row>
    <row r="86" spans="1:28" x14ac:dyDescent="0.25">
      <c r="A86" s="4" t="s">
        <v>206</v>
      </c>
    </row>
    <row r="87" spans="1:28" x14ac:dyDescent="0.25">
      <c r="A87" s="3" t="s">
        <v>192</v>
      </c>
      <c r="B87" s="3" t="s">
        <v>28</v>
      </c>
      <c r="C87" s="3" t="s">
        <v>29</v>
      </c>
      <c r="D87" s="3" t="s">
        <v>30</v>
      </c>
      <c r="E87" s="3" t="s">
        <v>31</v>
      </c>
      <c r="F87" s="3" t="s">
        <v>32</v>
      </c>
      <c r="G87" s="3" t="s">
        <v>33</v>
      </c>
      <c r="H87" s="3" t="s">
        <v>34</v>
      </c>
      <c r="I87" s="3" t="s">
        <v>35</v>
      </c>
      <c r="J87" s="3" t="s">
        <v>36</v>
      </c>
      <c r="K87" s="3" t="s">
        <v>37</v>
      </c>
      <c r="L87" s="3" t="s">
        <v>38</v>
      </c>
      <c r="M87" s="3" t="s">
        <v>39</v>
      </c>
      <c r="N87" s="3" t="s">
        <v>83</v>
      </c>
      <c r="P87" s="208" t="s">
        <v>28</v>
      </c>
      <c r="Q87" s="208" t="s">
        <v>29</v>
      </c>
      <c r="R87" s="208" t="s">
        <v>30</v>
      </c>
      <c r="S87" s="208" t="s">
        <v>31</v>
      </c>
      <c r="T87" s="208" t="s">
        <v>32</v>
      </c>
      <c r="U87" s="208" t="s">
        <v>33</v>
      </c>
      <c r="V87" s="208" t="s">
        <v>34</v>
      </c>
      <c r="W87" s="208" t="s">
        <v>35</v>
      </c>
      <c r="X87" s="208" t="s">
        <v>36</v>
      </c>
      <c r="Y87" s="208" t="s">
        <v>37</v>
      </c>
      <c r="Z87" s="208" t="s">
        <v>38</v>
      </c>
      <c r="AA87" s="208" t="s">
        <v>39</v>
      </c>
      <c r="AB87" s="208" t="s">
        <v>83</v>
      </c>
    </row>
    <row r="88" spans="1:28" x14ac:dyDescent="0.25">
      <c r="A88" s="3" t="s">
        <v>40</v>
      </c>
      <c r="B88" s="2">
        <v>0.75</v>
      </c>
      <c r="C88" s="2">
        <v>0.75</v>
      </c>
      <c r="D88" s="2">
        <v>0.75</v>
      </c>
      <c r="E88" s="2">
        <v>0.75</v>
      </c>
      <c r="F88" s="2">
        <v>0.75</v>
      </c>
      <c r="G88" s="2">
        <v>0.75</v>
      </c>
      <c r="H88" s="2">
        <v>0.75</v>
      </c>
      <c r="I88" s="2">
        <v>0.75</v>
      </c>
      <c r="J88" s="2">
        <v>0.75</v>
      </c>
      <c r="K88" s="2">
        <v>0.75</v>
      </c>
      <c r="L88" s="2">
        <v>0.75</v>
      </c>
      <c r="M88" s="2">
        <v>0.75</v>
      </c>
      <c r="N88" s="2">
        <f>AVERAGE(B88:M88)</f>
        <v>0.75</v>
      </c>
      <c r="P88" s="404"/>
      <c r="Q88" s="404"/>
      <c r="R88" s="404"/>
      <c r="S88" s="404"/>
      <c r="T88" s="404"/>
      <c r="U88" s="404"/>
      <c r="V88" s="404"/>
      <c r="W88" s="404"/>
      <c r="X88" s="404"/>
      <c r="Y88" s="404"/>
      <c r="Z88" s="404"/>
      <c r="AA88" s="404"/>
      <c r="AB88" s="404"/>
    </row>
    <row r="89" spans="1:28" x14ac:dyDescent="0.25">
      <c r="A89" s="3" t="s">
        <v>41</v>
      </c>
      <c r="B89" s="245">
        <v>0</v>
      </c>
      <c r="C89" s="245"/>
      <c r="D89" s="245"/>
      <c r="E89" s="245"/>
      <c r="F89" s="245"/>
      <c r="G89" s="245"/>
      <c r="H89" s="245"/>
      <c r="I89" s="245"/>
      <c r="J89" s="245"/>
      <c r="K89" s="245"/>
      <c r="L89" s="245"/>
      <c r="M89" s="245"/>
      <c r="N89" s="245">
        <f>AVERAGE(B89:M89)</f>
        <v>0</v>
      </c>
      <c r="P89" s="404"/>
      <c r="Q89" s="404"/>
      <c r="R89" s="404"/>
      <c r="S89" s="404"/>
      <c r="T89" s="404"/>
      <c r="U89" s="404"/>
      <c r="V89" s="404"/>
      <c r="W89" s="404"/>
      <c r="X89" s="404"/>
      <c r="Y89" s="404"/>
      <c r="Z89" s="404"/>
      <c r="AA89" s="404"/>
      <c r="AB89" s="404"/>
    </row>
    <row r="90" spans="1:28" x14ac:dyDescent="0.25">
      <c r="A90" s="3" t="s">
        <v>197</v>
      </c>
      <c r="B90" s="6">
        <f>B89/B88</f>
        <v>0</v>
      </c>
      <c r="C90" s="6">
        <f t="shared" ref="C90:M90" si="18">C89/C88</f>
        <v>0</v>
      </c>
      <c r="D90" s="6">
        <f t="shared" si="18"/>
        <v>0</v>
      </c>
      <c r="E90" s="6">
        <f t="shared" si="18"/>
        <v>0</v>
      </c>
      <c r="F90" s="6">
        <f t="shared" si="18"/>
        <v>0</v>
      </c>
      <c r="G90" s="6">
        <f t="shared" si="18"/>
        <v>0</v>
      </c>
      <c r="H90" s="6">
        <f t="shared" si="18"/>
        <v>0</v>
      </c>
      <c r="I90" s="6">
        <f t="shared" si="18"/>
        <v>0</v>
      </c>
      <c r="J90" s="6">
        <f t="shared" si="18"/>
        <v>0</v>
      </c>
      <c r="K90" s="6">
        <f t="shared" si="18"/>
        <v>0</v>
      </c>
      <c r="L90" s="6">
        <f t="shared" si="18"/>
        <v>0</v>
      </c>
      <c r="M90" s="6">
        <f t="shared" si="18"/>
        <v>0</v>
      </c>
      <c r="N90" s="6">
        <f t="shared" ref="N90" si="19">N89/N88</f>
        <v>0</v>
      </c>
      <c r="P90" s="404"/>
      <c r="Q90" s="404"/>
      <c r="R90" s="404"/>
      <c r="S90" s="404"/>
      <c r="T90" s="404"/>
      <c r="U90" s="404"/>
      <c r="V90" s="404"/>
      <c r="W90" s="404"/>
      <c r="X90" s="404"/>
      <c r="Y90" s="404"/>
      <c r="Z90" s="404"/>
      <c r="AA90" s="404"/>
      <c r="AB90" s="404"/>
    </row>
    <row r="91" spans="1:28" x14ac:dyDescent="0.25">
      <c r="A91" s="3" t="s">
        <v>199</v>
      </c>
      <c r="B91" s="6">
        <f>B90</f>
        <v>0</v>
      </c>
      <c r="C91" s="2">
        <f>SUM($B$90:C$90)/COUNT($B$90:C$90)</f>
        <v>0</v>
      </c>
      <c r="D91" s="2">
        <f>SUM($B$90:D$90)/COUNT($B$90:D$90)</f>
        <v>0</v>
      </c>
      <c r="E91" s="2">
        <f>SUM($B$90:E$90)/COUNT($B$90:E$90)</f>
        <v>0</v>
      </c>
      <c r="F91" s="2">
        <f>SUM($B$90:F$90)/COUNT($B$90:F$90)</f>
        <v>0</v>
      </c>
      <c r="G91" s="2">
        <f>SUM($B$90:G$90)/COUNT($B$90:G$90)</f>
        <v>0</v>
      </c>
      <c r="H91" s="2">
        <f>SUM($B$90:H$90)/COUNT($B$90:H$90)</f>
        <v>0</v>
      </c>
      <c r="I91" s="2">
        <f>SUM($B$90:I$90)/COUNT($B$90:I$90)</f>
        <v>0</v>
      </c>
      <c r="J91" s="2">
        <f>SUM($B$90:J$90)/COUNT($B$90:J$90)</f>
        <v>0</v>
      </c>
      <c r="K91" s="2">
        <f>SUM($B$90:K$90)/COUNT($B$90:K$90)</f>
        <v>0</v>
      </c>
      <c r="L91" s="2">
        <f>SUM($B$90:L$90)/COUNT($B$90:L$90)</f>
        <v>0</v>
      </c>
      <c r="M91" s="2">
        <f>SUM($B$90:M$90)/COUNT($B$90:M$90)</f>
        <v>0</v>
      </c>
      <c r="N91" s="2"/>
      <c r="P91" s="404"/>
      <c r="Q91" s="404"/>
      <c r="R91" s="404"/>
      <c r="S91" s="404"/>
      <c r="T91" s="404"/>
      <c r="U91" s="404"/>
      <c r="V91" s="404"/>
      <c r="W91" s="404"/>
      <c r="X91" s="404"/>
      <c r="Y91" s="404"/>
      <c r="Z91" s="404"/>
      <c r="AA91" s="404"/>
      <c r="AB91" s="404"/>
    </row>
    <row r="92" spans="1:28" x14ac:dyDescent="0.25">
      <c r="A92" s="214"/>
      <c r="B92" s="215"/>
      <c r="C92" s="216"/>
      <c r="D92" s="216"/>
      <c r="E92" s="216"/>
      <c r="F92" s="216"/>
      <c r="G92" s="216"/>
      <c r="H92" s="216"/>
      <c r="I92" s="216"/>
      <c r="J92" s="216"/>
      <c r="K92" s="216"/>
      <c r="L92" s="216"/>
      <c r="M92" s="216"/>
      <c r="N92" s="216"/>
    </row>
    <row r="93" spans="1:28" x14ac:dyDescent="0.25">
      <c r="A93" s="214"/>
      <c r="B93" s="215"/>
      <c r="C93" s="216"/>
      <c r="D93" s="216"/>
      <c r="E93" s="216"/>
      <c r="F93" s="216"/>
      <c r="G93" s="216"/>
      <c r="H93" s="216"/>
      <c r="I93" s="216"/>
      <c r="J93" s="216"/>
      <c r="K93" s="216"/>
      <c r="L93" s="216"/>
      <c r="M93" s="216"/>
      <c r="N93" s="216"/>
    </row>
    <row r="94" spans="1:28" x14ac:dyDescent="0.25">
      <c r="A94" s="207" t="s">
        <v>185</v>
      </c>
      <c r="B94" s="208" t="s">
        <v>28</v>
      </c>
      <c r="C94" s="208" t="s">
        <v>29</v>
      </c>
      <c r="D94" s="208" t="s">
        <v>30</v>
      </c>
      <c r="E94" s="208" t="s">
        <v>31</v>
      </c>
      <c r="F94" s="208" t="s">
        <v>32</v>
      </c>
      <c r="G94" s="208" t="s">
        <v>33</v>
      </c>
      <c r="H94" s="208" t="s">
        <v>34</v>
      </c>
      <c r="I94" s="208" t="s">
        <v>35</v>
      </c>
      <c r="J94" s="208" t="s">
        <v>36</v>
      </c>
      <c r="K94" s="208" t="s">
        <v>37</v>
      </c>
      <c r="L94" s="208" t="s">
        <v>38</v>
      </c>
      <c r="M94" s="208" t="s">
        <v>39</v>
      </c>
      <c r="N94" s="208" t="s">
        <v>83</v>
      </c>
      <c r="P94" s="208" t="s">
        <v>28</v>
      </c>
      <c r="Q94" s="208" t="s">
        <v>29</v>
      </c>
      <c r="R94" s="208" t="s">
        <v>30</v>
      </c>
      <c r="S94" s="208" t="s">
        <v>31</v>
      </c>
      <c r="T94" s="208" t="s">
        <v>32</v>
      </c>
      <c r="U94" s="208" t="s">
        <v>33</v>
      </c>
      <c r="V94" s="208" t="s">
        <v>34</v>
      </c>
      <c r="W94" s="208" t="s">
        <v>35</v>
      </c>
      <c r="X94" s="208" t="s">
        <v>36</v>
      </c>
      <c r="Y94" s="208" t="s">
        <v>37</v>
      </c>
      <c r="Z94" s="208" t="s">
        <v>38</v>
      </c>
      <c r="AA94" s="208" t="s">
        <v>39</v>
      </c>
      <c r="AB94" s="208" t="s">
        <v>83</v>
      </c>
    </row>
    <row r="95" spans="1:28" x14ac:dyDescent="0.25">
      <c r="A95" s="3" t="s">
        <v>227</v>
      </c>
      <c r="B95" s="218">
        <v>1</v>
      </c>
      <c r="C95" s="218">
        <v>1</v>
      </c>
      <c r="D95" s="218">
        <v>1</v>
      </c>
      <c r="E95" s="218">
        <v>1</v>
      </c>
      <c r="F95" s="218">
        <v>1</v>
      </c>
      <c r="G95" s="218">
        <v>1</v>
      </c>
      <c r="H95" s="218">
        <v>1</v>
      </c>
      <c r="I95" s="218">
        <v>1</v>
      </c>
      <c r="J95" s="218">
        <v>1</v>
      </c>
      <c r="K95" s="218">
        <v>1</v>
      </c>
      <c r="L95" s="218">
        <v>1</v>
      </c>
      <c r="M95" s="218">
        <v>1</v>
      </c>
      <c r="N95" s="218">
        <v>1</v>
      </c>
      <c r="P95" s="404"/>
      <c r="Q95" s="404"/>
      <c r="R95" s="404"/>
      <c r="S95" s="404"/>
      <c r="T95" s="404"/>
      <c r="U95" s="404"/>
      <c r="V95" s="404"/>
      <c r="W95" s="404"/>
      <c r="X95" s="404"/>
      <c r="Y95" s="404"/>
      <c r="Z95" s="404"/>
      <c r="AA95" s="404"/>
      <c r="AB95" s="404"/>
    </row>
    <row r="96" spans="1:28" x14ac:dyDescent="0.25">
      <c r="A96" s="3" t="s">
        <v>228</v>
      </c>
      <c r="B96" s="218">
        <v>0.75</v>
      </c>
      <c r="C96" s="218">
        <v>0.75</v>
      </c>
      <c r="D96" s="218">
        <v>0.75</v>
      </c>
      <c r="E96" s="218">
        <v>0.75</v>
      </c>
      <c r="F96" s="218">
        <v>0.75</v>
      </c>
      <c r="G96" s="218">
        <v>0.75</v>
      </c>
      <c r="H96" s="218">
        <v>0.75</v>
      </c>
      <c r="I96" s="218">
        <v>0.75</v>
      </c>
      <c r="J96" s="218">
        <v>0.75</v>
      </c>
      <c r="K96" s="218">
        <v>0.75</v>
      </c>
      <c r="L96" s="218">
        <v>0.75</v>
      </c>
      <c r="M96" s="218">
        <v>0.75</v>
      </c>
      <c r="N96" s="218">
        <v>0.75</v>
      </c>
      <c r="P96" s="404"/>
      <c r="Q96" s="404"/>
      <c r="R96" s="404"/>
      <c r="S96" s="404"/>
      <c r="T96" s="404"/>
      <c r="U96" s="404"/>
      <c r="V96" s="404"/>
      <c r="W96" s="404"/>
      <c r="X96" s="404"/>
      <c r="Y96" s="404"/>
      <c r="Z96" s="404"/>
      <c r="AA96" s="404"/>
      <c r="AB96" s="404"/>
    </row>
    <row r="97" spans="1:28" x14ac:dyDescent="0.25">
      <c r="A97" s="207" t="s">
        <v>293</v>
      </c>
      <c r="B97" s="304"/>
      <c r="C97" s="304"/>
      <c r="D97" s="304"/>
      <c r="E97" s="304"/>
      <c r="F97" s="304"/>
      <c r="G97" s="304"/>
      <c r="H97" s="304"/>
      <c r="I97" s="304"/>
      <c r="J97" s="304"/>
      <c r="K97" s="304"/>
      <c r="L97" s="304"/>
      <c r="M97" s="304"/>
      <c r="N97" s="305">
        <f>SUM(B97:M97)</f>
        <v>0</v>
      </c>
      <c r="P97" s="404"/>
      <c r="Q97" s="404"/>
      <c r="R97" s="404"/>
      <c r="S97" s="404"/>
      <c r="T97" s="404"/>
      <c r="U97" s="404"/>
      <c r="V97" s="404"/>
      <c r="W97" s="404"/>
      <c r="X97" s="404"/>
      <c r="Y97" s="404"/>
      <c r="Z97" s="404"/>
      <c r="AA97" s="404"/>
      <c r="AB97" s="404"/>
    </row>
    <row r="98" spans="1:28" x14ac:dyDescent="0.25">
      <c r="A98" s="207" t="s">
        <v>294</v>
      </c>
      <c r="B98" s="304"/>
      <c r="C98" s="304"/>
      <c r="D98" s="304"/>
      <c r="E98" s="304"/>
      <c r="F98" s="304"/>
      <c r="G98" s="304"/>
      <c r="H98" s="304"/>
      <c r="I98" s="304"/>
      <c r="J98" s="304"/>
      <c r="K98" s="304"/>
      <c r="L98" s="304"/>
      <c r="M98" s="304"/>
      <c r="N98" s="305">
        <f>SUM(B98:M98)</f>
        <v>0</v>
      </c>
      <c r="P98" s="404"/>
      <c r="Q98" s="404"/>
      <c r="R98" s="404"/>
      <c r="S98" s="404"/>
      <c r="T98" s="404"/>
      <c r="U98" s="404"/>
      <c r="V98" s="404"/>
      <c r="W98" s="404"/>
      <c r="X98" s="404"/>
      <c r="Y98" s="404"/>
      <c r="Z98" s="404"/>
      <c r="AA98" s="404"/>
      <c r="AB98" s="404"/>
    </row>
    <row r="99" spans="1:28" x14ac:dyDescent="0.25">
      <c r="A99" s="3" t="s">
        <v>295</v>
      </c>
      <c r="B99" s="306">
        <f>IFERROR(B97/B98,0)</f>
        <v>0</v>
      </c>
      <c r="C99" s="306">
        <f t="shared" ref="C99:M99" si="20">IFERROR(C97/C98,0)</f>
        <v>0</v>
      </c>
      <c r="D99" s="306">
        <f t="shared" si="20"/>
        <v>0</v>
      </c>
      <c r="E99" s="306">
        <f t="shared" si="20"/>
        <v>0</v>
      </c>
      <c r="F99" s="306">
        <f t="shared" si="20"/>
        <v>0</v>
      </c>
      <c r="G99" s="306">
        <f t="shared" si="20"/>
        <v>0</v>
      </c>
      <c r="H99" s="306">
        <f t="shared" si="20"/>
        <v>0</v>
      </c>
      <c r="I99" s="306">
        <f t="shared" si="20"/>
        <v>0</v>
      </c>
      <c r="J99" s="306">
        <f t="shared" si="20"/>
        <v>0</v>
      </c>
      <c r="K99" s="306">
        <f t="shared" si="20"/>
        <v>0</v>
      </c>
      <c r="L99" s="306">
        <f t="shared" si="20"/>
        <v>0</v>
      </c>
      <c r="M99" s="306">
        <f t="shared" si="20"/>
        <v>0</v>
      </c>
      <c r="N99" s="307">
        <f>AVERAGE(B99:M99)</f>
        <v>0</v>
      </c>
      <c r="P99" s="404"/>
      <c r="Q99" s="404"/>
      <c r="R99" s="404"/>
      <c r="S99" s="404"/>
      <c r="T99" s="404"/>
      <c r="U99" s="404"/>
      <c r="V99" s="404"/>
      <c r="W99" s="404"/>
      <c r="X99" s="404"/>
      <c r="Y99" s="404"/>
      <c r="Z99" s="404"/>
      <c r="AA99" s="404"/>
      <c r="AB99" s="404"/>
    </row>
    <row r="100" spans="1:28" x14ac:dyDescent="0.25">
      <c r="A100" s="3" t="s">
        <v>296</v>
      </c>
      <c r="B100" s="247"/>
      <c r="C100" s="247"/>
      <c r="D100" s="247"/>
      <c r="E100" s="247"/>
      <c r="F100" s="247"/>
      <c r="G100" s="247"/>
      <c r="H100" s="247"/>
      <c r="I100" s="247"/>
      <c r="J100" s="247"/>
      <c r="K100" s="247"/>
      <c r="L100" s="247"/>
      <c r="M100" s="247"/>
      <c r="N100" s="245" t="e">
        <f>AVERAGE(B100:M100)</f>
        <v>#DIV/0!</v>
      </c>
      <c r="P100" s="404"/>
      <c r="Q100" s="404"/>
      <c r="R100" s="404"/>
      <c r="S100" s="404"/>
      <c r="T100" s="404"/>
      <c r="U100" s="404"/>
      <c r="V100" s="404"/>
      <c r="W100" s="404"/>
      <c r="X100" s="404"/>
      <c r="Y100" s="404"/>
      <c r="Z100" s="404"/>
      <c r="AA100" s="404"/>
      <c r="AB100" s="404"/>
    </row>
    <row r="101" spans="1:28" x14ac:dyDescent="0.25">
      <c r="A101" s="3" t="s">
        <v>197</v>
      </c>
      <c r="B101" s="6">
        <f>IFERROR(AVERAGE(B100/B96,B99/B95),0)</f>
        <v>0</v>
      </c>
      <c r="C101" s="6">
        <f t="shared" ref="C101:N101" si="21">IFERROR(AVERAGE(C100/C96,C99/C95),0)</f>
        <v>0</v>
      </c>
      <c r="D101" s="6">
        <f t="shared" si="21"/>
        <v>0</v>
      </c>
      <c r="E101" s="6">
        <f t="shared" si="21"/>
        <v>0</v>
      </c>
      <c r="F101" s="6">
        <f t="shared" si="21"/>
        <v>0</v>
      </c>
      <c r="G101" s="6">
        <f t="shared" si="21"/>
        <v>0</v>
      </c>
      <c r="H101" s="6">
        <f t="shared" si="21"/>
        <v>0</v>
      </c>
      <c r="I101" s="6">
        <f t="shared" si="21"/>
        <v>0</v>
      </c>
      <c r="J101" s="6">
        <f t="shared" si="21"/>
        <v>0</v>
      </c>
      <c r="K101" s="6">
        <f t="shared" si="21"/>
        <v>0</v>
      </c>
      <c r="L101" s="6">
        <f t="shared" si="21"/>
        <v>0</v>
      </c>
      <c r="M101" s="6">
        <f t="shared" si="21"/>
        <v>0</v>
      </c>
      <c r="N101" s="6">
        <f t="shared" si="21"/>
        <v>0</v>
      </c>
      <c r="P101" s="404"/>
      <c r="Q101" s="404"/>
      <c r="R101" s="404"/>
      <c r="S101" s="404"/>
      <c r="T101" s="404"/>
      <c r="U101" s="404"/>
      <c r="V101" s="404"/>
      <c r="W101" s="404"/>
      <c r="X101" s="404"/>
      <c r="Y101" s="404"/>
      <c r="Z101" s="404"/>
      <c r="AA101" s="404"/>
      <c r="AB101" s="404"/>
    </row>
    <row r="102" spans="1:28" x14ac:dyDescent="0.25">
      <c r="A102" s="3" t="s">
        <v>198</v>
      </c>
      <c r="B102" s="2">
        <f>B101</f>
        <v>0</v>
      </c>
      <c r="C102" s="2">
        <f>SUM($B$101:C$101)/COUNT($B$101:C$101)</f>
        <v>0</v>
      </c>
      <c r="D102" s="2">
        <f>SUM($B$101:D$101)/COUNT($B$101:D$101)</f>
        <v>0</v>
      </c>
      <c r="E102" s="2">
        <f>SUM($B$101:E$101)/COUNT($B$101:E$101)</f>
        <v>0</v>
      </c>
      <c r="F102" s="2">
        <f>SUM($B$101:F$101)/COUNT($B$101:F$101)</f>
        <v>0</v>
      </c>
      <c r="G102" s="2">
        <f>SUM($B$101:G$101)/COUNT($B$101:G$101)</f>
        <v>0</v>
      </c>
      <c r="H102" s="2">
        <f>SUM($B$101:H$101)/COUNT($B$101:H$101)</f>
        <v>0</v>
      </c>
      <c r="I102" s="2">
        <f>SUM($B$101:I$101)/COUNT($B$101:I$101)</f>
        <v>0</v>
      </c>
      <c r="J102" s="2">
        <f>SUM($B$101:J$101)/COUNT($B$101:J$101)</f>
        <v>0</v>
      </c>
      <c r="K102" s="2">
        <f>SUM($B$101:K$101)/COUNT($B$101:K$101)</f>
        <v>0</v>
      </c>
      <c r="L102" s="2">
        <f>SUM($B$101:L$101)/COUNT($B$101:L$101)</f>
        <v>0</v>
      </c>
      <c r="M102" s="2">
        <f>SUM($B$101:M$101)/COUNT($B$101:M$101)</f>
        <v>0</v>
      </c>
      <c r="N102" s="2"/>
      <c r="P102" s="404"/>
      <c r="Q102" s="404"/>
      <c r="R102" s="404"/>
      <c r="S102" s="404"/>
      <c r="T102" s="404"/>
      <c r="U102" s="404"/>
      <c r="V102" s="404"/>
      <c r="W102" s="404"/>
      <c r="X102" s="404"/>
      <c r="Y102" s="404"/>
      <c r="Z102" s="404"/>
      <c r="AA102" s="404"/>
      <c r="AB102" s="404"/>
    </row>
    <row r="103" spans="1:28" x14ac:dyDescent="0.25">
      <c r="A103" s="214"/>
      <c r="B103" s="215"/>
      <c r="C103" s="216"/>
      <c r="D103" s="216"/>
      <c r="E103" s="216"/>
      <c r="F103" s="216"/>
      <c r="G103" s="216"/>
      <c r="H103" s="216"/>
      <c r="I103" s="216"/>
      <c r="J103" s="216"/>
      <c r="K103" s="216"/>
      <c r="L103" s="216"/>
      <c r="M103" s="216"/>
      <c r="N103" s="216"/>
    </row>
    <row r="104" spans="1:28" x14ac:dyDescent="0.25">
      <c r="A104" s="214"/>
      <c r="B104" s="224"/>
      <c r="C104" s="225"/>
      <c r="D104" s="216"/>
      <c r="E104" s="216"/>
      <c r="F104" s="216"/>
      <c r="G104" s="216"/>
      <c r="H104" s="216"/>
      <c r="I104" s="216"/>
      <c r="J104" s="216"/>
      <c r="K104" s="216"/>
      <c r="L104" s="216"/>
      <c r="M104" s="216"/>
      <c r="N104" s="216"/>
    </row>
    <row r="105" spans="1:28" x14ac:dyDescent="0.25">
      <c r="A105" s="3" t="s">
        <v>195</v>
      </c>
      <c r="B105" s="213" t="s">
        <v>194</v>
      </c>
      <c r="C105" s="213"/>
    </row>
    <row r="106" spans="1:28" x14ac:dyDescent="0.25">
      <c r="A106" s="251" t="s">
        <v>191</v>
      </c>
      <c r="B106" s="250" t="s">
        <v>28</v>
      </c>
      <c r="C106" s="208" t="s">
        <v>29</v>
      </c>
      <c r="D106" s="208" t="s">
        <v>30</v>
      </c>
      <c r="E106" s="208" t="s">
        <v>31</v>
      </c>
      <c r="F106" s="208" t="s">
        <v>32</v>
      </c>
      <c r="G106" s="208" t="s">
        <v>33</v>
      </c>
      <c r="H106" s="208" t="s">
        <v>34</v>
      </c>
      <c r="I106" s="208" t="s">
        <v>35</v>
      </c>
      <c r="J106" s="208" t="s">
        <v>36</v>
      </c>
      <c r="K106" s="208" t="s">
        <v>37</v>
      </c>
      <c r="L106" s="208" t="s">
        <v>38</v>
      </c>
      <c r="M106" s="208" t="s">
        <v>39</v>
      </c>
      <c r="N106" s="208" t="s">
        <v>83</v>
      </c>
      <c r="P106" s="208" t="s">
        <v>28</v>
      </c>
      <c r="Q106" s="208" t="s">
        <v>29</v>
      </c>
      <c r="R106" s="208" t="s">
        <v>30</v>
      </c>
      <c r="S106" s="208" t="s">
        <v>31</v>
      </c>
      <c r="T106" s="208" t="s">
        <v>32</v>
      </c>
      <c r="U106" s="208" t="s">
        <v>33</v>
      </c>
      <c r="V106" s="208" t="s">
        <v>34</v>
      </c>
      <c r="W106" s="208" t="s">
        <v>35</v>
      </c>
      <c r="X106" s="208" t="s">
        <v>36</v>
      </c>
      <c r="Y106" s="208" t="s">
        <v>37</v>
      </c>
      <c r="Z106" s="208" t="s">
        <v>38</v>
      </c>
      <c r="AA106" s="208" t="s">
        <v>39</v>
      </c>
      <c r="AB106" s="208" t="s">
        <v>83</v>
      </c>
    </row>
    <row r="107" spans="1:28" x14ac:dyDescent="0.25">
      <c r="A107" s="3" t="s">
        <v>40</v>
      </c>
      <c r="B107" s="212">
        <v>0</v>
      </c>
      <c r="C107" s="212">
        <v>0</v>
      </c>
      <c r="D107" s="212">
        <v>0</v>
      </c>
      <c r="E107" s="212">
        <v>0</v>
      </c>
      <c r="F107" s="212">
        <v>0</v>
      </c>
      <c r="G107" s="212">
        <v>0</v>
      </c>
      <c r="H107" s="212">
        <v>0</v>
      </c>
      <c r="I107" s="212">
        <v>0</v>
      </c>
      <c r="J107" s="212">
        <v>0</v>
      </c>
      <c r="K107" s="212">
        <v>0</v>
      </c>
      <c r="L107" s="212">
        <v>0</v>
      </c>
      <c r="M107" s="212">
        <v>0</v>
      </c>
      <c r="N107" s="212">
        <f>SUM(B107:M107)</f>
        <v>0</v>
      </c>
      <c r="P107" s="404"/>
      <c r="Q107" s="404"/>
      <c r="R107" s="404"/>
      <c r="S107" s="404"/>
      <c r="T107" s="404"/>
      <c r="U107" s="404"/>
      <c r="V107" s="404"/>
      <c r="W107" s="404"/>
      <c r="X107" s="404"/>
      <c r="Y107" s="404"/>
      <c r="Z107" s="404"/>
      <c r="AA107" s="404"/>
      <c r="AB107" s="404"/>
    </row>
    <row r="108" spans="1:28" x14ac:dyDescent="0.25">
      <c r="A108" s="3" t="s">
        <v>41</v>
      </c>
      <c r="B108" s="244">
        <v>0</v>
      </c>
      <c r="C108" s="244"/>
      <c r="D108" s="244"/>
      <c r="E108" s="244"/>
      <c r="F108" s="244"/>
      <c r="G108" s="244"/>
      <c r="H108" s="244"/>
      <c r="I108" s="244"/>
      <c r="J108" s="244"/>
      <c r="K108" s="244"/>
      <c r="L108" s="244"/>
      <c r="M108" s="244"/>
      <c r="N108" s="244">
        <f>SUM(B108:M108)</f>
        <v>0</v>
      </c>
      <c r="P108" s="404"/>
      <c r="Q108" s="404"/>
      <c r="R108" s="404"/>
      <c r="S108" s="404"/>
      <c r="T108" s="404"/>
      <c r="U108" s="404"/>
      <c r="V108" s="404"/>
      <c r="W108" s="404"/>
      <c r="X108" s="404"/>
      <c r="Y108" s="404"/>
      <c r="Z108" s="404"/>
      <c r="AA108" s="404"/>
      <c r="AB108" s="404"/>
    </row>
    <row r="109" spans="1:28" x14ac:dyDescent="0.25">
      <c r="A109" s="3" t="s">
        <v>84</v>
      </c>
      <c r="B109" s="212">
        <f>B108</f>
        <v>0</v>
      </c>
      <c r="C109" s="212">
        <f>SUM($B$108:C$108)</f>
        <v>0</v>
      </c>
      <c r="D109" s="212">
        <f>SUM($B$108:D$108)</f>
        <v>0</v>
      </c>
      <c r="E109" s="212">
        <f>SUM($B$108:E$108)</f>
        <v>0</v>
      </c>
      <c r="F109" s="212">
        <f>SUM($B$108:F$108)</f>
        <v>0</v>
      </c>
      <c r="G109" s="212">
        <f>SUM($B$108:G$108)</f>
        <v>0</v>
      </c>
      <c r="H109" s="212">
        <f>SUM($B$108:H$108)</f>
        <v>0</v>
      </c>
      <c r="I109" s="212">
        <f>SUM($B$108:I$108)</f>
        <v>0</v>
      </c>
      <c r="J109" s="212">
        <f>SUM($B$108:J$108)</f>
        <v>0</v>
      </c>
      <c r="K109" s="212">
        <f>SUM($B$108:K$108)</f>
        <v>0</v>
      </c>
      <c r="L109" s="212">
        <f>SUM($B$108:L$108)</f>
        <v>0</v>
      </c>
      <c r="M109" s="212">
        <f>SUM($B$108:M$108)</f>
        <v>0</v>
      </c>
      <c r="N109" s="212"/>
      <c r="P109" s="404"/>
      <c r="Q109" s="404"/>
      <c r="R109" s="404"/>
      <c r="S109" s="404"/>
      <c r="T109" s="404"/>
      <c r="U109" s="404"/>
      <c r="V109" s="404"/>
      <c r="W109" s="404"/>
      <c r="X109" s="404"/>
      <c r="Y109" s="404"/>
      <c r="Z109" s="404"/>
      <c r="AA109" s="404"/>
      <c r="AB109" s="404"/>
    </row>
    <row r="110" spans="1:28" x14ac:dyDescent="0.25">
      <c r="A110" s="3" t="s">
        <v>197</v>
      </c>
      <c r="B110" s="6">
        <f>IF(B108=0,1,B107/B108)</f>
        <v>1</v>
      </c>
      <c r="C110" s="6">
        <f t="shared" ref="C110:N110" si="22">IF(C108=0,1,C107/C108)</f>
        <v>1</v>
      </c>
      <c r="D110" s="6">
        <f t="shared" si="22"/>
        <v>1</v>
      </c>
      <c r="E110" s="6">
        <f t="shared" si="22"/>
        <v>1</v>
      </c>
      <c r="F110" s="6">
        <f t="shared" si="22"/>
        <v>1</v>
      </c>
      <c r="G110" s="6">
        <f t="shared" si="22"/>
        <v>1</v>
      </c>
      <c r="H110" s="6">
        <f t="shared" si="22"/>
        <v>1</v>
      </c>
      <c r="I110" s="6">
        <f t="shared" si="22"/>
        <v>1</v>
      </c>
      <c r="J110" s="6">
        <f t="shared" si="22"/>
        <v>1</v>
      </c>
      <c r="K110" s="6">
        <f t="shared" si="22"/>
        <v>1</v>
      </c>
      <c r="L110" s="6">
        <f t="shared" si="22"/>
        <v>1</v>
      </c>
      <c r="M110" s="6">
        <f t="shared" si="22"/>
        <v>1</v>
      </c>
      <c r="N110" s="6">
        <f t="shared" si="22"/>
        <v>1</v>
      </c>
      <c r="P110" s="404"/>
      <c r="Q110" s="404"/>
      <c r="R110" s="404"/>
      <c r="S110" s="404"/>
      <c r="T110" s="404"/>
      <c r="U110" s="404"/>
      <c r="V110" s="404"/>
      <c r="W110" s="404"/>
      <c r="X110" s="404"/>
      <c r="Y110" s="404"/>
      <c r="Z110" s="404"/>
      <c r="AA110" s="404"/>
      <c r="AB110" s="404"/>
    </row>
    <row r="111" spans="1:28" x14ac:dyDescent="0.25">
      <c r="A111" s="3" t="s">
        <v>198</v>
      </c>
      <c r="B111" s="2">
        <f>B110</f>
        <v>1</v>
      </c>
      <c r="C111" s="2">
        <f>SUM($B$110:C$110)/COUNT($B$110:C$110)</f>
        <v>1</v>
      </c>
      <c r="D111" s="2">
        <f>SUM($B$110:D$110)/COUNT($B$110:D$110)</f>
        <v>1</v>
      </c>
      <c r="E111" s="2">
        <f>SUM($B$110:E$110)/COUNT($B$110:E$110)</f>
        <v>1</v>
      </c>
      <c r="F111" s="2">
        <f>SUM($B$110:F$110)/COUNT($B$110:F$110)</f>
        <v>1</v>
      </c>
      <c r="G111" s="2">
        <f>SUM($B$110:G$110)/COUNT($B$110:G$110)</f>
        <v>1</v>
      </c>
      <c r="H111" s="2">
        <f>SUM($B$110:H$110)/COUNT($B$110:H$110)</f>
        <v>1</v>
      </c>
      <c r="I111" s="2">
        <f>SUM($B$110:I$110)/COUNT($B$110:I$110)</f>
        <v>1</v>
      </c>
      <c r="J111" s="2">
        <f>SUM($B$110:J$110)/COUNT($B$110:J$110)</f>
        <v>1</v>
      </c>
      <c r="K111" s="2">
        <f>SUM($B$110:K$110)/COUNT($B$110:K$110)</f>
        <v>1</v>
      </c>
      <c r="L111" s="2">
        <f>SUM($B$110:L$110)/COUNT($B$110:L$110)</f>
        <v>1</v>
      </c>
      <c r="M111" s="2">
        <f>SUM($B$110:M$110)/COUNT($B$110:M$110)</f>
        <v>1</v>
      </c>
      <c r="N111" s="2"/>
      <c r="P111" s="404"/>
      <c r="Q111" s="404"/>
      <c r="R111" s="404"/>
      <c r="S111" s="404"/>
      <c r="T111" s="404"/>
      <c r="U111" s="404"/>
      <c r="V111" s="404"/>
      <c r="W111" s="404"/>
      <c r="X111" s="404"/>
      <c r="Y111" s="404"/>
      <c r="Z111" s="404"/>
      <c r="AA111" s="404"/>
      <c r="AB111" s="404"/>
    </row>
    <row r="112" spans="1:28" x14ac:dyDescent="0.25">
      <c r="A112" s="214"/>
      <c r="B112" s="216"/>
      <c r="C112" s="216"/>
      <c r="D112" s="216"/>
      <c r="E112" s="216"/>
      <c r="F112" s="216"/>
      <c r="G112" s="216"/>
      <c r="H112" s="216"/>
      <c r="I112" s="216"/>
      <c r="J112" s="216"/>
      <c r="K112" s="216"/>
      <c r="L112" s="216"/>
      <c r="M112" s="216"/>
      <c r="N112" s="216"/>
    </row>
    <row r="113" spans="1:28" x14ac:dyDescent="0.25">
      <c r="A113" s="214"/>
      <c r="B113" s="216"/>
      <c r="C113" s="216"/>
      <c r="D113" s="216"/>
      <c r="E113" s="216"/>
      <c r="F113" s="216"/>
      <c r="G113" s="216"/>
      <c r="H113" s="216"/>
      <c r="I113" s="216"/>
      <c r="J113" s="216"/>
      <c r="K113" s="216"/>
      <c r="L113" s="216"/>
      <c r="M113" s="216"/>
      <c r="N113" s="216"/>
    </row>
    <row r="114" spans="1:28" x14ac:dyDescent="0.25">
      <c r="A114" s="3" t="s">
        <v>181</v>
      </c>
      <c r="B114" s="213" t="s">
        <v>188</v>
      </c>
      <c r="C114" s="213"/>
    </row>
    <row r="115" spans="1:28" x14ac:dyDescent="0.25">
      <c r="A115" s="251" t="s">
        <v>186</v>
      </c>
      <c r="B115" s="250" t="s">
        <v>28</v>
      </c>
      <c r="C115" s="208" t="s">
        <v>29</v>
      </c>
      <c r="D115" s="208" t="s">
        <v>30</v>
      </c>
      <c r="E115" s="208" t="s">
        <v>31</v>
      </c>
      <c r="F115" s="208" t="s">
        <v>32</v>
      </c>
      <c r="G115" s="208" t="s">
        <v>33</v>
      </c>
      <c r="H115" s="208" t="s">
        <v>34</v>
      </c>
      <c r="I115" s="208" t="s">
        <v>35</v>
      </c>
      <c r="J115" s="208" t="s">
        <v>36</v>
      </c>
      <c r="K115" s="208" t="s">
        <v>37</v>
      </c>
      <c r="L115" s="208" t="s">
        <v>38</v>
      </c>
      <c r="M115" s="208" t="s">
        <v>39</v>
      </c>
      <c r="N115" s="208" t="s">
        <v>83</v>
      </c>
      <c r="P115" s="208" t="s">
        <v>28</v>
      </c>
      <c r="Q115" s="208" t="s">
        <v>29</v>
      </c>
      <c r="R115" s="208" t="s">
        <v>30</v>
      </c>
      <c r="S115" s="208" t="s">
        <v>31</v>
      </c>
      <c r="T115" s="208" t="s">
        <v>32</v>
      </c>
      <c r="U115" s="208" t="s">
        <v>33</v>
      </c>
      <c r="V115" s="208" t="s">
        <v>34</v>
      </c>
      <c r="W115" s="208" t="s">
        <v>35</v>
      </c>
      <c r="X115" s="208" t="s">
        <v>36</v>
      </c>
      <c r="Y115" s="208" t="s">
        <v>37</v>
      </c>
      <c r="Z115" s="208" t="s">
        <v>38</v>
      </c>
      <c r="AA115" s="208" t="s">
        <v>39</v>
      </c>
      <c r="AB115" s="208" t="s">
        <v>83</v>
      </c>
    </row>
    <row r="116" spans="1:28" x14ac:dyDescent="0.25">
      <c r="A116" s="3" t="s">
        <v>40</v>
      </c>
      <c r="B116" s="212">
        <v>0</v>
      </c>
      <c r="C116" s="212">
        <v>0</v>
      </c>
      <c r="D116" s="212">
        <v>0</v>
      </c>
      <c r="E116" s="212">
        <v>0</v>
      </c>
      <c r="F116" s="212">
        <v>0</v>
      </c>
      <c r="G116" s="212">
        <v>0</v>
      </c>
      <c r="H116" s="212">
        <v>0</v>
      </c>
      <c r="I116" s="212">
        <v>0</v>
      </c>
      <c r="J116" s="212">
        <v>0</v>
      </c>
      <c r="K116" s="212">
        <v>0</v>
      </c>
      <c r="L116" s="212">
        <v>0</v>
      </c>
      <c r="M116" s="212">
        <v>0</v>
      </c>
      <c r="N116" s="212">
        <f>SUM(B116:M116)</f>
        <v>0</v>
      </c>
      <c r="P116" s="404"/>
      <c r="Q116" s="404"/>
      <c r="R116" s="404"/>
      <c r="S116" s="404"/>
      <c r="T116" s="404"/>
      <c r="U116" s="404"/>
      <c r="V116" s="404"/>
      <c r="W116" s="404"/>
      <c r="X116" s="404"/>
      <c r="Y116" s="404"/>
      <c r="Z116" s="404"/>
      <c r="AA116" s="404"/>
      <c r="AB116" s="404"/>
    </row>
    <row r="117" spans="1:28" x14ac:dyDescent="0.25">
      <c r="A117" s="3" t="s">
        <v>41</v>
      </c>
      <c r="B117" s="244">
        <v>0</v>
      </c>
      <c r="C117" s="244"/>
      <c r="D117" s="244"/>
      <c r="E117" s="244"/>
      <c r="F117" s="244"/>
      <c r="G117" s="244"/>
      <c r="H117" s="244"/>
      <c r="I117" s="244"/>
      <c r="J117" s="244"/>
      <c r="K117" s="244"/>
      <c r="L117" s="244"/>
      <c r="M117" s="244"/>
      <c r="N117" s="244">
        <f>SUM(B117:M117)</f>
        <v>0</v>
      </c>
      <c r="P117" s="404"/>
      <c r="Q117" s="404"/>
      <c r="R117" s="404"/>
      <c r="S117" s="404"/>
      <c r="T117" s="404"/>
      <c r="U117" s="404"/>
      <c r="V117" s="404"/>
      <c r="W117" s="404"/>
      <c r="X117" s="404"/>
      <c r="Y117" s="404"/>
      <c r="Z117" s="404"/>
      <c r="AA117" s="404"/>
      <c r="AB117" s="404"/>
    </row>
    <row r="118" spans="1:28" x14ac:dyDescent="0.25">
      <c r="A118" s="3" t="s">
        <v>84</v>
      </c>
      <c r="B118" s="212">
        <f>B117</f>
        <v>0</v>
      </c>
      <c r="C118" s="212">
        <f>SUM($B$140:M$140)</f>
        <v>0</v>
      </c>
      <c r="D118" s="212">
        <f>SUM($B$140:M$140)</f>
        <v>0</v>
      </c>
      <c r="E118" s="212">
        <f>SUM($B$140:M$140)</f>
        <v>0</v>
      </c>
      <c r="F118" s="212">
        <f>SUM($B$140:M$140)</f>
        <v>0</v>
      </c>
      <c r="G118" s="212">
        <f>SUM($B$140:M$140)</f>
        <v>0</v>
      </c>
      <c r="H118" s="212">
        <f>SUM($B$140:M$140)</f>
        <v>0</v>
      </c>
      <c r="I118" s="212">
        <f>SUM($B$140:M$140)</f>
        <v>0</v>
      </c>
      <c r="J118" s="212">
        <f>SUM($B$140:M$140)</f>
        <v>0</v>
      </c>
      <c r="K118" s="212">
        <f>SUM($B$140:M$140)</f>
        <v>0</v>
      </c>
      <c r="L118" s="212">
        <f>SUM($B$140:M$140)</f>
        <v>0</v>
      </c>
      <c r="M118" s="212">
        <f>SUM($B$140:M$140)</f>
        <v>0</v>
      </c>
      <c r="N118" s="212"/>
      <c r="P118" s="404"/>
      <c r="Q118" s="404"/>
      <c r="R118" s="404"/>
      <c r="S118" s="404"/>
      <c r="T118" s="404"/>
      <c r="U118" s="404"/>
      <c r="V118" s="404"/>
      <c r="W118" s="404"/>
      <c r="X118" s="404"/>
      <c r="Y118" s="404"/>
      <c r="Z118" s="404"/>
      <c r="AA118" s="404"/>
      <c r="AB118" s="404"/>
    </row>
    <row r="119" spans="1:28" x14ac:dyDescent="0.25">
      <c r="A119" s="3" t="s">
        <v>197</v>
      </c>
      <c r="B119" s="6">
        <f>IF(B117=0,1,B116/B117)</f>
        <v>1</v>
      </c>
      <c r="C119" s="6">
        <f t="shared" ref="C119:N119" si="23">IF(C117=0,1,C116/C117)</f>
        <v>1</v>
      </c>
      <c r="D119" s="6">
        <f t="shared" si="23"/>
        <v>1</v>
      </c>
      <c r="E119" s="6">
        <f t="shared" si="23"/>
        <v>1</v>
      </c>
      <c r="F119" s="6">
        <f t="shared" si="23"/>
        <v>1</v>
      </c>
      <c r="G119" s="6">
        <f t="shared" si="23"/>
        <v>1</v>
      </c>
      <c r="H119" s="6">
        <f t="shared" si="23"/>
        <v>1</v>
      </c>
      <c r="I119" s="6">
        <f t="shared" si="23"/>
        <v>1</v>
      </c>
      <c r="J119" s="6">
        <f t="shared" si="23"/>
        <v>1</v>
      </c>
      <c r="K119" s="6">
        <f t="shared" si="23"/>
        <v>1</v>
      </c>
      <c r="L119" s="6">
        <f t="shared" si="23"/>
        <v>1</v>
      </c>
      <c r="M119" s="6">
        <f t="shared" si="23"/>
        <v>1</v>
      </c>
      <c r="N119" s="6">
        <f t="shared" si="23"/>
        <v>1</v>
      </c>
      <c r="P119" s="404"/>
      <c r="Q119" s="404"/>
      <c r="R119" s="404"/>
      <c r="S119" s="404"/>
      <c r="T119" s="404"/>
      <c r="U119" s="404"/>
      <c r="V119" s="404"/>
      <c r="W119" s="404"/>
      <c r="X119" s="404"/>
      <c r="Y119" s="404"/>
      <c r="Z119" s="404"/>
      <c r="AA119" s="404"/>
      <c r="AB119" s="404"/>
    </row>
    <row r="120" spans="1:28" x14ac:dyDescent="0.25">
      <c r="A120" s="3" t="s">
        <v>198</v>
      </c>
      <c r="B120" s="2">
        <f>B119</f>
        <v>1</v>
      </c>
      <c r="C120" s="2">
        <f>AVERAGE($B$119:C$119)</f>
        <v>1</v>
      </c>
      <c r="D120" s="2">
        <f>AVERAGE($B$119:D$119)</f>
        <v>1</v>
      </c>
      <c r="E120" s="2">
        <f>AVERAGE($B$119:E$119)</f>
        <v>1</v>
      </c>
      <c r="F120" s="2">
        <f>AVERAGE($B$119:F$119)</f>
        <v>1</v>
      </c>
      <c r="G120" s="2">
        <f>AVERAGE($B$119:G$119)</f>
        <v>1</v>
      </c>
      <c r="H120" s="2">
        <f>AVERAGE($B$119:H$119)</f>
        <v>1</v>
      </c>
      <c r="I120" s="2">
        <f>AVERAGE($B$119:I$119)</f>
        <v>1</v>
      </c>
      <c r="J120" s="2">
        <f>AVERAGE($B$119:J$119)</f>
        <v>1</v>
      </c>
      <c r="K120" s="2">
        <f>AVERAGE($B$119:K$119)</f>
        <v>1</v>
      </c>
      <c r="L120" s="2">
        <f>AVERAGE($B$119:L$119)</f>
        <v>1</v>
      </c>
      <c r="M120" s="2">
        <f>AVERAGE($B$119:M$119)</f>
        <v>1</v>
      </c>
      <c r="N120" s="2"/>
      <c r="P120" s="404"/>
      <c r="Q120" s="404"/>
      <c r="R120" s="404"/>
      <c r="S120" s="404"/>
      <c r="T120" s="404"/>
      <c r="U120" s="404"/>
      <c r="V120" s="404"/>
      <c r="W120" s="404"/>
      <c r="X120" s="404"/>
      <c r="Y120" s="404"/>
      <c r="Z120" s="404"/>
      <c r="AA120" s="404"/>
      <c r="AB120" s="404"/>
    </row>
    <row r="121" spans="1:28" x14ac:dyDescent="0.25">
      <c r="A121" s="214"/>
      <c r="B121" s="216"/>
      <c r="C121" s="216"/>
      <c r="D121" s="216"/>
      <c r="E121" s="216"/>
      <c r="F121" s="216"/>
      <c r="G121" s="216"/>
      <c r="H121" s="216"/>
      <c r="I121" s="216"/>
      <c r="J121" s="216"/>
      <c r="K121" s="216"/>
      <c r="L121" s="216"/>
      <c r="M121" s="216"/>
      <c r="N121" s="216"/>
    </row>
    <row r="123" spans="1:28" s="217" customFormat="1" ht="30" x14ac:dyDescent="0.25">
      <c r="A123" s="251" t="s">
        <v>187</v>
      </c>
      <c r="B123" s="309" t="s">
        <v>28</v>
      </c>
      <c r="C123" s="309" t="s">
        <v>29</v>
      </c>
      <c r="D123" s="309" t="s">
        <v>30</v>
      </c>
      <c r="E123" s="309" t="s">
        <v>31</v>
      </c>
      <c r="F123" s="309" t="s">
        <v>32</v>
      </c>
      <c r="G123" s="309" t="s">
        <v>33</v>
      </c>
      <c r="H123" s="309" t="s">
        <v>34</v>
      </c>
      <c r="I123" s="309" t="s">
        <v>35</v>
      </c>
      <c r="J123" s="309" t="s">
        <v>36</v>
      </c>
      <c r="K123" s="309" t="s">
        <v>37</v>
      </c>
      <c r="L123" s="309" t="s">
        <v>38</v>
      </c>
      <c r="M123" s="309" t="s">
        <v>39</v>
      </c>
      <c r="N123" s="309" t="s">
        <v>83</v>
      </c>
      <c r="P123" s="208" t="s">
        <v>28</v>
      </c>
      <c r="Q123" s="208" t="s">
        <v>29</v>
      </c>
      <c r="R123" s="208" t="s">
        <v>30</v>
      </c>
      <c r="S123" s="208" t="s">
        <v>31</v>
      </c>
      <c r="T123" s="208" t="s">
        <v>32</v>
      </c>
      <c r="U123" s="208" t="s">
        <v>33</v>
      </c>
      <c r="V123" s="208" t="s">
        <v>34</v>
      </c>
      <c r="W123" s="208" t="s">
        <v>35</v>
      </c>
      <c r="X123" s="208" t="s">
        <v>36</v>
      </c>
      <c r="Y123" s="208" t="s">
        <v>37</v>
      </c>
      <c r="Z123" s="208" t="s">
        <v>38</v>
      </c>
      <c r="AA123" s="208" t="s">
        <v>39</v>
      </c>
      <c r="AB123" s="208" t="s">
        <v>83</v>
      </c>
    </row>
    <row r="124" spans="1:28" x14ac:dyDescent="0.25">
      <c r="A124" s="3" t="s">
        <v>230</v>
      </c>
      <c r="B124" s="252">
        <f>IF(OR(B127=FALSE,B130&gt;0),1,0)</f>
        <v>0</v>
      </c>
      <c r="C124" s="252">
        <f t="shared" ref="C124:N124" si="24">IF(OR(C127=FALSE,C130&gt;0),1,0)</f>
        <v>0</v>
      </c>
      <c r="D124" s="252">
        <f t="shared" si="24"/>
        <v>0</v>
      </c>
      <c r="E124" s="252">
        <f t="shared" si="24"/>
        <v>0</v>
      </c>
      <c r="F124" s="252">
        <f t="shared" si="24"/>
        <v>0</v>
      </c>
      <c r="G124" s="252">
        <f t="shared" si="24"/>
        <v>0</v>
      </c>
      <c r="H124" s="252">
        <f t="shared" si="24"/>
        <v>0</v>
      </c>
      <c r="I124" s="252">
        <f t="shared" si="24"/>
        <v>0</v>
      </c>
      <c r="J124" s="252">
        <f t="shared" si="24"/>
        <v>0</v>
      </c>
      <c r="K124" s="252">
        <f t="shared" si="24"/>
        <v>0</v>
      </c>
      <c r="L124" s="252">
        <f t="shared" si="24"/>
        <v>0</v>
      </c>
      <c r="M124" s="252">
        <f t="shared" si="24"/>
        <v>0</v>
      </c>
      <c r="N124" s="252">
        <f t="shared" si="24"/>
        <v>1</v>
      </c>
      <c r="P124" s="404"/>
      <c r="Q124" s="404"/>
      <c r="R124" s="404"/>
      <c r="S124" s="404"/>
      <c r="T124" s="404"/>
      <c r="U124" s="404"/>
      <c r="V124" s="404"/>
      <c r="W124" s="404"/>
      <c r="X124" s="404"/>
      <c r="Y124" s="404"/>
      <c r="Z124" s="404"/>
      <c r="AA124" s="404"/>
      <c r="AB124" s="404"/>
    </row>
    <row r="125" spans="1:28" x14ac:dyDescent="0.25">
      <c r="A125" s="3" t="s">
        <v>201</v>
      </c>
      <c r="B125" s="310">
        <v>0</v>
      </c>
      <c r="C125" s="310">
        <v>0</v>
      </c>
      <c r="D125" s="310">
        <v>0</v>
      </c>
      <c r="E125" s="310">
        <v>0</v>
      </c>
      <c r="F125" s="310">
        <v>0</v>
      </c>
      <c r="G125" s="310">
        <v>0</v>
      </c>
      <c r="H125" s="310">
        <v>0</v>
      </c>
      <c r="I125" s="310">
        <v>0</v>
      </c>
      <c r="J125" s="310">
        <v>0</v>
      </c>
      <c r="K125" s="310">
        <v>0</v>
      </c>
      <c r="L125" s="310">
        <v>0</v>
      </c>
      <c r="M125" s="310">
        <v>0</v>
      </c>
      <c r="N125" s="310">
        <v>0</v>
      </c>
      <c r="P125" s="404"/>
      <c r="Q125" s="404"/>
      <c r="R125" s="404"/>
      <c r="S125" s="404"/>
      <c r="T125" s="404"/>
      <c r="U125" s="404"/>
      <c r="V125" s="404"/>
      <c r="W125" s="404"/>
      <c r="X125" s="404"/>
      <c r="Y125" s="404"/>
      <c r="Z125" s="404"/>
      <c r="AA125" s="404"/>
      <c r="AB125" s="404"/>
    </row>
    <row r="126" spans="1:28" x14ac:dyDescent="0.25">
      <c r="A126" s="3" t="s">
        <v>202</v>
      </c>
      <c r="B126" s="253">
        <v>10</v>
      </c>
      <c r="C126" s="253">
        <v>10</v>
      </c>
      <c r="D126" s="253">
        <v>10</v>
      </c>
      <c r="E126" s="253">
        <v>10</v>
      </c>
      <c r="F126" s="253">
        <v>10</v>
      </c>
      <c r="G126" s="253">
        <v>10</v>
      </c>
      <c r="H126" s="253">
        <v>10</v>
      </c>
      <c r="I126" s="253">
        <v>10</v>
      </c>
      <c r="J126" s="253">
        <v>10</v>
      </c>
      <c r="K126" s="253">
        <v>10</v>
      </c>
      <c r="L126" s="253">
        <v>10</v>
      </c>
      <c r="M126" s="253">
        <v>10</v>
      </c>
      <c r="N126" s="253">
        <v>10</v>
      </c>
      <c r="P126" s="404"/>
      <c r="Q126" s="404"/>
      <c r="R126" s="404"/>
      <c r="S126" s="404"/>
      <c r="T126" s="404"/>
      <c r="U126" s="404"/>
      <c r="V126" s="404"/>
      <c r="W126" s="404"/>
      <c r="X126" s="404"/>
      <c r="Y126" s="404"/>
      <c r="Z126" s="404"/>
      <c r="AA126" s="404"/>
      <c r="AB126" s="404"/>
    </row>
    <row r="127" spans="1:28" hidden="1" x14ac:dyDescent="0.25">
      <c r="A127" s="3" t="s">
        <v>298</v>
      </c>
      <c r="B127" s="253" t="b">
        <f>ISBLANK(B128)</f>
        <v>1</v>
      </c>
      <c r="C127" s="253" t="b">
        <f t="shared" ref="C127:N127" si="25">ISBLANK(C128)</f>
        <v>1</v>
      </c>
      <c r="D127" s="253" t="b">
        <f t="shared" si="25"/>
        <v>1</v>
      </c>
      <c r="E127" s="253" t="b">
        <f t="shared" si="25"/>
        <v>1</v>
      </c>
      <c r="F127" s="253" t="b">
        <f t="shared" si="25"/>
        <v>1</v>
      </c>
      <c r="G127" s="253" t="b">
        <f t="shared" si="25"/>
        <v>1</v>
      </c>
      <c r="H127" s="253" t="b">
        <f t="shared" si="25"/>
        <v>1</v>
      </c>
      <c r="I127" s="253" t="b">
        <f t="shared" si="25"/>
        <v>1</v>
      </c>
      <c r="J127" s="253" t="b">
        <f t="shared" si="25"/>
        <v>1</v>
      </c>
      <c r="K127" s="253" t="b">
        <f t="shared" si="25"/>
        <v>1</v>
      </c>
      <c r="L127" s="253" t="b">
        <f t="shared" si="25"/>
        <v>1</v>
      </c>
      <c r="M127" s="253" t="b">
        <f t="shared" si="25"/>
        <v>1</v>
      </c>
      <c r="N127" s="253" t="b">
        <f t="shared" si="25"/>
        <v>0</v>
      </c>
      <c r="P127" s="404"/>
      <c r="Q127" s="404"/>
      <c r="R127" s="404"/>
      <c r="S127" s="404"/>
      <c r="T127" s="404"/>
      <c r="U127" s="404"/>
      <c r="V127" s="404"/>
      <c r="W127" s="404"/>
      <c r="X127" s="404"/>
      <c r="Y127" s="404"/>
      <c r="Z127" s="404"/>
      <c r="AA127" s="404"/>
      <c r="AB127" s="404"/>
    </row>
    <row r="128" spans="1:28" x14ac:dyDescent="0.25">
      <c r="A128" s="3" t="s">
        <v>291</v>
      </c>
      <c r="B128" s="305"/>
      <c r="C128" s="305"/>
      <c r="D128" s="305"/>
      <c r="E128" s="305"/>
      <c r="F128" s="305"/>
      <c r="G128" s="305"/>
      <c r="H128" s="305"/>
      <c r="I128" s="305"/>
      <c r="J128" s="305"/>
      <c r="K128" s="305"/>
      <c r="L128" s="305"/>
      <c r="M128" s="305"/>
      <c r="N128" s="267">
        <f>SUM(B128:M128)</f>
        <v>0</v>
      </c>
      <c r="P128" s="404"/>
      <c r="Q128" s="404"/>
      <c r="R128" s="404"/>
      <c r="S128" s="404"/>
      <c r="T128" s="404"/>
      <c r="U128" s="404"/>
      <c r="V128" s="404"/>
      <c r="W128" s="404"/>
      <c r="X128" s="404"/>
      <c r="Y128" s="404"/>
      <c r="Z128" s="404"/>
      <c r="AA128" s="404"/>
      <c r="AB128" s="404"/>
    </row>
    <row r="129" spans="1:28" x14ac:dyDescent="0.25">
      <c r="A129" s="3" t="s">
        <v>299</v>
      </c>
      <c r="B129" s="307">
        <f>IF(B127=TRUE,0,(IF(B128=0,1,0)))</f>
        <v>0</v>
      </c>
      <c r="C129" s="307">
        <f t="shared" ref="C129:N129" si="26">IF(C127=TRUE,0,(IF(C128=0,1,0)))</f>
        <v>0</v>
      </c>
      <c r="D129" s="307">
        <f t="shared" si="26"/>
        <v>0</v>
      </c>
      <c r="E129" s="307">
        <f t="shared" si="26"/>
        <v>0</v>
      </c>
      <c r="F129" s="307">
        <f t="shared" si="26"/>
        <v>0</v>
      </c>
      <c r="G129" s="307">
        <f t="shared" si="26"/>
        <v>0</v>
      </c>
      <c r="H129" s="307">
        <f t="shared" si="26"/>
        <v>0</v>
      </c>
      <c r="I129" s="307">
        <f t="shared" si="26"/>
        <v>0</v>
      </c>
      <c r="J129" s="307">
        <f t="shared" si="26"/>
        <v>0</v>
      </c>
      <c r="K129" s="307">
        <f t="shared" si="26"/>
        <v>0</v>
      </c>
      <c r="L129" s="307">
        <f t="shared" si="26"/>
        <v>0</v>
      </c>
      <c r="M129" s="307">
        <f t="shared" si="26"/>
        <v>0</v>
      </c>
      <c r="N129" s="307">
        <f t="shared" si="26"/>
        <v>1</v>
      </c>
      <c r="P129" s="404"/>
      <c r="Q129" s="404"/>
      <c r="R129" s="404"/>
      <c r="S129" s="404"/>
      <c r="T129" s="404"/>
      <c r="U129" s="404"/>
      <c r="V129" s="404"/>
      <c r="W129" s="404"/>
      <c r="X129" s="404"/>
      <c r="Y129" s="404"/>
      <c r="Z129" s="404"/>
      <c r="AA129" s="404"/>
      <c r="AB129" s="404"/>
    </row>
    <row r="130" spans="1:28" x14ac:dyDescent="0.25">
      <c r="A130" s="3" t="s">
        <v>292</v>
      </c>
      <c r="B130" s="305"/>
      <c r="C130" s="305"/>
      <c r="D130" s="305"/>
      <c r="E130" s="305"/>
      <c r="F130" s="305"/>
      <c r="G130" s="305"/>
      <c r="H130" s="305"/>
      <c r="I130" s="305"/>
      <c r="J130" s="305"/>
      <c r="K130" s="305"/>
      <c r="L130" s="305"/>
      <c r="M130" s="305"/>
      <c r="N130" s="267">
        <f>SUM(B130:M130)</f>
        <v>0</v>
      </c>
      <c r="P130" s="404"/>
      <c r="Q130" s="404"/>
      <c r="R130" s="404"/>
      <c r="S130" s="404"/>
      <c r="T130" s="404"/>
      <c r="U130" s="404"/>
      <c r="V130" s="404"/>
      <c r="W130" s="404"/>
      <c r="X130" s="404"/>
      <c r="Y130" s="404"/>
      <c r="Z130" s="404"/>
      <c r="AA130" s="404"/>
      <c r="AB130" s="404"/>
    </row>
    <row r="131" spans="1:28" hidden="1" x14ac:dyDescent="0.25">
      <c r="A131" s="3" t="s">
        <v>298</v>
      </c>
      <c r="B131" s="311" t="b">
        <f>ISBLANK(B130)</f>
        <v>1</v>
      </c>
      <c r="C131" s="311" t="b">
        <f t="shared" ref="C131:N131" si="27">ISBLANK(C130)</f>
        <v>1</v>
      </c>
      <c r="D131" s="311" t="b">
        <f t="shared" si="27"/>
        <v>1</v>
      </c>
      <c r="E131" s="311" t="b">
        <f t="shared" si="27"/>
        <v>1</v>
      </c>
      <c r="F131" s="311" t="b">
        <f t="shared" si="27"/>
        <v>1</v>
      </c>
      <c r="G131" s="311" t="b">
        <f t="shared" si="27"/>
        <v>1</v>
      </c>
      <c r="H131" s="311" t="b">
        <f t="shared" si="27"/>
        <v>1</v>
      </c>
      <c r="I131" s="311" t="b">
        <f t="shared" si="27"/>
        <v>1</v>
      </c>
      <c r="J131" s="311" t="b">
        <f t="shared" si="27"/>
        <v>1</v>
      </c>
      <c r="K131" s="311" t="b">
        <f t="shared" si="27"/>
        <v>1</v>
      </c>
      <c r="L131" s="311" t="b">
        <f t="shared" si="27"/>
        <v>1</v>
      </c>
      <c r="M131" s="311" t="b">
        <f t="shared" si="27"/>
        <v>1</v>
      </c>
      <c r="N131" s="311" t="b">
        <f t="shared" si="27"/>
        <v>0</v>
      </c>
      <c r="P131" s="404"/>
      <c r="Q131" s="404"/>
      <c r="R131" s="404"/>
      <c r="S131" s="404"/>
      <c r="T131" s="404"/>
      <c r="U131" s="404"/>
      <c r="V131" s="404"/>
      <c r="W131" s="404"/>
      <c r="X131" s="404"/>
      <c r="Y131" s="404"/>
      <c r="Z131" s="404"/>
      <c r="AA131" s="404"/>
      <c r="AB131" s="404"/>
    </row>
    <row r="132" spans="1:28" x14ac:dyDescent="0.25">
      <c r="A132" s="3" t="s">
        <v>300</v>
      </c>
      <c r="B132" s="307">
        <f>IF(B131=TRUE,0,B126/B130)</f>
        <v>0</v>
      </c>
      <c r="C132" s="307">
        <f t="shared" ref="C132:N132" si="28">IF(C131=TRUE,0,C126/C130)</f>
        <v>0</v>
      </c>
      <c r="D132" s="307">
        <f t="shared" si="28"/>
        <v>0</v>
      </c>
      <c r="E132" s="307">
        <f t="shared" si="28"/>
        <v>0</v>
      </c>
      <c r="F132" s="307">
        <f t="shared" si="28"/>
        <v>0</v>
      </c>
      <c r="G132" s="307">
        <f t="shared" si="28"/>
        <v>0</v>
      </c>
      <c r="H132" s="307">
        <f t="shared" si="28"/>
        <v>0</v>
      </c>
      <c r="I132" s="307">
        <f t="shared" si="28"/>
        <v>0</v>
      </c>
      <c r="J132" s="307">
        <f t="shared" si="28"/>
        <v>0</v>
      </c>
      <c r="K132" s="307">
        <f t="shared" si="28"/>
        <v>0</v>
      </c>
      <c r="L132" s="307">
        <f t="shared" si="28"/>
        <v>0</v>
      </c>
      <c r="M132" s="307">
        <f t="shared" si="28"/>
        <v>0</v>
      </c>
      <c r="N132" s="307" t="e">
        <f t="shared" si="28"/>
        <v>#DIV/0!</v>
      </c>
      <c r="P132" s="404"/>
      <c r="Q132" s="404"/>
      <c r="R132" s="404"/>
      <c r="S132" s="404"/>
      <c r="T132" s="404"/>
      <c r="U132" s="404"/>
      <c r="V132" s="404"/>
      <c r="W132" s="404"/>
      <c r="X132" s="404"/>
      <c r="Y132" s="404"/>
      <c r="Z132" s="404"/>
      <c r="AA132" s="404"/>
      <c r="AB132" s="404"/>
    </row>
    <row r="133" spans="1:28" x14ac:dyDescent="0.25">
      <c r="A133" s="3" t="s">
        <v>197</v>
      </c>
      <c r="B133" s="6">
        <f>IF(AND(B127=FALSE,B128=0,B132=0),B129,IF(AND(B127=TRUE,B132&gt;0),B132,IF(AND(B127=FALSE,B132&gt;0),AVERAGE(B129,B132),0)))</f>
        <v>0</v>
      </c>
      <c r="C133" s="6">
        <f>IF(AND(C127=FALSE,C128=0,C132=0),C129,IF(AND(C127=TRUE,C132&gt;0),C132,IF(AND(C127=FALSE,C132&gt;0),AVERAGE(C129,C132),0)))</f>
        <v>0</v>
      </c>
      <c r="D133" s="6">
        <f t="shared" ref="D133:N133" si="29">IF(AND(D127=FALSE,D128=0,D132=0),D129,IF(AND(D127=TRUE,D132&gt;0),D132,IF(AND(D127=FALSE,D132&gt;0),AVERAGE(D129,D132),0)))</f>
        <v>0</v>
      </c>
      <c r="E133" s="6">
        <f t="shared" si="29"/>
        <v>0</v>
      </c>
      <c r="F133" s="6">
        <f t="shared" si="29"/>
        <v>0</v>
      </c>
      <c r="G133" s="6">
        <f t="shared" si="29"/>
        <v>0</v>
      </c>
      <c r="H133" s="6">
        <f t="shared" si="29"/>
        <v>0</v>
      </c>
      <c r="I133" s="6">
        <f t="shared" si="29"/>
        <v>0</v>
      </c>
      <c r="J133" s="6">
        <f t="shared" si="29"/>
        <v>0</v>
      </c>
      <c r="K133" s="6">
        <f t="shared" si="29"/>
        <v>0</v>
      </c>
      <c r="L133" s="6">
        <f t="shared" si="29"/>
        <v>0</v>
      </c>
      <c r="M133" s="6">
        <f t="shared" si="29"/>
        <v>0</v>
      </c>
      <c r="N133" s="6" t="e">
        <f t="shared" si="29"/>
        <v>#DIV/0!</v>
      </c>
      <c r="P133" s="404"/>
      <c r="Q133" s="404"/>
      <c r="R133" s="404"/>
      <c r="S133" s="404"/>
      <c r="T133" s="404"/>
      <c r="U133" s="404"/>
      <c r="V133" s="404"/>
      <c r="W133" s="404"/>
      <c r="X133" s="404"/>
      <c r="Y133" s="404"/>
      <c r="Z133" s="404"/>
      <c r="AA133" s="404"/>
      <c r="AB133" s="404"/>
    </row>
    <row r="134" spans="1:28" x14ac:dyDescent="0.25">
      <c r="A134" s="3" t="s">
        <v>198</v>
      </c>
      <c r="B134" s="6">
        <f>B133</f>
        <v>0</v>
      </c>
      <c r="C134" s="2">
        <f>AVERAGE($B$133:C$133)</f>
        <v>0</v>
      </c>
      <c r="D134" s="2">
        <f>AVERAGE($B$133:D$133)</f>
        <v>0</v>
      </c>
      <c r="E134" s="2">
        <f>AVERAGE($B$133:E$133)</f>
        <v>0</v>
      </c>
      <c r="F134" s="2">
        <f>AVERAGE($B$133:F$133)</f>
        <v>0</v>
      </c>
      <c r="G134" s="2">
        <f>AVERAGE($B$133:G$133)</f>
        <v>0</v>
      </c>
      <c r="H134" s="2">
        <f>AVERAGE($B$133:H$133)</f>
        <v>0</v>
      </c>
      <c r="I134" s="2">
        <f>AVERAGE($B$133:I$133)</f>
        <v>0</v>
      </c>
      <c r="J134" s="2">
        <f>AVERAGE($B$133:J$133)</f>
        <v>0</v>
      </c>
      <c r="K134" s="2">
        <f>AVERAGE($B$133:K$133)</f>
        <v>0</v>
      </c>
      <c r="L134" s="2">
        <f>AVERAGE($B$133:L$133)</f>
        <v>0</v>
      </c>
      <c r="M134" s="2">
        <f>AVERAGE($B$133:M$133)</f>
        <v>0</v>
      </c>
      <c r="N134" s="2"/>
      <c r="P134" s="404"/>
      <c r="Q134" s="404"/>
      <c r="R134" s="404"/>
      <c r="S134" s="404"/>
      <c r="T134" s="404"/>
      <c r="U134" s="404"/>
      <c r="V134" s="404"/>
      <c r="W134" s="404"/>
      <c r="X134" s="404"/>
      <c r="Y134" s="404"/>
      <c r="Z134" s="404"/>
      <c r="AA134" s="404"/>
      <c r="AB134" s="404"/>
    </row>
    <row r="137" spans="1:28" x14ac:dyDescent="0.25">
      <c r="A137" s="3" t="s">
        <v>181</v>
      </c>
      <c r="B137" s="213" t="s">
        <v>188</v>
      </c>
      <c r="C137" s="213"/>
    </row>
    <row r="138" spans="1:28" ht="45" x14ac:dyDescent="0.25">
      <c r="A138" s="251" t="s">
        <v>180</v>
      </c>
      <c r="B138" s="250" t="s">
        <v>28</v>
      </c>
      <c r="C138" s="208" t="s">
        <v>29</v>
      </c>
      <c r="D138" s="208" t="s">
        <v>30</v>
      </c>
      <c r="E138" s="208" t="s">
        <v>31</v>
      </c>
      <c r="F138" s="208" t="s">
        <v>32</v>
      </c>
      <c r="G138" s="208" t="s">
        <v>33</v>
      </c>
      <c r="H138" s="208" t="s">
        <v>34</v>
      </c>
      <c r="I138" s="208" t="s">
        <v>35</v>
      </c>
      <c r="J138" s="208" t="s">
        <v>36</v>
      </c>
      <c r="K138" s="208" t="s">
        <v>37</v>
      </c>
      <c r="L138" s="208" t="s">
        <v>38</v>
      </c>
      <c r="M138" s="208" t="s">
        <v>39</v>
      </c>
      <c r="N138" s="208" t="s">
        <v>83</v>
      </c>
      <c r="P138" s="208" t="s">
        <v>28</v>
      </c>
      <c r="Q138" s="208" t="s">
        <v>29</v>
      </c>
      <c r="R138" s="208" t="s">
        <v>30</v>
      </c>
      <c r="S138" s="208" t="s">
        <v>31</v>
      </c>
      <c r="T138" s="208" t="s">
        <v>32</v>
      </c>
      <c r="U138" s="208" t="s">
        <v>33</v>
      </c>
      <c r="V138" s="208" t="s">
        <v>34</v>
      </c>
      <c r="W138" s="208" t="s">
        <v>35</v>
      </c>
      <c r="X138" s="208" t="s">
        <v>36</v>
      </c>
      <c r="Y138" s="208" t="s">
        <v>37</v>
      </c>
      <c r="Z138" s="208" t="s">
        <v>38</v>
      </c>
      <c r="AA138" s="208" t="s">
        <v>39</v>
      </c>
      <c r="AB138" s="208" t="s">
        <v>83</v>
      </c>
    </row>
    <row r="139" spans="1:28" x14ac:dyDescent="0.25">
      <c r="A139" s="3" t="s">
        <v>40</v>
      </c>
      <c r="B139" s="212">
        <v>0</v>
      </c>
      <c r="C139" s="212">
        <v>0</v>
      </c>
      <c r="D139" s="212">
        <v>0</v>
      </c>
      <c r="E139" s="212">
        <v>0</v>
      </c>
      <c r="F139" s="212">
        <v>0</v>
      </c>
      <c r="G139" s="212">
        <v>0</v>
      </c>
      <c r="H139" s="212">
        <v>0</v>
      </c>
      <c r="I139" s="212">
        <v>0</v>
      </c>
      <c r="J139" s="212">
        <v>0</v>
      </c>
      <c r="K139" s="212">
        <v>0</v>
      </c>
      <c r="L139" s="212">
        <v>0</v>
      </c>
      <c r="M139" s="212">
        <v>0</v>
      </c>
      <c r="N139" s="212">
        <f>SUM(B139:M139)</f>
        <v>0</v>
      </c>
      <c r="P139" s="404"/>
      <c r="Q139" s="404"/>
      <c r="R139" s="404"/>
      <c r="S139" s="404"/>
      <c r="T139" s="404"/>
      <c r="U139" s="404"/>
      <c r="V139" s="404"/>
      <c r="W139" s="404"/>
      <c r="X139" s="404"/>
      <c r="Y139" s="404"/>
      <c r="Z139" s="404"/>
      <c r="AA139" s="404"/>
      <c r="AB139" s="404"/>
    </row>
    <row r="140" spans="1:28" x14ac:dyDescent="0.25">
      <c r="A140" s="3" t="s">
        <v>41</v>
      </c>
      <c r="B140" s="244">
        <v>0</v>
      </c>
      <c r="C140" s="244"/>
      <c r="D140" s="244"/>
      <c r="E140" s="244"/>
      <c r="F140" s="244"/>
      <c r="G140" s="244"/>
      <c r="H140" s="244"/>
      <c r="I140" s="244"/>
      <c r="J140" s="244"/>
      <c r="K140" s="244"/>
      <c r="L140" s="244"/>
      <c r="M140" s="244"/>
      <c r="N140" s="244">
        <f>SUM(B140:M140)</f>
        <v>0</v>
      </c>
      <c r="P140" s="404"/>
      <c r="Q140" s="404"/>
      <c r="R140" s="404"/>
      <c r="S140" s="404"/>
      <c r="T140" s="404"/>
      <c r="U140" s="404"/>
      <c r="V140" s="404"/>
      <c r="W140" s="404"/>
      <c r="X140" s="404"/>
      <c r="Y140" s="404"/>
      <c r="Z140" s="404"/>
      <c r="AA140" s="404"/>
      <c r="AB140" s="404"/>
    </row>
    <row r="141" spans="1:28" x14ac:dyDescent="0.25">
      <c r="A141" s="3" t="s">
        <v>84</v>
      </c>
      <c r="B141" s="212">
        <f>B140</f>
        <v>0</v>
      </c>
      <c r="C141" s="212">
        <f>SUM($B$140:M$140)</f>
        <v>0</v>
      </c>
      <c r="D141" s="212">
        <f>SUM($B$140:M$140)</f>
        <v>0</v>
      </c>
      <c r="E141" s="212">
        <f>SUM($B$140:M$140)</f>
        <v>0</v>
      </c>
      <c r="F141" s="212">
        <f>SUM($B$140:M$140)</f>
        <v>0</v>
      </c>
      <c r="G141" s="212">
        <f>SUM($B$140:M$140)</f>
        <v>0</v>
      </c>
      <c r="H141" s="212">
        <f>SUM($B$140:M$140)</f>
        <v>0</v>
      </c>
      <c r="I141" s="212">
        <f>SUM($B$140:M$140)</f>
        <v>0</v>
      </c>
      <c r="J141" s="212">
        <f>SUM($B$140:M$140)</f>
        <v>0</v>
      </c>
      <c r="K141" s="212">
        <f>SUM($B$140:M$140)</f>
        <v>0</v>
      </c>
      <c r="L141" s="212">
        <f>SUM($B$140:M$140)</f>
        <v>0</v>
      </c>
      <c r="M141" s="212">
        <f>SUM($B$140:M$140)</f>
        <v>0</v>
      </c>
      <c r="N141" s="212"/>
      <c r="P141" s="404"/>
      <c r="Q141" s="404"/>
      <c r="R141" s="404"/>
      <c r="S141" s="404"/>
      <c r="T141" s="404"/>
      <c r="U141" s="404"/>
      <c r="V141" s="404"/>
      <c r="W141" s="404"/>
      <c r="X141" s="404"/>
      <c r="Y141" s="404"/>
      <c r="Z141" s="404"/>
      <c r="AA141" s="404"/>
      <c r="AB141" s="404"/>
    </row>
    <row r="142" spans="1:28" x14ac:dyDescent="0.25">
      <c r="A142" s="3" t="s">
        <v>197</v>
      </c>
      <c r="B142" s="6">
        <f>IF(B140=0,1,B139/B140)</f>
        <v>1</v>
      </c>
      <c r="C142" s="6">
        <f t="shared" ref="C142:N142" si="30">IF(C140=0,1,C139/C140)</f>
        <v>1</v>
      </c>
      <c r="D142" s="6">
        <f t="shared" si="30"/>
        <v>1</v>
      </c>
      <c r="E142" s="6">
        <f t="shared" si="30"/>
        <v>1</v>
      </c>
      <c r="F142" s="6">
        <f t="shared" si="30"/>
        <v>1</v>
      </c>
      <c r="G142" s="6">
        <f t="shared" si="30"/>
        <v>1</v>
      </c>
      <c r="H142" s="6">
        <f t="shared" si="30"/>
        <v>1</v>
      </c>
      <c r="I142" s="6">
        <f t="shared" si="30"/>
        <v>1</v>
      </c>
      <c r="J142" s="6">
        <f t="shared" si="30"/>
        <v>1</v>
      </c>
      <c r="K142" s="6">
        <f t="shared" si="30"/>
        <v>1</v>
      </c>
      <c r="L142" s="6">
        <f t="shared" si="30"/>
        <v>1</v>
      </c>
      <c r="M142" s="6">
        <f t="shared" si="30"/>
        <v>1</v>
      </c>
      <c r="N142" s="6">
        <f t="shared" si="30"/>
        <v>1</v>
      </c>
      <c r="P142" s="404"/>
      <c r="Q142" s="404"/>
      <c r="R142" s="404"/>
      <c r="S142" s="404"/>
      <c r="T142" s="404"/>
      <c r="U142" s="404"/>
      <c r="V142" s="404"/>
      <c r="W142" s="404"/>
      <c r="X142" s="404"/>
      <c r="Y142" s="404"/>
      <c r="Z142" s="404"/>
      <c r="AA142" s="404"/>
      <c r="AB142" s="404"/>
    </row>
    <row r="143" spans="1:28" x14ac:dyDescent="0.25">
      <c r="A143" s="3" t="s">
        <v>198</v>
      </c>
      <c r="B143" s="2">
        <f>B142</f>
        <v>1</v>
      </c>
      <c r="C143" s="2">
        <f>SUM($B$142:C$142)/COUNT($B$53:C$53)</f>
        <v>1</v>
      </c>
      <c r="D143" s="2">
        <f>SUM($B$142:D$142)/COUNT($B$53:D$53)</f>
        <v>1</v>
      </c>
      <c r="E143" s="2">
        <f>SUM($B$142:E$142)/COUNT($B$53:E$53)</f>
        <v>1</v>
      </c>
      <c r="F143" s="2">
        <f>SUM($B$142:F$142)/COUNT($B$53:F$53)</f>
        <v>1</v>
      </c>
      <c r="G143" s="2">
        <f>SUM($B$142:G$142)/COUNT($B$53:G$53)</f>
        <v>1</v>
      </c>
      <c r="H143" s="2">
        <f>SUM($B$142:H$142)/COUNT($B$53:H$53)</f>
        <v>1</v>
      </c>
      <c r="I143" s="2">
        <f>SUM($B$142:I$142)/COUNT($B$53:I$53)</f>
        <v>1</v>
      </c>
      <c r="J143" s="2">
        <f>SUM($B$142:J$142)/COUNT($B$53:J$53)</f>
        <v>1</v>
      </c>
      <c r="K143" s="2">
        <f>SUM($B$142:K$142)/COUNT($B$53:K$53)</f>
        <v>1</v>
      </c>
      <c r="L143" s="2">
        <f>SUM($B$142:L$142)/COUNT($B$53:L$53)</f>
        <v>1</v>
      </c>
      <c r="M143" s="2">
        <f>SUM($B$142:M$142)/COUNT($B$53:M$53)</f>
        <v>1</v>
      </c>
      <c r="N143" s="2"/>
      <c r="P143" s="404"/>
      <c r="Q143" s="404"/>
      <c r="R143" s="404"/>
      <c r="S143" s="404"/>
      <c r="T143" s="404"/>
      <c r="U143" s="404"/>
      <c r="V143" s="404"/>
      <c r="W143" s="404"/>
      <c r="X143" s="404"/>
      <c r="Y143" s="404"/>
      <c r="Z143" s="404"/>
      <c r="AA143" s="404"/>
      <c r="AB143" s="404"/>
    </row>
  </sheetData>
  <mergeCells count="221">
    <mergeCell ref="Y11:Y13"/>
    <mergeCell ref="Z11:Z13"/>
    <mergeCell ref="AA11:AA13"/>
    <mergeCell ref="AB11:AB13"/>
    <mergeCell ref="P18:P21"/>
    <mergeCell ref="Q18:Q21"/>
    <mergeCell ref="R18:R21"/>
    <mergeCell ref="S18:S21"/>
    <mergeCell ref="T18:T21"/>
    <mergeCell ref="U18:U21"/>
    <mergeCell ref="V18:V21"/>
    <mergeCell ref="W18:W21"/>
    <mergeCell ref="X18:X21"/>
    <mergeCell ref="Y18:Y21"/>
    <mergeCell ref="Z18:Z21"/>
    <mergeCell ref="AA18:AA21"/>
    <mergeCell ref="AB18:AB21"/>
    <mergeCell ref="P11:P13"/>
    <mergeCell ref="Q11:Q13"/>
    <mergeCell ref="R11:R13"/>
    <mergeCell ref="S11:S13"/>
    <mergeCell ref="T11:T13"/>
    <mergeCell ref="U11:U13"/>
    <mergeCell ref="V11:V13"/>
    <mergeCell ref="W11:W13"/>
    <mergeCell ref="X11:X13"/>
    <mergeCell ref="P124:P134"/>
    <mergeCell ref="Q124:Q134"/>
    <mergeCell ref="R124:R134"/>
    <mergeCell ref="S124:S134"/>
    <mergeCell ref="T124:T134"/>
    <mergeCell ref="U124:U134"/>
    <mergeCell ref="Z139:Z143"/>
    <mergeCell ref="AA139:AA143"/>
    <mergeCell ref="AB139:AB143"/>
    <mergeCell ref="P139:P143"/>
    <mergeCell ref="Q139:Q143"/>
    <mergeCell ref="R139:R143"/>
    <mergeCell ref="S139:S143"/>
    <mergeCell ref="T139:T143"/>
    <mergeCell ref="U139:U143"/>
    <mergeCell ref="V139:V143"/>
    <mergeCell ref="W139:W143"/>
    <mergeCell ref="X139:X143"/>
    <mergeCell ref="Y139:Y143"/>
    <mergeCell ref="V124:V134"/>
    <mergeCell ref="W124:W134"/>
    <mergeCell ref="X124:X134"/>
    <mergeCell ref="Y124:Y134"/>
    <mergeCell ref="Z124:Z134"/>
    <mergeCell ref="AA107:AA111"/>
    <mergeCell ref="AB107:AB111"/>
    <mergeCell ref="AA124:AA134"/>
    <mergeCell ref="AB124:AB134"/>
    <mergeCell ref="Z116:Z120"/>
    <mergeCell ref="AA116:AA120"/>
    <mergeCell ref="AB116:AB120"/>
    <mergeCell ref="P116:P120"/>
    <mergeCell ref="Q116:Q120"/>
    <mergeCell ref="R116:R120"/>
    <mergeCell ref="S116:S120"/>
    <mergeCell ref="T116:T120"/>
    <mergeCell ref="U116:U120"/>
    <mergeCell ref="AB95:AB102"/>
    <mergeCell ref="P107:P111"/>
    <mergeCell ref="Q107:Q111"/>
    <mergeCell ref="R107:R111"/>
    <mergeCell ref="S107:S111"/>
    <mergeCell ref="T107:T111"/>
    <mergeCell ref="U107:U111"/>
    <mergeCell ref="V107:V111"/>
    <mergeCell ref="W107:W111"/>
    <mergeCell ref="X107:X111"/>
    <mergeCell ref="V116:V120"/>
    <mergeCell ref="W116:W120"/>
    <mergeCell ref="X116:X120"/>
    <mergeCell ref="Y116:Y120"/>
    <mergeCell ref="Y107:Y111"/>
    <mergeCell ref="Z107:Z111"/>
    <mergeCell ref="AB50:AB54"/>
    <mergeCell ref="P95:P102"/>
    <mergeCell ref="Q95:Q102"/>
    <mergeCell ref="R95:R102"/>
    <mergeCell ref="S95:S102"/>
    <mergeCell ref="T95:T102"/>
    <mergeCell ref="U95:U102"/>
    <mergeCell ref="V95:V102"/>
    <mergeCell ref="W95:W102"/>
    <mergeCell ref="X95:X102"/>
    <mergeCell ref="P50:P54"/>
    <mergeCell ref="Q50:Q54"/>
    <mergeCell ref="R50:R54"/>
    <mergeCell ref="S50:S54"/>
    <mergeCell ref="T50:T54"/>
    <mergeCell ref="U50:U54"/>
    <mergeCell ref="V50:V54"/>
    <mergeCell ref="W50:W54"/>
    <mergeCell ref="X50:X54"/>
    <mergeCell ref="Y95:Y102"/>
    <mergeCell ref="Z95:Z102"/>
    <mergeCell ref="AA95:AA102"/>
    <mergeCell ref="Y88:Y91"/>
    <mergeCell ref="Z88:Z91"/>
    <mergeCell ref="AA88:AA91"/>
    <mergeCell ref="AB88:AB91"/>
    <mergeCell ref="AB80:AB83"/>
    <mergeCell ref="P88:P91"/>
    <mergeCell ref="Q88:Q91"/>
    <mergeCell ref="R88:R91"/>
    <mergeCell ref="S88:S91"/>
    <mergeCell ref="T88:T91"/>
    <mergeCell ref="U88:U91"/>
    <mergeCell ref="V88:V91"/>
    <mergeCell ref="W88:W91"/>
    <mergeCell ref="X88:X91"/>
    <mergeCell ref="V80:V83"/>
    <mergeCell ref="W80:W83"/>
    <mergeCell ref="X80:X83"/>
    <mergeCell ref="Y80:Y83"/>
    <mergeCell ref="Z80:Z83"/>
    <mergeCell ref="AA80:AA83"/>
    <mergeCell ref="Y73:Y76"/>
    <mergeCell ref="Z73:Z76"/>
    <mergeCell ref="AA73:AA76"/>
    <mergeCell ref="AB73:AB76"/>
    <mergeCell ref="P80:P83"/>
    <mergeCell ref="Q80:Q83"/>
    <mergeCell ref="R80:R83"/>
    <mergeCell ref="S80:S83"/>
    <mergeCell ref="T80:T83"/>
    <mergeCell ref="U80:U83"/>
    <mergeCell ref="P73:P76"/>
    <mergeCell ref="Q73:Q76"/>
    <mergeCell ref="R73:R76"/>
    <mergeCell ref="S73:S76"/>
    <mergeCell ref="T73:T76"/>
    <mergeCell ref="U73:U76"/>
    <mergeCell ref="V73:V76"/>
    <mergeCell ref="W73:W76"/>
    <mergeCell ref="X73:X76"/>
    <mergeCell ref="AB58:AB61"/>
    <mergeCell ref="P66:P69"/>
    <mergeCell ref="Q66:Q69"/>
    <mergeCell ref="R66:R69"/>
    <mergeCell ref="S66:S69"/>
    <mergeCell ref="T66:T69"/>
    <mergeCell ref="U66:U69"/>
    <mergeCell ref="P58:P61"/>
    <mergeCell ref="Q58:Q61"/>
    <mergeCell ref="R58:R61"/>
    <mergeCell ref="S58:S61"/>
    <mergeCell ref="T58:T61"/>
    <mergeCell ref="U58:U61"/>
    <mergeCell ref="V58:V61"/>
    <mergeCell ref="W58:W61"/>
    <mergeCell ref="X58:X61"/>
    <mergeCell ref="AB66:AB69"/>
    <mergeCell ref="V66:V69"/>
    <mergeCell ref="W66:W69"/>
    <mergeCell ref="X66:X69"/>
    <mergeCell ref="Y66:Y69"/>
    <mergeCell ref="Z66:Z69"/>
    <mergeCell ref="AA66:AA69"/>
    <mergeCell ref="X42:X45"/>
    <mergeCell ref="V34:V37"/>
    <mergeCell ref="W34:W37"/>
    <mergeCell ref="X34:X37"/>
    <mergeCell ref="Y34:Y37"/>
    <mergeCell ref="Z34:Z37"/>
    <mergeCell ref="AA34:AA37"/>
    <mergeCell ref="Y58:Y61"/>
    <mergeCell ref="Z58:Z61"/>
    <mergeCell ref="AA58:AA61"/>
    <mergeCell ref="AA26:AA29"/>
    <mergeCell ref="AB26:AB29"/>
    <mergeCell ref="P34:P37"/>
    <mergeCell ref="Q34:Q37"/>
    <mergeCell ref="R34:R37"/>
    <mergeCell ref="S34:S37"/>
    <mergeCell ref="T34:T37"/>
    <mergeCell ref="U34:U37"/>
    <mergeCell ref="Y50:Y54"/>
    <mergeCell ref="Z50:Z54"/>
    <mergeCell ref="AA50:AA54"/>
    <mergeCell ref="Y42:Y45"/>
    <mergeCell ref="Z42:Z45"/>
    <mergeCell ref="AA42:AA45"/>
    <mergeCell ref="AB42:AB45"/>
    <mergeCell ref="AB34:AB37"/>
    <mergeCell ref="P42:P45"/>
    <mergeCell ref="Q42:Q45"/>
    <mergeCell ref="R42:R45"/>
    <mergeCell ref="S42:S45"/>
    <mergeCell ref="T42:T45"/>
    <mergeCell ref="U42:U45"/>
    <mergeCell ref="V42:V45"/>
    <mergeCell ref="W42:W45"/>
    <mergeCell ref="AB3:AB6"/>
    <mergeCell ref="P26:P29"/>
    <mergeCell ref="Q26:Q29"/>
    <mergeCell ref="R26:R29"/>
    <mergeCell ref="S26:S29"/>
    <mergeCell ref="T26:T29"/>
    <mergeCell ref="U26:U29"/>
    <mergeCell ref="V26:V29"/>
    <mergeCell ref="W26:W29"/>
    <mergeCell ref="X26:X29"/>
    <mergeCell ref="V3:V6"/>
    <mergeCell ref="W3:W6"/>
    <mergeCell ref="X3:X6"/>
    <mergeCell ref="Y3:Y6"/>
    <mergeCell ref="Z3:Z6"/>
    <mergeCell ref="AA3:AA6"/>
    <mergeCell ref="P3:P6"/>
    <mergeCell ref="Q3:Q6"/>
    <mergeCell ref="R3:R6"/>
    <mergeCell ref="S3:S6"/>
    <mergeCell ref="T3:T6"/>
    <mergeCell ref="U3:U6"/>
    <mergeCell ref="Y26:Y29"/>
    <mergeCell ref="Z26:Z29"/>
  </mergeCells>
  <conditionalFormatting sqref="B6:M6">
    <cfRule type="cellIs" dxfId="53" priority="46" operator="equal">
      <formula>1</formula>
    </cfRule>
    <cfRule type="cellIs" dxfId="52" priority="47" operator="lessThan">
      <formula>1</formula>
    </cfRule>
    <cfRule type="cellIs" dxfId="51" priority="48" operator="greaterThan">
      <formula>1</formula>
    </cfRule>
  </conditionalFormatting>
  <conditionalFormatting sqref="B5:N5">
    <cfRule type="cellIs" dxfId="50" priority="52" operator="equal">
      <formula>1</formula>
    </cfRule>
    <cfRule type="cellIs" dxfId="49" priority="53" operator="lessThan">
      <formula>1</formula>
    </cfRule>
    <cfRule type="cellIs" dxfId="48" priority="54" operator="greaterThan">
      <formula>1</formula>
    </cfRule>
  </conditionalFormatting>
  <conditionalFormatting sqref="B28:N28">
    <cfRule type="cellIs" dxfId="47" priority="37" operator="equal">
      <formula>1</formula>
    </cfRule>
    <cfRule type="cellIs" dxfId="46" priority="38" operator="lessThan">
      <formula>1</formula>
    </cfRule>
    <cfRule type="cellIs" dxfId="45" priority="39" operator="greaterThan">
      <formula>1</formula>
    </cfRule>
  </conditionalFormatting>
  <conditionalFormatting sqref="B36:N36">
    <cfRule type="cellIs" dxfId="44" priority="34" operator="equal">
      <formula>1</formula>
    </cfRule>
    <cfRule type="cellIs" dxfId="43" priority="35" operator="lessThan">
      <formula>1</formula>
    </cfRule>
    <cfRule type="cellIs" dxfId="42" priority="36" operator="greaterThan">
      <formula>1</formula>
    </cfRule>
  </conditionalFormatting>
  <conditionalFormatting sqref="B44:N44">
    <cfRule type="cellIs" dxfId="41" priority="31" operator="equal">
      <formula>1</formula>
    </cfRule>
    <cfRule type="cellIs" dxfId="40" priority="32" operator="lessThan">
      <formula>1</formula>
    </cfRule>
    <cfRule type="cellIs" dxfId="39" priority="33" operator="greaterThan">
      <formula>1</formula>
    </cfRule>
  </conditionalFormatting>
  <conditionalFormatting sqref="B53:N54">
    <cfRule type="cellIs" dxfId="38" priority="76" operator="equal">
      <formula>1</formula>
    </cfRule>
    <cfRule type="cellIs" dxfId="37" priority="77" operator="lessThan">
      <formula>1</formula>
    </cfRule>
    <cfRule type="cellIs" dxfId="36" priority="78" operator="greaterThan">
      <formula>1</formula>
    </cfRule>
  </conditionalFormatting>
  <conditionalFormatting sqref="B68:N69">
    <cfRule type="cellIs" dxfId="35" priority="19" operator="equal">
      <formula>1</formula>
    </cfRule>
    <cfRule type="cellIs" dxfId="34" priority="20" operator="lessThan">
      <formula>1</formula>
    </cfRule>
    <cfRule type="cellIs" dxfId="33" priority="21" operator="greaterThan">
      <formula>1</formula>
    </cfRule>
  </conditionalFormatting>
  <conditionalFormatting sqref="B75:N76">
    <cfRule type="cellIs" dxfId="32" priority="22" operator="equal">
      <formula>1</formula>
    </cfRule>
    <cfRule type="cellIs" dxfId="31" priority="23" operator="lessThan">
      <formula>1</formula>
    </cfRule>
    <cfRule type="cellIs" dxfId="30" priority="24" operator="greaterThan">
      <formula>1</formula>
    </cfRule>
  </conditionalFormatting>
  <conditionalFormatting sqref="B82:N83">
    <cfRule type="cellIs" dxfId="29" priority="73" operator="equal">
      <formula>1</formula>
    </cfRule>
    <cfRule type="cellIs" dxfId="28" priority="74" operator="lessThan">
      <formula>1</formula>
    </cfRule>
    <cfRule type="cellIs" dxfId="27" priority="75" operator="greaterThan">
      <formula>1</formula>
    </cfRule>
  </conditionalFormatting>
  <conditionalFormatting sqref="B90:N91">
    <cfRule type="cellIs" dxfId="26" priority="103" operator="equal">
      <formula>1</formula>
    </cfRule>
    <cfRule type="cellIs" dxfId="25" priority="104" operator="lessThan">
      <formula>1</formula>
    </cfRule>
    <cfRule type="cellIs" dxfId="24" priority="105" operator="greaterThan">
      <formula>1</formula>
    </cfRule>
  </conditionalFormatting>
  <conditionalFormatting sqref="B101:N102">
    <cfRule type="cellIs" dxfId="23" priority="16" operator="equal">
      <formula>1</formula>
    </cfRule>
    <cfRule type="cellIs" dxfId="22" priority="17" operator="lessThan">
      <formula>1</formula>
    </cfRule>
    <cfRule type="cellIs" dxfId="21" priority="18" operator="greaterThan">
      <formula>1</formula>
    </cfRule>
  </conditionalFormatting>
  <conditionalFormatting sqref="B110:N111">
    <cfRule type="cellIs" dxfId="20" priority="94" operator="equal">
      <formula>1</formula>
    </cfRule>
    <cfRule type="cellIs" dxfId="19" priority="95" operator="lessThan">
      <formula>1</formula>
    </cfRule>
    <cfRule type="cellIs" dxfId="18" priority="96" operator="greaterThan">
      <formula>1</formula>
    </cfRule>
  </conditionalFormatting>
  <conditionalFormatting sqref="B119:N120">
    <cfRule type="cellIs" dxfId="17" priority="79" operator="equal">
      <formula>1</formula>
    </cfRule>
    <cfRule type="cellIs" dxfId="16" priority="80" operator="lessThan">
      <formula>1</formula>
    </cfRule>
    <cfRule type="cellIs" dxfId="15" priority="81" operator="greaterThan">
      <formula>1</formula>
    </cfRule>
  </conditionalFormatting>
  <conditionalFormatting sqref="B133:N134">
    <cfRule type="cellIs" dxfId="14" priority="7" operator="equal">
      <formula>1</formula>
    </cfRule>
    <cfRule type="cellIs" dxfId="13" priority="8" operator="lessThan">
      <formula>1</formula>
    </cfRule>
    <cfRule type="cellIs" dxfId="12" priority="9" operator="greaterThan">
      <formula>1</formula>
    </cfRule>
  </conditionalFormatting>
  <conditionalFormatting sqref="B142:N143">
    <cfRule type="cellIs" dxfId="11" priority="112" operator="equal">
      <formula>1</formula>
    </cfRule>
    <cfRule type="cellIs" dxfId="10" priority="113" operator="lessThan">
      <formula>1</formula>
    </cfRule>
    <cfRule type="cellIs" dxfId="9" priority="114" operator="greaterThan">
      <formula>1</formula>
    </cfRule>
  </conditionalFormatting>
  <conditionalFormatting sqref="N60 B61:N61">
    <cfRule type="cellIs" dxfId="8" priority="85" operator="equal">
      <formula>1</formula>
    </cfRule>
    <cfRule type="cellIs" dxfId="7" priority="86" operator="lessThan">
      <formula>1</formula>
    </cfRule>
    <cfRule type="cellIs" dxfId="6" priority="87" operator="greaterThan">
      <formula>1</formula>
    </cfRule>
  </conditionalFormatting>
  <conditionalFormatting sqref="B20:N20">
    <cfRule type="cellIs" dxfId="2" priority="1" operator="equal">
      <formula>1</formula>
    </cfRule>
    <cfRule type="cellIs" dxfId="1" priority="2" operator="lessThan">
      <formula>1</formula>
    </cfRule>
    <cfRule type="cellIs" dxfId="0" priority="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11" t="s">
        <v>88</v>
      </c>
      <c r="B1" s="411"/>
      <c r="C1" s="411"/>
      <c r="D1" s="411"/>
      <c r="E1" s="411"/>
      <c r="F1" s="411"/>
      <c r="G1" s="411"/>
      <c r="H1" s="411"/>
      <c r="I1" s="411"/>
      <c r="J1" s="411"/>
    </row>
    <row r="2" spans="1:15" ht="20.25" x14ac:dyDescent="0.3">
      <c r="A2" s="411" t="s">
        <v>86</v>
      </c>
      <c r="B2" s="411"/>
      <c r="C2" s="411"/>
      <c r="D2" s="411"/>
      <c r="E2" s="411"/>
      <c r="F2" s="411"/>
      <c r="G2" s="411"/>
      <c r="H2" s="411"/>
      <c r="I2" s="411"/>
      <c r="J2" s="411"/>
    </row>
    <row r="3" spans="1:15" ht="15" customHeight="1" x14ac:dyDescent="0.2">
      <c r="A3" s="24"/>
      <c r="B3" s="42"/>
      <c r="C3" s="24"/>
      <c r="D3" s="25"/>
      <c r="E3" s="25"/>
    </row>
    <row r="4" spans="1:15" x14ac:dyDescent="0.2">
      <c r="A4" s="41" t="s">
        <v>87</v>
      </c>
      <c r="B4" s="88" t="s">
        <v>28</v>
      </c>
      <c r="C4" s="24"/>
      <c r="D4" s="25"/>
      <c r="E4" s="25"/>
    </row>
    <row r="5" spans="1:15" x14ac:dyDescent="0.2">
      <c r="A5" s="41" t="s">
        <v>90</v>
      </c>
      <c r="B5" s="88" t="s">
        <v>91</v>
      </c>
      <c r="C5" s="24"/>
      <c r="D5" s="25"/>
      <c r="E5" s="25"/>
    </row>
    <row r="6" spans="1:15" x14ac:dyDescent="0.2">
      <c r="A6" s="41" t="s">
        <v>89</v>
      </c>
      <c r="B6" s="88" t="s">
        <v>92</v>
      </c>
      <c r="C6" s="24"/>
      <c r="D6" s="25"/>
      <c r="E6" s="25"/>
    </row>
    <row r="7" spans="1:15" x14ac:dyDescent="0.2">
      <c r="A7" s="24"/>
      <c r="B7" s="24"/>
      <c r="C7" s="24"/>
      <c r="D7" s="25"/>
      <c r="E7" s="25"/>
    </row>
    <row r="8" spans="1:15" s="28" customFormat="1" x14ac:dyDescent="0.2">
      <c r="A8" s="84" t="s">
        <v>45</v>
      </c>
      <c r="B8" s="90" t="s">
        <v>46</v>
      </c>
      <c r="C8" s="84" t="s">
        <v>0</v>
      </c>
      <c r="D8" s="85" t="s">
        <v>40</v>
      </c>
      <c r="E8" s="85" t="s">
        <v>80</v>
      </c>
      <c r="F8" s="86" t="s">
        <v>81</v>
      </c>
      <c r="G8" s="86" t="s">
        <v>79</v>
      </c>
      <c r="H8" s="85" t="s">
        <v>82</v>
      </c>
      <c r="I8" s="86" t="s">
        <v>83</v>
      </c>
      <c r="J8" s="87" t="s">
        <v>42</v>
      </c>
      <c r="N8" s="28" t="s">
        <v>28</v>
      </c>
      <c r="O8" s="89" t="s">
        <v>104</v>
      </c>
    </row>
    <row r="9" spans="1:15" x14ac:dyDescent="0.2">
      <c r="A9" s="413" t="s">
        <v>47</v>
      </c>
      <c r="B9" s="82" t="s">
        <v>48</v>
      </c>
      <c r="C9" s="31" t="s">
        <v>1</v>
      </c>
      <c r="D9" s="7" t="s">
        <v>49</v>
      </c>
      <c r="E9" s="15" t="e">
        <f>HLOOKUP(B4,#REF!,2,0)</f>
        <v>#REF!</v>
      </c>
      <c r="F9" s="21" t="e">
        <f>HLOOKUP(B4,#REF!,3,0)</f>
        <v>#REF!</v>
      </c>
      <c r="G9" s="19" t="e">
        <f>HLOOKUP(B4,#REF!,5,0)</f>
        <v>#REF!</v>
      </c>
      <c r="H9" s="20" t="e">
        <f>#REF!</f>
        <v>#REF!</v>
      </c>
      <c r="I9" s="21" t="e">
        <f>HLOOKUP(B4,#REF!,4,0)</f>
        <v>#REF!</v>
      </c>
      <c r="J9" s="49" t="e">
        <f>HLOOKUP(B4,#REF!,5,0)</f>
        <v>#REF!</v>
      </c>
      <c r="N9" s="28" t="s">
        <v>29</v>
      </c>
      <c r="O9" s="27" t="s">
        <v>105</v>
      </c>
    </row>
    <row r="10" spans="1:15" x14ac:dyDescent="0.2">
      <c r="A10" s="413"/>
      <c r="B10" s="409" t="s">
        <v>50</v>
      </c>
      <c r="C10" s="33" t="s">
        <v>2</v>
      </c>
      <c r="D10" s="29" t="s">
        <v>51</v>
      </c>
      <c r="E10" s="43" t="e">
        <f>HLOOKUP(B4,#REF!,2,0)</f>
        <v>#REF!</v>
      </c>
      <c r="F10" s="44" t="e">
        <f>HLOOKUP(B4,#REF!,3,0)</f>
        <v>#REF!</v>
      </c>
      <c r="G10" s="45" t="e">
        <f>HLOOKUP(B4,#REF!,5,0)</f>
        <v>#REF!</v>
      </c>
      <c r="H10" s="44" t="e">
        <f>#REF!</f>
        <v>#REF!</v>
      </c>
      <c r="I10" s="44" t="e">
        <f>HLOOKUP(B4,#REF!,4,0)</f>
        <v>#REF!</v>
      </c>
      <c r="J10" s="50" t="e">
        <f>I10/H10</f>
        <v>#REF!</v>
      </c>
      <c r="N10" s="28" t="s">
        <v>30</v>
      </c>
      <c r="O10" s="27" t="s">
        <v>106</v>
      </c>
    </row>
    <row r="11" spans="1:15" x14ac:dyDescent="0.2">
      <c r="A11" s="413"/>
      <c r="B11" s="409"/>
      <c r="C11" s="31" t="s">
        <v>3</v>
      </c>
      <c r="D11" s="8" t="s">
        <v>52</v>
      </c>
      <c r="E11" s="16" t="e">
        <f>HLOOKUP(B4,#REF!,2,0)</f>
        <v>#REF!</v>
      </c>
      <c r="F11" s="20" t="e">
        <f>HLOOKUP(B4,#REF!,3,0)</f>
        <v>#REF!</v>
      </c>
      <c r="G11" s="19" t="e">
        <f>HLOOKUP(B4,#REF!,5,0)</f>
        <v>#REF!</v>
      </c>
      <c r="H11" s="20" t="e">
        <f>#REF!</f>
        <v>#REF!</v>
      </c>
      <c r="I11" s="20" t="e">
        <f>HLOOKUP(B4,#REF!,4,0)</f>
        <v>#REF!</v>
      </c>
      <c r="J11" s="49" t="e">
        <f>HLOOKUP(B4,#REF!,6,0)</f>
        <v>#REF!</v>
      </c>
      <c r="N11" s="28" t="s">
        <v>31</v>
      </c>
      <c r="O11" s="27" t="s">
        <v>107</v>
      </c>
    </row>
    <row r="12" spans="1:15" x14ac:dyDescent="0.2">
      <c r="A12" s="413"/>
      <c r="B12" s="409" t="s">
        <v>53</v>
      </c>
      <c r="C12" s="33" t="s">
        <v>4</v>
      </c>
      <c r="D12" s="30" t="s">
        <v>54</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13"/>
      <c r="B13" s="409"/>
      <c r="C13" s="31" t="s">
        <v>5</v>
      </c>
      <c r="D13" s="7" t="s">
        <v>55</v>
      </c>
      <c r="E13" s="18" t="e">
        <f>HLOOKUP(B4,#REF!,2,0)</f>
        <v>#REF!</v>
      </c>
      <c r="F13" s="19" t="e">
        <f>HLOOKUP(B4,#REF!,3,0)</f>
        <v>#REF!</v>
      </c>
      <c r="G13" s="19" t="e">
        <f>HLOOKUP(B4,#REF!,4,0)</f>
        <v>#REF!</v>
      </c>
      <c r="H13" s="19" t="e">
        <f>#REF!</f>
        <v>#REF!</v>
      </c>
      <c r="I13" s="19" t="e">
        <f>HLOOKUP(B4,#REF!,5,0)</f>
        <v>#REF!</v>
      </c>
      <c r="J13" s="49" t="e">
        <f>HLOOKUP(B4,#REF!,5,0)</f>
        <v>#REF!</v>
      </c>
      <c r="N13" s="28" t="s">
        <v>33</v>
      </c>
      <c r="O13" s="27" t="s">
        <v>92</v>
      </c>
    </row>
    <row r="14" spans="1:15" x14ac:dyDescent="0.2">
      <c r="A14" s="414"/>
      <c r="B14" s="410"/>
      <c r="C14" s="51" t="s">
        <v>6</v>
      </c>
      <c r="D14" s="52" t="s">
        <v>56</v>
      </c>
      <c r="E14" s="53" t="e">
        <f>HLOOKUP(B4,#REF!,2,0)</f>
        <v>#REF!</v>
      </c>
      <c r="F14" s="54" t="e">
        <f>HLOOKUP(B4,#REF!,3,0)</f>
        <v>#REF!</v>
      </c>
      <c r="G14" s="55" t="e">
        <f>HLOOKUP(B4,#REF!,5,0)</f>
        <v>#REF!</v>
      </c>
      <c r="H14" s="54" t="e">
        <f>#REF!</f>
        <v>#REF!</v>
      </c>
      <c r="I14" s="54" t="e">
        <f>HLOOKUP(B4,#REF!,4,0)</f>
        <v>#REF!</v>
      </c>
      <c r="J14" s="56" t="e">
        <f t="shared" si="0"/>
        <v>#REF!</v>
      </c>
      <c r="N14" s="28" t="s">
        <v>34</v>
      </c>
      <c r="O14" s="27" t="s">
        <v>93</v>
      </c>
    </row>
    <row r="15" spans="1:15" x14ac:dyDescent="0.2">
      <c r="A15" s="412" t="s">
        <v>57</v>
      </c>
      <c r="B15" s="408" t="s">
        <v>58</v>
      </c>
      <c r="C15" s="57" t="s">
        <v>7</v>
      </c>
      <c r="D15" s="58">
        <v>1</v>
      </c>
      <c r="E15" s="59" t="s">
        <v>85</v>
      </c>
      <c r="F15" s="60" t="s">
        <v>85</v>
      </c>
      <c r="G15" s="61" t="str">
        <f>IFERROR(F15/E15&lt;=0,"WIP")</f>
        <v>WIP</v>
      </c>
      <c r="H15" s="60" t="s">
        <v>85</v>
      </c>
      <c r="I15" s="60" t="s">
        <v>85</v>
      </c>
      <c r="J15" s="62" t="str">
        <f t="shared" ref="J15:J18" si="1">IFERROR(I15/H15&lt;=0,"WIP")</f>
        <v>WIP</v>
      </c>
      <c r="N15" s="28" t="s">
        <v>35</v>
      </c>
      <c r="O15" s="27" t="s">
        <v>94</v>
      </c>
    </row>
    <row r="16" spans="1:15" x14ac:dyDescent="0.2">
      <c r="A16" s="413"/>
      <c r="B16" s="409"/>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95</v>
      </c>
    </row>
    <row r="17" spans="1:15" ht="25.5" x14ac:dyDescent="0.2">
      <c r="A17" s="413"/>
      <c r="B17" s="82" t="s">
        <v>59</v>
      </c>
      <c r="C17" s="32" t="s">
        <v>9</v>
      </c>
      <c r="D17" s="9" t="s">
        <v>60</v>
      </c>
      <c r="E17" s="17" t="s">
        <v>85</v>
      </c>
      <c r="F17" s="20" t="s">
        <v>85</v>
      </c>
      <c r="G17" s="19" t="str">
        <f t="shared" ref="G17:G18" si="2">IFERROR(F17/E17&lt;=0,"WIP")</f>
        <v>WIP</v>
      </c>
      <c r="H17" s="17" t="s">
        <v>85</v>
      </c>
      <c r="I17" s="20" t="s">
        <v>85</v>
      </c>
      <c r="J17" s="49" t="str">
        <f t="shared" si="1"/>
        <v>WIP</v>
      </c>
      <c r="N17" s="28" t="s">
        <v>37</v>
      </c>
      <c r="O17" s="27" t="s">
        <v>96</v>
      </c>
    </row>
    <row r="18" spans="1:15" ht="25.5" x14ac:dyDescent="0.2">
      <c r="A18" s="414"/>
      <c r="B18" s="83" t="s">
        <v>61</v>
      </c>
      <c r="C18" s="51" t="s">
        <v>10</v>
      </c>
      <c r="D18" s="63">
        <v>1</v>
      </c>
      <c r="E18" s="64" t="s">
        <v>85</v>
      </c>
      <c r="F18" s="54" t="s">
        <v>85</v>
      </c>
      <c r="G18" s="55" t="str">
        <f t="shared" si="2"/>
        <v>WIP</v>
      </c>
      <c r="H18" s="64" t="s">
        <v>85</v>
      </c>
      <c r="I18" s="54" t="s">
        <v>85</v>
      </c>
      <c r="J18" s="56" t="str">
        <f t="shared" si="1"/>
        <v>WIP</v>
      </c>
      <c r="N18" s="28" t="s">
        <v>38</v>
      </c>
      <c r="O18" s="27" t="s">
        <v>97</v>
      </c>
    </row>
    <row r="19" spans="1:15" x14ac:dyDescent="0.2">
      <c r="A19" s="405" t="s">
        <v>62</v>
      </c>
      <c r="B19" s="408" t="s">
        <v>63</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98</v>
      </c>
    </row>
    <row r="20" spans="1:15" x14ac:dyDescent="0.2">
      <c r="A20" s="406"/>
      <c r="B20" s="409"/>
      <c r="C20" s="33" t="s">
        <v>12</v>
      </c>
      <c r="D20" s="35">
        <v>0</v>
      </c>
      <c r="E20" s="47" t="e">
        <f>HLOOKUP(B4,#REF!,2,0)</f>
        <v>#REF!</v>
      </c>
      <c r="F20" s="44" t="e">
        <f>HLOOKUP(B4,#REF!,3,0)</f>
        <v>#REF!</v>
      </c>
      <c r="G20" s="48" t="e">
        <f>HLOOKUP(B4,#REF!,4,0)</f>
        <v>#REF!</v>
      </c>
      <c r="H20" s="44" t="e">
        <f>#REF!</f>
        <v>#REF!</v>
      </c>
      <c r="I20" s="44" t="e">
        <f>HLOOKUP(B4,#REF!,4,0)</f>
        <v>#REF!</v>
      </c>
      <c r="J20" s="50" t="e">
        <f>HLOOKUP(B4,#REF!,6,0)</f>
        <v>#REF!</v>
      </c>
      <c r="O20" s="27" t="s">
        <v>99</v>
      </c>
    </row>
    <row r="21" spans="1:15" x14ac:dyDescent="0.2">
      <c r="A21" s="406"/>
      <c r="B21" s="409" t="s">
        <v>64</v>
      </c>
      <c r="C21" s="31" t="s">
        <v>13</v>
      </c>
      <c r="D21" s="10" t="s">
        <v>65</v>
      </c>
      <c r="E21" s="22" t="e">
        <f>HLOOKUP(B4,#REF!,2,0)</f>
        <v>#REF!</v>
      </c>
      <c r="F21" s="23" t="e">
        <f>HLOOKUP(B4,#REF!,3,0)</f>
        <v>#REF!</v>
      </c>
      <c r="G21" s="19" t="e">
        <f>HLOOKUP(B4,#REF!,5,0)</f>
        <v>#REF!</v>
      </c>
      <c r="H21" s="23">
        <v>3000</v>
      </c>
      <c r="I21" s="23" t="e">
        <f>HLOOKUP(B4,#REF!,4,0)</f>
        <v>#REF!</v>
      </c>
      <c r="J21" s="49" t="e">
        <f>HLOOKUP(B4,#REF!,6,0)</f>
        <v>#REF!</v>
      </c>
      <c r="O21" s="27" t="s">
        <v>100</v>
      </c>
    </row>
    <row r="22" spans="1:15" x14ac:dyDescent="0.2">
      <c r="A22" s="406"/>
      <c r="B22" s="409"/>
      <c r="C22" s="33" t="s">
        <v>14</v>
      </c>
      <c r="D22" s="36">
        <v>0.85</v>
      </c>
      <c r="E22" s="46" t="s">
        <v>85</v>
      </c>
      <c r="F22" s="44" t="s">
        <v>85</v>
      </c>
      <c r="G22" s="45" t="str">
        <f t="shared" ref="G22:G35" si="3">IFERROR(F22/E22&lt;=0,"WIP")</f>
        <v>WIP</v>
      </c>
      <c r="H22" s="46" t="s">
        <v>85</v>
      </c>
      <c r="I22" s="44" t="s">
        <v>85</v>
      </c>
      <c r="J22" s="50" t="str">
        <f t="shared" ref="J22:J35" si="4">IFERROR(I22/H22&lt;=0,"WIP")</f>
        <v>WIP</v>
      </c>
      <c r="O22" s="27" t="s">
        <v>101</v>
      </c>
    </row>
    <row r="23" spans="1:15" ht="25.5" x14ac:dyDescent="0.2">
      <c r="A23" s="406"/>
      <c r="B23" s="409" t="s">
        <v>66</v>
      </c>
      <c r="C23" s="31" t="s">
        <v>15</v>
      </c>
      <c r="D23" s="11">
        <v>1.2E-2</v>
      </c>
      <c r="E23" s="17" t="s">
        <v>85</v>
      </c>
      <c r="F23" s="20" t="s">
        <v>85</v>
      </c>
      <c r="G23" s="19" t="str">
        <f t="shared" si="3"/>
        <v>WIP</v>
      </c>
      <c r="H23" s="17" t="s">
        <v>85</v>
      </c>
      <c r="I23" s="20" t="s">
        <v>85</v>
      </c>
      <c r="J23" s="49" t="str">
        <f t="shared" si="4"/>
        <v>WIP</v>
      </c>
      <c r="O23" s="27" t="s">
        <v>102</v>
      </c>
    </row>
    <row r="24" spans="1:15" ht="25.5" x14ac:dyDescent="0.2">
      <c r="A24" s="406"/>
      <c r="B24" s="409"/>
      <c r="C24" s="33" t="s">
        <v>16</v>
      </c>
      <c r="D24" s="37">
        <v>3.3000000000000002E-2</v>
      </c>
      <c r="E24" s="46" t="s">
        <v>85</v>
      </c>
      <c r="F24" s="44" t="s">
        <v>85</v>
      </c>
      <c r="G24" s="45" t="str">
        <f t="shared" si="3"/>
        <v>WIP</v>
      </c>
      <c r="H24" s="46" t="s">
        <v>85</v>
      </c>
      <c r="I24" s="44" t="s">
        <v>85</v>
      </c>
      <c r="J24" s="50" t="str">
        <f t="shared" si="4"/>
        <v>WIP</v>
      </c>
      <c r="O24" s="27" t="s">
        <v>103</v>
      </c>
    </row>
    <row r="25" spans="1:15" ht="25.5" x14ac:dyDescent="0.2">
      <c r="A25" s="406"/>
      <c r="B25" s="409"/>
      <c r="C25" s="31" t="s">
        <v>17</v>
      </c>
      <c r="D25" s="12">
        <v>0.06</v>
      </c>
      <c r="E25" s="17" t="s">
        <v>85</v>
      </c>
      <c r="F25" s="20" t="s">
        <v>85</v>
      </c>
      <c r="G25" s="19" t="str">
        <f t="shared" si="3"/>
        <v>WIP</v>
      </c>
      <c r="H25" s="17" t="s">
        <v>85</v>
      </c>
      <c r="I25" s="20" t="s">
        <v>85</v>
      </c>
      <c r="J25" s="49" t="str">
        <f t="shared" si="4"/>
        <v>WIP</v>
      </c>
    </row>
    <row r="26" spans="1:15" ht="25.5" x14ac:dyDescent="0.2">
      <c r="A26" s="406"/>
      <c r="B26" s="409"/>
      <c r="C26" s="33" t="s">
        <v>18</v>
      </c>
      <c r="D26" s="37">
        <v>5.0000000000000001E-4</v>
      </c>
      <c r="E26" s="46" t="s">
        <v>85</v>
      </c>
      <c r="F26" s="44" t="s">
        <v>85</v>
      </c>
      <c r="G26" s="45" t="str">
        <f t="shared" si="3"/>
        <v>WIP</v>
      </c>
      <c r="H26" s="46" t="s">
        <v>85</v>
      </c>
      <c r="I26" s="44" t="s">
        <v>85</v>
      </c>
      <c r="J26" s="50" t="str">
        <f t="shared" si="4"/>
        <v>WIP</v>
      </c>
    </row>
    <row r="27" spans="1:15" x14ac:dyDescent="0.2">
      <c r="A27" s="407"/>
      <c r="B27" s="83" t="s">
        <v>67</v>
      </c>
      <c r="C27" s="68" t="s">
        <v>19</v>
      </c>
      <c r="D27" s="69" t="s">
        <v>68</v>
      </c>
      <c r="E27" s="70" t="s">
        <v>85</v>
      </c>
      <c r="F27" s="71" t="s">
        <v>85</v>
      </c>
      <c r="G27" s="72" t="str">
        <f t="shared" si="3"/>
        <v>WIP</v>
      </c>
      <c r="H27" s="70" t="s">
        <v>85</v>
      </c>
      <c r="I27" s="71" t="s">
        <v>85</v>
      </c>
      <c r="J27" s="73" t="str">
        <f t="shared" si="4"/>
        <v>WIP</v>
      </c>
    </row>
    <row r="28" spans="1:15" x14ac:dyDescent="0.2">
      <c r="A28" s="405" t="s">
        <v>69</v>
      </c>
      <c r="B28" s="408" t="s">
        <v>70</v>
      </c>
      <c r="C28" s="74" t="s">
        <v>20</v>
      </c>
      <c r="D28" s="75" t="s">
        <v>71</v>
      </c>
      <c r="E28" s="76" t="s">
        <v>85</v>
      </c>
      <c r="F28" s="77" t="s">
        <v>85</v>
      </c>
      <c r="G28" s="78" t="str">
        <f t="shared" si="3"/>
        <v>WIP</v>
      </c>
      <c r="H28" s="76" t="s">
        <v>85</v>
      </c>
      <c r="I28" s="77" t="s">
        <v>85</v>
      </c>
      <c r="J28" s="79" t="str">
        <f t="shared" si="4"/>
        <v>WIP</v>
      </c>
    </row>
    <row r="29" spans="1:15" x14ac:dyDescent="0.2">
      <c r="A29" s="406"/>
      <c r="B29" s="409"/>
      <c r="C29" s="31" t="s">
        <v>21</v>
      </c>
      <c r="D29" s="13">
        <v>0.75</v>
      </c>
      <c r="E29" s="17" t="s">
        <v>85</v>
      </c>
      <c r="F29" s="20" t="s">
        <v>85</v>
      </c>
      <c r="G29" s="19" t="str">
        <f t="shared" si="3"/>
        <v>WIP</v>
      </c>
      <c r="H29" s="17" t="s">
        <v>85</v>
      </c>
      <c r="I29" s="20" t="s">
        <v>85</v>
      </c>
      <c r="J29" s="49" t="str">
        <f t="shared" si="4"/>
        <v>WIP</v>
      </c>
    </row>
    <row r="30" spans="1:15" ht="25.5" x14ac:dyDescent="0.2">
      <c r="A30" s="406"/>
      <c r="B30" s="409"/>
      <c r="C30" s="33" t="s">
        <v>22</v>
      </c>
      <c r="D30" s="38" t="s">
        <v>72</v>
      </c>
      <c r="E30" s="46" t="s">
        <v>85</v>
      </c>
      <c r="F30" s="44" t="s">
        <v>85</v>
      </c>
      <c r="G30" s="45" t="str">
        <f t="shared" si="3"/>
        <v>WIP</v>
      </c>
      <c r="H30" s="46" t="s">
        <v>85</v>
      </c>
      <c r="I30" s="44" t="s">
        <v>85</v>
      </c>
      <c r="J30" s="50" t="str">
        <f t="shared" si="4"/>
        <v>WIP</v>
      </c>
    </row>
    <row r="31" spans="1:15" x14ac:dyDescent="0.2">
      <c r="A31" s="406"/>
      <c r="B31" s="409"/>
      <c r="C31" s="31" t="s">
        <v>23</v>
      </c>
      <c r="D31" s="13">
        <v>1</v>
      </c>
      <c r="E31" s="17" t="s">
        <v>85</v>
      </c>
      <c r="F31" s="20" t="s">
        <v>85</v>
      </c>
      <c r="G31" s="19" t="str">
        <f t="shared" si="3"/>
        <v>WIP</v>
      </c>
      <c r="H31" s="17" t="s">
        <v>85</v>
      </c>
      <c r="I31" s="20" t="s">
        <v>85</v>
      </c>
      <c r="J31" s="49" t="str">
        <f t="shared" si="4"/>
        <v>WIP</v>
      </c>
    </row>
    <row r="32" spans="1:15" x14ac:dyDescent="0.2">
      <c r="A32" s="406"/>
      <c r="B32" s="409" t="s">
        <v>73</v>
      </c>
      <c r="C32" s="33" t="s">
        <v>24</v>
      </c>
      <c r="D32" s="39" t="s">
        <v>74</v>
      </c>
      <c r="E32" s="46" t="s">
        <v>85</v>
      </c>
      <c r="F32" s="44" t="s">
        <v>85</v>
      </c>
      <c r="G32" s="45" t="str">
        <f t="shared" si="3"/>
        <v>WIP</v>
      </c>
      <c r="H32" s="46" t="s">
        <v>85</v>
      </c>
      <c r="I32" s="44" t="s">
        <v>85</v>
      </c>
      <c r="J32" s="50" t="str">
        <f t="shared" si="4"/>
        <v>WIP</v>
      </c>
    </row>
    <row r="33" spans="1:10" ht="25.5" x14ac:dyDescent="0.2">
      <c r="A33" s="406"/>
      <c r="B33" s="409"/>
      <c r="C33" s="31" t="s">
        <v>25</v>
      </c>
      <c r="D33" s="14" t="s">
        <v>75</v>
      </c>
      <c r="E33" s="17" t="s">
        <v>85</v>
      </c>
      <c r="F33" s="20" t="s">
        <v>85</v>
      </c>
      <c r="G33" s="19" t="str">
        <f t="shared" si="3"/>
        <v>WIP</v>
      </c>
      <c r="H33" s="17" t="s">
        <v>85</v>
      </c>
      <c r="I33" s="20" t="s">
        <v>85</v>
      </c>
      <c r="J33" s="49" t="str">
        <f t="shared" si="4"/>
        <v>WIP</v>
      </c>
    </row>
    <row r="34" spans="1:10" ht="25.5" x14ac:dyDescent="0.2">
      <c r="A34" s="406"/>
      <c r="B34" s="409" t="s">
        <v>76</v>
      </c>
      <c r="C34" s="33" t="s">
        <v>26</v>
      </c>
      <c r="D34" s="40" t="s">
        <v>77</v>
      </c>
      <c r="E34" s="93">
        <v>1</v>
      </c>
      <c r="F34" s="93">
        <v>1</v>
      </c>
      <c r="G34" s="45">
        <f>F34/E34</f>
        <v>1</v>
      </c>
      <c r="H34" s="93">
        <v>1</v>
      </c>
      <c r="I34" s="93">
        <v>1</v>
      </c>
      <c r="J34" s="50">
        <f>I34/H34</f>
        <v>1</v>
      </c>
    </row>
    <row r="35" spans="1:10" x14ac:dyDescent="0.2">
      <c r="A35" s="407"/>
      <c r="B35" s="410"/>
      <c r="C35" s="80" t="s">
        <v>27</v>
      </c>
      <c r="D35" s="81" t="s">
        <v>78</v>
      </c>
      <c r="E35" s="70" t="s">
        <v>85</v>
      </c>
      <c r="F35" s="71" t="s">
        <v>85</v>
      </c>
      <c r="G35" s="72" t="str">
        <f t="shared" si="3"/>
        <v>WIP</v>
      </c>
      <c r="H35" s="70" t="s">
        <v>85</v>
      </c>
      <c r="I35" s="71" t="s">
        <v>85</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2024-03-19T00:42:17Z</dcterms:modified>
</cp:coreProperties>
</file>