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 activeTab="8"/>
  </bookViews>
  <sheets>
    <sheet name="Resume" sheetId="7" r:id="rId1"/>
    <sheet name="Jan" sheetId="13" r:id="rId2"/>
    <sheet name="Feb" sheetId="14" r:id="rId3"/>
    <sheet name="Maret" sheetId="15" r:id="rId4"/>
    <sheet name="April" sheetId="16" r:id="rId5"/>
    <sheet name="May" sheetId="17" r:id="rId6"/>
    <sheet name="June" sheetId="18" r:id="rId7"/>
    <sheet name="Juli" sheetId="19" r:id="rId8"/>
    <sheet name="Aug" sheetId="20" r:id="rId9"/>
  </sheets>
  <definedNames>
    <definedName name="_xlnm._FilterDatabase" localSheetId="4" hidden="1">April!$A$8:$G$21</definedName>
    <definedName name="_xlnm._FilterDatabase" localSheetId="8" hidden="1">Aug!$A$8:$G$21</definedName>
    <definedName name="_xlnm._FilterDatabase" localSheetId="2" hidden="1">Feb!$A$8:$G$21</definedName>
    <definedName name="_xlnm._FilterDatabase" localSheetId="1" hidden="1">Jan!$A$8:$G$21</definedName>
    <definedName name="_xlnm._FilterDatabase" localSheetId="7" hidden="1">Juli!$A$8:$G$21</definedName>
    <definedName name="_xlnm._FilterDatabase" localSheetId="6" hidden="1">June!$A$8:$G$21</definedName>
    <definedName name="_xlnm._FilterDatabase" localSheetId="3" hidden="1">Maret!$A$8:$G$21</definedName>
    <definedName name="_xlnm._FilterDatabase" localSheetId="5" hidden="1">May!$A$8:$G$21</definedName>
    <definedName name="_xlnm.Database" localSheetId="4">#REF!</definedName>
    <definedName name="_xlnm.Database" localSheetId="8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>#REF!</definedName>
    <definedName name="Excel_BuiltIn_Print_Area_1_1_1" localSheetId="4">#REF!</definedName>
    <definedName name="Excel_BuiltIn_Print_Area_1_1_1" localSheetId="8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2_1" localSheetId="4">#REF!</definedName>
    <definedName name="Excel_BuiltIn_Print_Area_2_1" localSheetId="8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3_1" localSheetId="4">#REF!</definedName>
    <definedName name="Excel_BuiltIn_Print_Area_3_1" localSheetId="8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4_1" localSheetId="4">#REF!</definedName>
    <definedName name="Excel_BuiltIn_Print_Area_4_1" localSheetId="8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_1" localSheetId="4">#REF!</definedName>
    <definedName name="Excel_BuiltIn_Print_Area_4_1_1" localSheetId="8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_xlnm.Print_Area" localSheetId="4">April!$A$1:$G$18</definedName>
    <definedName name="_xlnm.Print_Area" localSheetId="8">Aug!$A$1:$G$18</definedName>
    <definedName name="_xlnm.Print_Area" localSheetId="2">Feb!$A$1:$G$18</definedName>
    <definedName name="_xlnm.Print_Area" localSheetId="1">Jan!$A$1:$G$18</definedName>
    <definedName name="_xlnm.Print_Area" localSheetId="7">Juli!$A$1:$G$18</definedName>
    <definedName name="_xlnm.Print_Area" localSheetId="6">June!$A$1:$G$18</definedName>
    <definedName name="_xlnm.Print_Area" localSheetId="3">Maret!$A$1:$G$18</definedName>
    <definedName name="_xlnm.Print_Area" localSheetId="5">May!$A$1:$G$18</definedName>
    <definedName name="_xlnm.Print_Titles" localSheetId="4">April!$1:$8</definedName>
    <definedName name="_xlnm.Print_Titles" localSheetId="8">Aug!$1:$8</definedName>
    <definedName name="_xlnm.Print_Titles" localSheetId="2">Feb!$1:$8</definedName>
    <definedName name="_xlnm.Print_Titles" localSheetId="1">Jan!$1:$8</definedName>
    <definedName name="_xlnm.Print_Titles" localSheetId="7">Juli!$1:$8</definedName>
    <definedName name="_xlnm.Print_Titles" localSheetId="6">June!$1:$8</definedName>
    <definedName name="_xlnm.Print_Titles" localSheetId="3">Maret!$1:$8</definedName>
    <definedName name="_xlnm.Print_Titles" localSheetId="5">May!$1:$8</definedName>
  </definedNames>
  <calcPr calcId="124519"/>
</workbook>
</file>

<file path=xl/calcChain.xml><?xml version="1.0" encoding="utf-8"?>
<calcChain xmlns="http://schemas.openxmlformats.org/spreadsheetml/2006/main">
  <c r="D19" i="20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D19" i="19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D19" i="18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A9" i="17"/>
  <c r="A10" s="1"/>
  <c r="A11" s="1"/>
  <c r="F19" i="20" l="1"/>
  <c r="D20" s="1"/>
  <c r="F19" i="19"/>
  <c r="D20" s="1"/>
  <c r="F19" i="18"/>
  <c r="D20" s="1"/>
  <c r="D19" i="17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12"/>
  <c r="A13" s="1"/>
  <c r="A14" s="1"/>
  <c r="A15" s="1"/>
  <c r="A16" s="1"/>
  <c r="A17" s="1"/>
  <c r="A18" s="1"/>
  <c r="D21" i="20" l="1"/>
  <c r="C12" i="7"/>
  <c r="D12" s="1"/>
  <c r="D21" i="19"/>
  <c r="C11" i="7"/>
  <c r="D11" s="1"/>
  <c r="D21" i="18"/>
  <c r="C10" i="7"/>
  <c r="D10" s="1"/>
  <c r="F19" i="17"/>
  <c r="D20" s="1"/>
  <c r="D19" i="16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A9"/>
  <c r="A10" s="1"/>
  <c r="A11" s="1"/>
  <c r="A12" s="1"/>
  <c r="A13" s="1"/>
  <c r="A14" s="1"/>
  <c r="A15" s="1"/>
  <c r="A16" s="1"/>
  <c r="A17" s="1"/>
  <c r="A18" s="1"/>
  <c r="D19" i="15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D19" i="14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A9" i="13"/>
  <c r="A10" s="1"/>
  <c r="A11" s="1"/>
  <c r="A12" s="1"/>
  <c r="A13" s="1"/>
  <c r="A14" s="1"/>
  <c r="A15" s="1"/>
  <c r="A16" s="1"/>
  <c r="A17" s="1"/>
  <c r="A18" s="1"/>
  <c r="D21" i="17" l="1"/>
  <c r="C9" i="7"/>
  <c r="D9" s="1"/>
  <c r="F19" i="16"/>
  <c r="D20" s="1"/>
  <c r="G9"/>
  <c r="F19" i="15"/>
  <c r="D20" s="1"/>
  <c r="F19" i="14"/>
  <c r="D20" s="1"/>
  <c r="F17" i="13"/>
  <c r="G17" s="1"/>
  <c r="F18"/>
  <c r="D21" i="16" l="1"/>
  <c r="C8" i="7"/>
  <c r="D21" i="15"/>
  <c r="C7" i="7"/>
  <c r="D7" s="1"/>
  <c r="D21" i="14"/>
  <c r="C6" i="7"/>
  <c r="D6" s="1"/>
  <c r="F14" i="13"/>
  <c r="G14" s="1"/>
  <c r="F15"/>
  <c r="G15" s="1"/>
  <c r="F16"/>
  <c r="G16" s="1"/>
  <c r="G18"/>
  <c r="F10"/>
  <c r="G10" s="1"/>
  <c r="F9"/>
  <c r="F11"/>
  <c r="G11" s="1"/>
  <c r="F12"/>
  <c r="G12" s="1"/>
  <c r="F13"/>
  <c r="G13" s="1"/>
  <c r="D8" i="7" l="1"/>
  <c r="G9" i="13"/>
  <c r="D19" l="1"/>
  <c r="F19"/>
  <c r="D20" l="1"/>
  <c r="C5" i="7" s="1"/>
  <c r="D5" s="1"/>
  <c r="D21" i="13" l="1"/>
  <c r="C17" i="7"/>
  <c r="D17" s="1"/>
</calcChain>
</file>

<file path=xl/sharedStrings.xml><?xml version="1.0" encoding="utf-8"?>
<sst xmlns="http://schemas.openxmlformats.org/spreadsheetml/2006/main" count="452" uniqueCount="99">
  <si>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</si>
  <si>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</si>
  <si>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</si>
  <si>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</si>
  <si>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</si>
  <si>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</si>
  <si>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</si>
  <si>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</si>
  <si>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</si>
  <si>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</si>
  <si>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</si>
  <si>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</si>
  <si>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</si>
  <si>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</si>
  <si>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</si>
  <si>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</si>
  <si>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</si>
  <si>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</si>
  <si>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</si>
  <si>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</si>
  <si>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</si>
  <si>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</si>
  <si>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</si>
  <si>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</si>
  <si>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</si>
  <si>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</si>
  <si>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</si>
  <si>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</si>
  <si>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</si>
  <si>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</si>
  <si>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</si>
  <si>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</si>
  <si>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</si>
  <si>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</si>
  <si>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CS</t>
  </si>
  <si>
    <t>SCORE</t>
  </si>
  <si>
    <t>PT. Chitose Internasional, Tbk.</t>
  </si>
  <si>
    <t>(                                             )</t>
  </si>
  <si>
    <t>CENTER BRACKET - R COMPLE ROLAND EDP</t>
  </si>
  <si>
    <t>CENTER BRACKET - L COMPLE ROLAND EDP</t>
  </si>
  <si>
    <t>HINGE-1 ASSY  WB-35 EDP</t>
  </si>
  <si>
    <t>HINGE-2 ASSY  WB-35 EDP</t>
  </si>
  <si>
    <t>MAIN BRACKET ROLAND EDP</t>
  </si>
  <si>
    <t>RAIL PLATE ROLAND EDP</t>
  </si>
  <si>
    <t>SEAT PLATE ROLAND EDP</t>
  </si>
  <si>
    <t>INSERT PLATE ROLAND EDP</t>
  </si>
  <si>
    <t>CRANK ROLAND EDP</t>
  </si>
  <si>
    <t>MONTHLY REPORT OF DELIVERY SCHEDULE
SUBCONTRACTOR - ACT METAL INDONESIA</t>
  </si>
  <si>
    <t>JANUARY 2022</t>
  </si>
  <si>
    <t>INSERT PLATE KAWAI 101/151 WS EDP</t>
  </si>
  <si>
    <t>JPIA-023</t>
  </si>
  <si>
    <t>JPIA-024</t>
  </si>
  <si>
    <t>JKAW-008</t>
  </si>
  <si>
    <t>JKAW-009</t>
  </si>
  <si>
    <t>JPIA-011</t>
  </si>
  <si>
    <t>JPIA-022</t>
  </si>
  <si>
    <t>JPIA-013</t>
  </si>
  <si>
    <t>JPIA-021</t>
  </si>
  <si>
    <t>JKAW-010</t>
  </si>
  <si>
    <t>JPIA-020</t>
  </si>
  <si>
    <t>Grade</t>
  </si>
  <si>
    <t>GRADE</t>
  </si>
  <si>
    <t>Anita Nita</t>
  </si>
  <si>
    <t>PPIC Manager</t>
  </si>
  <si>
    <t>PT. Actmetal Indonesia</t>
  </si>
  <si>
    <r>
      <t>Cimahi, February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</si>
  <si>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FEBRUARY 2022</t>
  </si>
  <si>
    <r>
      <t>Cimahi, March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2022</t>
    </r>
  </si>
  <si>
    <t>MARCH 2022</t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</si>
  <si>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</si>
  <si>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APRIL 2022</t>
  </si>
  <si>
    <t>MAY 2022</t>
  </si>
  <si>
    <r>
      <t>Cimahi, June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</si>
  <si>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>Cimahi, May 9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</si>
  <si>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JUNE 2022</t>
  </si>
  <si>
    <r>
      <t>Cimahi, July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</si>
  <si>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JULY 2022</t>
  </si>
  <si>
    <t>PIA-019</t>
  </si>
  <si>
    <t>PIA-070</t>
  </si>
  <si>
    <t>KAW-129</t>
  </si>
  <si>
    <t>KAW-130</t>
  </si>
  <si>
    <t>PIA-023</t>
  </si>
  <si>
    <t>PIA-024</t>
  </si>
  <si>
    <t>PIA-018</t>
  </si>
  <si>
    <t>PIA-025</t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</si>
  <si>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</si>
  <si>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AUGUST 2022</t>
  </si>
  <si>
    <t>SF-ROL-IOT-SC-0002</t>
  </si>
  <si>
    <t>SF-ROL-IOT-SC-0001</t>
  </si>
  <si>
    <t>SF-KAW-IOT-SC-0003</t>
  </si>
  <si>
    <t>SF-KAW-IOT-SC-0004</t>
  </si>
  <si>
    <t>SF-ROL-IOT-SC-0006</t>
  </si>
  <si>
    <t>SF-ROL-IOT-SC-0007</t>
  </si>
  <si>
    <t>SF-ROL-IOT-SC-0008</t>
  </si>
  <si>
    <t>SF-ROL-IOT-SC-0005</t>
  </si>
  <si>
    <t>SF-KAW-IOT-SC-0005</t>
  </si>
  <si>
    <t>RM-ROL-IOT-SC-0015</t>
  </si>
  <si>
    <r>
      <t>Cimahi, September 6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</si>
  <si>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 xml:space="preserve">PT. CHITOSE INTERNASIONAL, TBK
REPORT OF PERFORMANCE
SUBCONTRACTOR : ACTMETAL INDONESIA
2022
</t>
    </r>
    <r>
      <rPr>
        <i/>
        <sz val="11"/>
        <rFont val="Calibri"/>
        <family val="2"/>
        <scheme val="minor"/>
      </rPr>
      <t>(Data as per August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2022)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</si>
</sst>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2">
    <xf numFmtId="0" fontId="0" fillId="0" borderId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5" fontId="3" fillId="0" borderId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 applyBorder="0" applyProtection="0"/>
    <xf numFmtId="0" fontId="18" fillId="23" borderId="0" applyNumberFormat="0" applyBorder="0" applyAlignment="0" applyProtection="0"/>
    <xf numFmtId="0" fontId="5" fillId="0" borderId="0"/>
    <xf numFmtId="0" fontId="17" fillId="0" borderId="0" applyBorder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vertical="center"/>
    </xf>
    <xf numFmtId="0" fontId="32" fillId="4" borderId="0" xfId="0" applyFont="1" applyFill="1" applyAlignment="1">
      <alignment vertical="center"/>
    </xf>
    <xf numFmtId="0" fontId="32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22" xfId="0" applyFont="1" applyFill="1" applyBorder="1" applyAlignment="1">
      <alignment horizontal="left" vertical="center"/>
    </xf>
    <xf numFmtId="0" fontId="31" fillId="26" borderId="7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left" vertical="center"/>
    </xf>
    <xf numFmtId="0" fontId="33" fillId="27" borderId="20" xfId="0" applyFont="1" applyFill="1" applyBorder="1" applyAlignment="1">
      <alignment horizontal="center" vertical="center"/>
    </xf>
    <xf numFmtId="9" fontId="10" fillId="5" borderId="8" xfId="1" applyFont="1" applyFill="1" applyBorder="1" applyAlignment="1">
      <alignment horizontal="center"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2" fillId="4" borderId="20" xfId="0" applyNumberFormat="1" applyFont="1" applyFill="1" applyBorder="1" applyAlignment="1">
      <alignment horizontal="center" vertical="center"/>
    </xf>
    <xf numFmtId="10" fontId="33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16" fontId="5" fillId="0" borderId="8" xfId="4" applyNumberFormat="1" applyFont="1" applyFill="1" applyBorder="1" applyAlignment="1">
      <alignment horizontal="center" vertical="center"/>
    </xf>
    <xf numFmtId="38" fontId="10" fillId="0" borderId="8" xfId="3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vertical="center"/>
    </xf>
    <xf numFmtId="0" fontId="5" fillId="0" borderId="8" xfId="3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4" borderId="2" xfId="0" applyNumberFormat="1" applyFont="1" applyFill="1" applyBorder="1" applyAlignment="1">
      <alignment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center" wrapText="1"/>
    </xf>
    <xf numFmtId="0" fontId="34" fillId="28" borderId="3" xfId="0" applyFont="1" applyFill="1" applyBorder="1" applyAlignment="1">
      <alignment horizontal="center" vertical="center"/>
    </xf>
    <xf numFmtId="0" fontId="34" fillId="28" borderId="18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9" fillId="2" borderId="0" xfId="3" applyFont="1" applyFill="1" applyAlignment="1">
      <alignment horizontal="left" vertical="center" wrapText="1"/>
    </xf>
    <xf numFmtId="49" fontId="9" fillId="2" borderId="1" xfId="3" applyNumberFormat="1" applyFont="1" applyFill="1" applyBorder="1" applyAlignment="1">
      <alignment horizontal="left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7" xfId="3" applyNumberFormat="1" applyFont="1" applyFill="1" applyBorder="1" applyAlignment="1">
      <alignment horizontal="center" vertical="center" wrapText="1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0" fontId="39" fillId="29" borderId="23" xfId="0" applyFont="1" applyFill="1" applyBorder="1" applyAlignment="1">
      <alignment horizontal="center" vertical="center"/>
    </xf>
    <xf numFmtId="0" fontId="39" fillId="31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</cellXfs>
  <cellStyles count="242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11" xfId="24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 8" xfId="241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18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B2" sqref="B2:G2"/>
    </sheetView>
  </sheetViews>
  <sheetFormatPr defaultRowHeight="15.75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>
      <c r="B2" s="46" t="s">
        <v>98</v>
      </c>
      <c r="C2" s="46"/>
      <c r="D2" s="46"/>
      <c r="E2" s="46"/>
      <c r="F2" s="46"/>
      <c r="G2" s="46"/>
    </row>
    <row r="4" spans="2:7" ht="19.5" customHeight="1">
      <c r="B4" s="10" t="s">
        <v>19</v>
      </c>
      <c r="C4" s="10" t="s">
        <v>20</v>
      </c>
      <c r="D4" s="10" t="s">
        <v>60</v>
      </c>
    </row>
    <row r="5" spans="2:7" ht="19.5" customHeight="1">
      <c r="B5" s="9" t="s">
        <v>21</v>
      </c>
      <c r="C5" s="21">
        <f>Jan!D20</f>
        <v>0.97525796072339954</v>
      </c>
      <c r="D5" s="9" t="str">
        <f t="shared" ref="D5:D12" si="0">IF($C5&lt;50%,$F$10,IF($C5&lt;70%,$F$9,IF($C5&lt;80%,$F$8,IF($C5&lt;90%,$F$7,$F$6))))</f>
        <v>A</v>
      </c>
      <c r="F5" s="47" t="s">
        <v>60</v>
      </c>
      <c r="G5" s="48"/>
    </row>
    <row r="6" spans="2:7" ht="19.5" customHeight="1">
      <c r="B6" s="9" t="s">
        <v>22</v>
      </c>
      <c r="C6" s="21">
        <f>Feb!D20</f>
        <v>0.94172229639519356</v>
      </c>
      <c r="D6" s="9" t="str">
        <f t="shared" si="0"/>
        <v>A</v>
      </c>
      <c r="F6" s="11" t="s">
        <v>9</v>
      </c>
      <c r="G6" s="12" t="s">
        <v>10</v>
      </c>
    </row>
    <row r="7" spans="2:7" ht="19.5" customHeight="1">
      <c r="B7" s="9" t="s">
        <v>23</v>
      </c>
      <c r="C7" s="21">
        <f>Maret!D20</f>
        <v>0.9061499535267995</v>
      </c>
      <c r="D7" s="9" t="str">
        <f t="shared" si="0"/>
        <v>A</v>
      </c>
      <c r="F7" s="11" t="s">
        <v>11</v>
      </c>
      <c r="G7" s="12" t="s">
        <v>12</v>
      </c>
    </row>
    <row r="8" spans="2:7" ht="19.5" customHeight="1">
      <c r="B8" s="9" t="s">
        <v>24</v>
      </c>
      <c r="C8" s="21">
        <f>April!D20</f>
        <v>0.91098901098901097</v>
      </c>
      <c r="D8" s="9" t="str">
        <f t="shared" si="0"/>
        <v>A</v>
      </c>
      <c r="F8" s="11" t="s">
        <v>13</v>
      </c>
      <c r="G8" s="12" t="s">
        <v>14</v>
      </c>
    </row>
    <row r="9" spans="2:7" ht="19.5" customHeight="1">
      <c r="B9" s="9" t="s">
        <v>25</v>
      </c>
      <c r="C9" s="21">
        <f>May!D20</f>
        <v>0.97128712871287126</v>
      </c>
      <c r="D9" s="9" t="str">
        <f t="shared" si="0"/>
        <v>A</v>
      </c>
      <c r="F9" s="11" t="s">
        <v>15</v>
      </c>
      <c r="G9" s="12" t="s">
        <v>16</v>
      </c>
    </row>
    <row r="10" spans="2:7" ht="19.5" customHeight="1">
      <c r="B10" s="9" t="s">
        <v>26</v>
      </c>
      <c r="C10" s="21">
        <f>June!D20</f>
        <v>0.9776521116678597</v>
      </c>
      <c r="D10" s="9" t="str">
        <f t="shared" si="0"/>
        <v>A</v>
      </c>
      <c r="F10" s="13" t="s">
        <v>17</v>
      </c>
      <c r="G10" s="14" t="s">
        <v>18</v>
      </c>
    </row>
    <row r="11" spans="2:7" ht="19.5" customHeight="1">
      <c r="B11" s="9" t="s">
        <v>27</v>
      </c>
      <c r="C11" s="21">
        <f>Juli!D20</f>
        <v>0.73532362657530892</v>
      </c>
      <c r="D11" s="9" t="str">
        <f t="shared" si="0"/>
        <v>C</v>
      </c>
    </row>
    <row r="12" spans="2:7" ht="19.5" customHeight="1">
      <c r="B12" s="9" t="s">
        <v>28</v>
      </c>
      <c r="C12" s="21">
        <f>Aug!D20</f>
        <v>0.94509774436090221</v>
      </c>
      <c r="D12" s="9" t="str">
        <f t="shared" si="0"/>
        <v>A</v>
      </c>
    </row>
    <row r="13" spans="2:7" ht="19.5" customHeight="1">
      <c r="B13" s="9" t="s">
        <v>29</v>
      </c>
      <c r="C13" s="21"/>
      <c r="D13" s="9"/>
    </row>
    <row r="14" spans="2:7" ht="19.5" customHeight="1">
      <c r="B14" s="9" t="s">
        <v>30</v>
      </c>
      <c r="C14" s="21"/>
      <c r="D14" s="9"/>
    </row>
    <row r="15" spans="2:7" ht="19.5" customHeight="1">
      <c r="B15" s="9" t="s">
        <v>31</v>
      </c>
      <c r="C15" s="21"/>
      <c r="D15" s="9"/>
    </row>
    <row r="16" spans="2:7" ht="19.5" customHeight="1">
      <c r="B16" s="9" t="s">
        <v>32</v>
      </c>
      <c r="C16" s="21"/>
      <c r="D16" s="9"/>
    </row>
    <row r="17" spans="2:4" ht="19.5" customHeight="1">
      <c r="B17" s="15" t="s">
        <v>33</v>
      </c>
      <c r="C17" s="22">
        <f>AVERAGE(C5:C16)</f>
        <v>0.92043497911891825</v>
      </c>
      <c r="D17" s="15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4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1" sqref="A31:C3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4" t="s">
        <v>47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48</v>
      </c>
      <c r="B6" s="55"/>
      <c r="C6" s="55"/>
      <c r="D6" s="55"/>
      <c r="E6" s="55"/>
      <c r="F6" s="55"/>
      <c r="G6" s="55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29" t="s">
        <v>7</v>
      </c>
      <c r="E8" s="29" t="s">
        <v>8</v>
      </c>
      <c r="F8" s="29" t="s">
        <v>34</v>
      </c>
      <c r="G8" s="29" t="s">
        <v>35</v>
      </c>
    </row>
    <row r="9" spans="1:7" ht="20.100000000000001" customHeight="1">
      <c r="A9" s="27">
        <f>IF(D9&gt;0,1,0)</f>
        <v>1</v>
      </c>
      <c r="B9" s="24" t="s">
        <v>50</v>
      </c>
      <c r="C9" s="26" t="s">
        <v>38</v>
      </c>
      <c r="D9" s="25">
        <v>6500</v>
      </c>
      <c r="E9" s="25">
        <v>6300</v>
      </c>
      <c r="F9" s="25">
        <f>IF(E9&gt;D9,D9,E9)</f>
        <v>6300</v>
      </c>
      <c r="G9" s="16">
        <f t="shared" ref="G9:G18" si="0">IFERROR(F9/D9,"")</f>
        <v>0.96923076923076923</v>
      </c>
    </row>
    <row r="10" spans="1:7" s="30" customFormat="1" ht="20.100000000000001" customHeight="1">
      <c r="A10" s="27">
        <f>IF(D10&gt;0,A9+1,A9)</f>
        <v>2</v>
      </c>
      <c r="B10" s="24" t="s">
        <v>51</v>
      </c>
      <c r="C10" s="31" t="s">
        <v>39</v>
      </c>
      <c r="D10" s="25">
        <v>4700</v>
      </c>
      <c r="E10" s="25">
        <v>4701</v>
      </c>
      <c r="F10" s="25">
        <f>IF(E10&gt;D10,D10,E10)</f>
        <v>4700</v>
      </c>
      <c r="G10" s="16">
        <f t="shared" si="0"/>
        <v>1</v>
      </c>
    </row>
    <row r="11" spans="1:7" s="30" customFormat="1" ht="20.100000000000001" customHeight="1">
      <c r="A11" s="27">
        <f t="shared" ref="A11:A18" si="1">IF(D11&gt;0,A10+1,A10)</f>
        <v>3</v>
      </c>
      <c r="B11" s="24" t="s">
        <v>52</v>
      </c>
      <c r="C11" s="26" t="s">
        <v>40</v>
      </c>
      <c r="D11" s="25">
        <v>10000</v>
      </c>
      <c r="E11" s="25">
        <v>10650</v>
      </c>
      <c r="F11" s="25">
        <f t="shared" ref="F11:F13" si="2">IF(E11&gt;D11,D11,E11)</f>
        <v>10000</v>
      </c>
      <c r="G11" s="16">
        <f t="shared" si="0"/>
        <v>1</v>
      </c>
    </row>
    <row r="12" spans="1:7" s="30" customFormat="1" ht="20.100000000000001" customHeight="1">
      <c r="A12" s="27">
        <f t="shared" si="1"/>
        <v>4</v>
      </c>
      <c r="B12" s="24" t="s">
        <v>53</v>
      </c>
      <c r="C12" s="26" t="s">
        <v>41</v>
      </c>
      <c r="D12" s="25">
        <v>10000</v>
      </c>
      <c r="E12" s="25">
        <v>9427</v>
      </c>
      <c r="F12" s="25">
        <f t="shared" si="2"/>
        <v>9427</v>
      </c>
      <c r="G12" s="16">
        <f t="shared" si="0"/>
        <v>0.94269999999999998</v>
      </c>
    </row>
    <row r="13" spans="1:7" s="30" customFormat="1" ht="20.100000000000001" customHeight="1">
      <c r="A13" s="27">
        <f t="shared" si="1"/>
        <v>5</v>
      </c>
      <c r="B13" s="24" t="s">
        <v>54</v>
      </c>
      <c r="C13" s="26" t="s">
        <v>42</v>
      </c>
      <c r="D13" s="25">
        <v>11000</v>
      </c>
      <c r="E13" s="25">
        <v>10081</v>
      </c>
      <c r="F13" s="25">
        <f t="shared" si="2"/>
        <v>10081</v>
      </c>
      <c r="G13" s="16">
        <f t="shared" si="0"/>
        <v>0.91645454545454541</v>
      </c>
    </row>
    <row r="14" spans="1:7" s="30" customFormat="1" ht="20.100000000000001" customHeight="1">
      <c r="A14" s="27">
        <f t="shared" si="1"/>
        <v>6</v>
      </c>
      <c r="B14" s="24" t="s">
        <v>55</v>
      </c>
      <c r="C14" s="26" t="s">
        <v>43</v>
      </c>
      <c r="D14" s="25">
        <v>11000</v>
      </c>
      <c r="E14" s="25">
        <v>11100</v>
      </c>
      <c r="F14" s="25">
        <f>IF(E14&gt;D14,D14,E14)</f>
        <v>11000</v>
      </c>
      <c r="G14" s="16">
        <f t="shared" si="0"/>
        <v>1</v>
      </c>
    </row>
    <row r="15" spans="1:7" s="30" customFormat="1" ht="20.100000000000001" customHeight="1">
      <c r="A15" s="27">
        <f t="shared" si="1"/>
        <v>7</v>
      </c>
      <c r="B15" s="24" t="s">
        <v>56</v>
      </c>
      <c r="C15" s="26" t="s">
        <v>44</v>
      </c>
      <c r="D15" s="25">
        <v>11000</v>
      </c>
      <c r="E15" s="25">
        <v>11000</v>
      </c>
      <c r="F15" s="25">
        <f>IF(E15&gt;D15,D15,E15)</f>
        <v>11000</v>
      </c>
      <c r="G15" s="16">
        <f t="shared" si="0"/>
        <v>1</v>
      </c>
    </row>
    <row r="16" spans="1:7" s="30" customFormat="1" ht="20.100000000000001" customHeight="1">
      <c r="A16" s="27">
        <f t="shared" si="1"/>
        <v>8</v>
      </c>
      <c r="B16" s="24" t="s">
        <v>57</v>
      </c>
      <c r="C16" s="26" t="s">
        <v>45</v>
      </c>
      <c r="D16" s="25">
        <v>22600</v>
      </c>
      <c r="E16" s="25">
        <v>22142</v>
      </c>
      <c r="F16" s="25">
        <f t="shared" ref="F16:F18" si="3">IF(E16&gt;D16,D16,E16)</f>
        <v>22142</v>
      </c>
      <c r="G16" s="16">
        <f t="shared" si="0"/>
        <v>0.97973451327433625</v>
      </c>
    </row>
    <row r="17" spans="1:7" s="30" customFormat="1" ht="20.100000000000001" customHeight="1">
      <c r="A17" s="27">
        <f t="shared" si="1"/>
        <v>9</v>
      </c>
      <c r="B17" s="24" t="s">
        <v>58</v>
      </c>
      <c r="C17" s="26" t="s">
        <v>49</v>
      </c>
      <c r="D17" s="25">
        <v>2500</v>
      </c>
      <c r="E17" s="25">
        <v>2500</v>
      </c>
      <c r="F17" s="25">
        <f t="shared" si="3"/>
        <v>2500</v>
      </c>
      <c r="G17" s="16">
        <f t="shared" si="0"/>
        <v>1</v>
      </c>
    </row>
    <row r="18" spans="1:7" ht="20.100000000000001" customHeight="1">
      <c r="A18" s="27">
        <f t="shared" si="1"/>
        <v>10</v>
      </c>
      <c r="B18" s="24" t="s">
        <v>59</v>
      </c>
      <c r="C18" s="26" t="s">
        <v>46</v>
      </c>
      <c r="D18" s="25">
        <v>830</v>
      </c>
      <c r="E18" s="25">
        <v>750</v>
      </c>
      <c r="F18" s="25">
        <f t="shared" si="3"/>
        <v>750</v>
      </c>
      <c r="G18" s="16">
        <f t="shared" si="0"/>
        <v>0.90361445783132532</v>
      </c>
    </row>
    <row r="19" spans="1:7" ht="25.5" customHeight="1">
      <c r="A19" s="62" t="s">
        <v>6</v>
      </c>
      <c r="B19" s="62"/>
      <c r="C19" s="62"/>
      <c r="D19" s="18">
        <f>SUM(D9:D18)</f>
        <v>90130</v>
      </c>
      <c r="E19" s="18"/>
      <c r="F19" s="18">
        <f>SUM(F9:F18)</f>
        <v>87900</v>
      </c>
      <c r="G19" s="18"/>
    </row>
    <row r="20" spans="1:7" ht="25.5" customHeight="1">
      <c r="A20" s="63" t="s">
        <v>35</v>
      </c>
      <c r="B20" s="63"/>
      <c r="C20" s="63"/>
      <c r="D20" s="64">
        <f>F19/D19</f>
        <v>0.97525796072339954</v>
      </c>
      <c r="E20" s="64"/>
      <c r="F20" s="64"/>
      <c r="G20" s="19"/>
    </row>
    <row r="21" spans="1:7" ht="20.100000000000001" customHeight="1">
      <c r="A21" s="65" t="s">
        <v>61</v>
      </c>
      <c r="B21" s="65"/>
      <c r="C21" s="65"/>
      <c r="D21" s="65" t="str">
        <f>IF(D20&lt;50%,B28,IF(D20&lt;70%,B27,IF(D20&lt;80%,B26,IF(D20&lt;90%,B25,B24))))</f>
        <v>A</v>
      </c>
      <c r="E21" s="65"/>
      <c r="F21" s="65"/>
      <c r="G21" s="20"/>
    </row>
    <row r="22" spans="1:7" ht="35.25" customHeight="1">
      <c r="E22" s="2"/>
      <c r="F22" s="2"/>
    </row>
    <row r="23" spans="1:7" ht="20.100000000000001" customHeight="1">
      <c r="B23" s="17" t="s">
        <v>60</v>
      </c>
    </row>
    <row r="24" spans="1:7" ht="20.100000000000001" customHeight="1">
      <c r="B24" s="6" t="s">
        <v>9</v>
      </c>
      <c r="C24" s="7" t="s">
        <v>10</v>
      </c>
    </row>
    <row r="25" spans="1:7" ht="20.100000000000001" customHeight="1">
      <c r="B25" s="6" t="s">
        <v>11</v>
      </c>
      <c r="C25" s="7" t="s">
        <v>12</v>
      </c>
    </row>
    <row r="26" spans="1:7" ht="20.100000000000001" customHeight="1">
      <c r="B26" s="6" t="s">
        <v>13</v>
      </c>
      <c r="C26" s="7" t="s">
        <v>14</v>
      </c>
    </row>
    <row r="27" spans="1:7" ht="20.100000000000001" customHeight="1">
      <c r="B27" s="6" t="s">
        <v>15</v>
      </c>
      <c r="C27" s="7" t="s">
        <v>16</v>
      </c>
    </row>
    <row r="28" spans="1:7" ht="20.100000000000001" customHeight="1">
      <c r="B28" s="6" t="s">
        <v>17</v>
      </c>
      <c r="C28" s="7" t="s">
        <v>18</v>
      </c>
    </row>
    <row r="30" spans="1:7" ht="20.100000000000001" customHeight="1">
      <c r="A30" s="28"/>
      <c r="B30" s="49" t="s">
        <v>65</v>
      </c>
      <c r="C30" s="49"/>
      <c r="D30" s="49"/>
      <c r="E30" s="49"/>
      <c r="F30" s="49"/>
      <c r="G30" s="49"/>
    </row>
    <row r="31" spans="1:7" ht="53.25" customHeight="1">
      <c r="A31" s="49" t="s">
        <v>36</v>
      </c>
      <c r="B31" s="49"/>
      <c r="C31" s="49"/>
      <c r="D31" s="49" t="s">
        <v>64</v>
      </c>
      <c r="E31" s="49"/>
      <c r="F31" s="49"/>
      <c r="G31" s="49"/>
    </row>
    <row r="32" spans="1:7" ht="28.5" customHeight="1">
      <c r="A32" s="28"/>
      <c r="B32" s="28"/>
      <c r="C32" s="23"/>
      <c r="D32" s="23"/>
      <c r="E32" s="23"/>
      <c r="F32" s="23"/>
      <c r="G32" s="23"/>
    </row>
    <row r="33" spans="1:7" ht="20.100000000000001" customHeight="1">
      <c r="A33" s="50" t="s">
        <v>62</v>
      </c>
      <c r="B33" s="50"/>
      <c r="C33" s="50"/>
      <c r="D33" s="49" t="s">
        <v>37</v>
      </c>
      <c r="E33" s="49"/>
      <c r="F33" s="49"/>
      <c r="G33" s="49"/>
    </row>
    <row r="34" spans="1:7" ht="20.100000000000001" customHeight="1">
      <c r="A34" s="49" t="s">
        <v>63</v>
      </c>
      <c r="B34" s="49"/>
      <c r="C34" s="49"/>
      <c r="D34" s="49"/>
      <c r="E34" s="49"/>
      <c r="F34" s="49"/>
      <c r="G34" s="49"/>
    </row>
  </sheetData>
  <autoFilter ref="A8:G21">
    <filterColumn colId="1" showButton="0"/>
  </autoFilter>
  <mergeCells count="21"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  <mergeCell ref="A31:C31"/>
    <mergeCell ref="D31:G31"/>
    <mergeCell ref="A33:C33"/>
    <mergeCell ref="D33:G33"/>
    <mergeCell ref="A34:C34"/>
    <mergeCell ref="D34:G34"/>
  </mergeCells>
  <conditionalFormatting sqref="G9:G18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4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17" sqref="H17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4" t="s">
        <v>47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66</v>
      </c>
      <c r="B6" s="55"/>
      <c r="C6" s="55"/>
      <c r="D6" s="55"/>
      <c r="E6" s="55"/>
      <c r="F6" s="55"/>
      <c r="G6" s="55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33" t="s">
        <v>7</v>
      </c>
      <c r="E8" s="33" t="s">
        <v>8</v>
      </c>
      <c r="F8" s="33" t="s">
        <v>34</v>
      </c>
      <c r="G8" s="33" t="s">
        <v>35</v>
      </c>
    </row>
    <row r="9" spans="1:7" ht="20.100000000000001" customHeight="1">
      <c r="A9" s="27">
        <f>IF(D9&gt;0,1,0)</f>
        <v>1</v>
      </c>
      <c r="B9" s="24" t="s">
        <v>50</v>
      </c>
      <c r="C9" s="26" t="s">
        <v>38</v>
      </c>
      <c r="D9" s="25">
        <v>5100</v>
      </c>
      <c r="E9" s="25">
        <v>4100</v>
      </c>
      <c r="F9" s="25">
        <f>IF(E9&gt;D9,D9,E9)</f>
        <v>4100</v>
      </c>
      <c r="G9" s="16">
        <f t="shared" ref="G9:G18" si="0">IFERROR(F9/D9,"")</f>
        <v>0.80392156862745101</v>
      </c>
    </row>
    <row r="10" spans="1:7" s="30" customFormat="1" ht="20.100000000000001" customHeight="1">
      <c r="A10" s="27">
        <f>IF(D10&gt;0,A9+1,A9)</f>
        <v>2</v>
      </c>
      <c r="B10" s="24" t="s">
        <v>51</v>
      </c>
      <c r="C10" s="31" t="s">
        <v>39</v>
      </c>
      <c r="D10" s="25">
        <v>5100</v>
      </c>
      <c r="E10" s="25">
        <v>4700</v>
      </c>
      <c r="F10" s="25">
        <f>IF(E10&gt;D10,D10,E10)</f>
        <v>4700</v>
      </c>
      <c r="G10" s="16">
        <f t="shared" si="0"/>
        <v>0.92156862745098034</v>
      </c>
    </row>
    <row r="11" spans="1:7" s="30" customFormat="1" ht="20.100000000000001" customHeight="1">
      <c r="A11" s="27">
        <f t="shared" ref="A11:A18" si="1">IF(D11&gt;0,A10+1,A10)</f>
        <v>3</v>
      </c>
      <c r="B11" s="24" t="s">
        <v>52</v>
      </c>
      <c r="C11" s="26" t="s">
        <v>40</v>
      </c>
      <c r="D11" s="25">
        <v>10600</v>
      </c>
      <c r="E11" s="25">
        <v>10550</v>
      </c>
      <c r="F11" s="25">
        <f t="shared" ref="F11:F13" si="2">IF(E11&gt;D11,D11,E11)</f>
        <v>10550</v>
      </c>
      <c r="G11" s="16">
        <f t="shared" si="0"/>
        <v>0.99528301886792447</v>
      </c>
    </row>
    <row r="12" spans="1:7" s="30" customFormat="1" ht="20.100000000000001" customHeight="1">
      <c r="A12" s="27">
        <f t="shared" si="1"/>
        <v>4</v>
      </c>
      <c r="B12" s="24" t="s">
        <v>53</v>
      </c>
      <c r="C12" s="26" t="s">
        <v>41</v>
      </c>
      <c r="D12" s="25">
        <v>11350</v>
      </c>
      <c r="E12" s="25">
        <v>10798</v>
      </c>
      <c r="F12" s="25">
        <f t="shared" si="2"/>
        <v>10798</v>
      </c>
      <c r="G12" s="16">
        <f t="shared" si="0"/>
        <v>0.95136563876651981</v>
      </c>
    </row>
    <row r="13" spans="1:7" s="30" customFormat="1" ht="20.100000000000001" customHeight="1">
      <c r="A13" s="27">
        <f t="shared" si="1"/>
        <v>5</v>
      </c>
      <c r="B13" s="24" t="s">
        <v>54</v>
      </c>
      <c r="C13" s="26" t="s">
        <v>42</v>
      </c>
      <c r="D13" s="25">
        <v>7500</v>
      </c>
      <c r="E13" s="25">
        <v>7050</v>
      </c>
      <c r="F13" s="25">
        <f t="shared" si="2"/>
        <v>7050</v>
      </c>
      <c r="G13" s="16">
        <f t="shared" si="0"/>
        <v>0.94</v>
      </c>
    </row>
    <row r="14" spans="1:7" s="30" customFormat="1" ht="20.100000000000001" customHeight="1">
      <c r="A14" s="27">
        <f t="shared" si="1"/>
        <v>6</v>
      </c>
      <c r="B14" s="24" t="s">
        <v>55</v>
      </c>
      <c r="C14" s="26" t="s">
        <v>43</v>
      </c>
      <c r="D14" s="25">
        <v>7500</v>
      </c>
      <c r="E14" s="25">
        <v>7300</v>
      </c>
      <c r="F14" s="25">
        <f>IF(E14&gt;D14,D14,E14)</f>
        <v>7300</v>
      </c>
      <c r="G14" s="16">
        <f t="shared" si="0"/>
        <v>0.97333333333333338</v>
      </c>
    </row>
    <row r="15" spans="1:7" s="30" customFormat="1" ht="20.100000000000001" customHeight="1">
      <c r="A15" s="27">
        <f t="shared" si="1"/>
        <v>7</v>
      </c>
      <c r="B15" s="24" t="s">
        <v>56</v>
      </c>
      <c r="C15" s="26" t="s">
        <v>44</v>
      </c>
      <c r="D15" s="25">
        <v>7500</v>
      </c>
      <c r="E15" s="25">
        <v>7401</v>
      </c>
      <c r="F15" s="25">
        <f>IF(E15&gt;D15,D15,E15)</f>
        <v>7401</v>
      </c>
      <c r="G15" s="16">
        <f t="shared" si="0"/>
        <v>0.98680000000000001</v>
      </c>
    </row>
    <row r="16" spans="1:7" s="30" customFormat="1" ht="20.100000000000001" customHeight="1">
      <c r="A16" s="27">
        <f t="shared" si="1"/>
        <v>8</v>
      </c>
      <c r="B16" s="24" t="s">
        <v>57</v>
      </c>
      <c r="C16" s="26" t="s">
        <v>45</v>
      </c>
      <c r="D16" s="25">
        <v>20000</v>
      </c>
      <c r="E16" s="25">
        <v>18386</v>
      </c>
      <c r="F16" s="25">
        <f t="shared" ref="F16:F18" si="3">IF(E16&gt;D16,D16,E16)</f>
        <v>18386</v>
      </c>
      <c r="G16" s="16">
        <f t="shared" si="0"/>
        <v>0.91930000000000001</v>
      </c>
    </row>
    <row r="17" spans="1:7" s="30" customFormat="1" ht="20.100000000000001" customHeight="1">
      <c r="A17" s="27">
        <f t="shared" si="1"/>
        <v>8</v>
      </c>
      <c r="B17" s="24" t="s">
        <v>58</v>
      </c>
      <c r="C17" s="26" t="s">
        <v>49</v>
      </c>
      <c r="D17" s="25">
        <v>0</v>
      </c>
      <c r="E17" s="25">
        <v>0</v>
      </c>
      <c r="F17" s="25">
        <f t="shared" si="3"/>
        <v>0</v>
      </c>
      <c r="G17" s="16" t="str">
        <f t="shared" si="0"/>
        <v/>
      </c>
    </row>
    <row r="18" spans="1:7" ht="20.100000000000001" customHeight="1">
      <c r="A18" s="27">
        <f t="shared" si="1"/>
        <v>9</v>
      </c>
      <c r="B18" s="24" t="s">
        <v>59</v>
      </c>
      <c r="C18" s="26" t="s">
        <v>46</v>
      </c>
      <c r="D18" s="25">
        <v>250</v>
      </c>
      <c r="E18" s="25">
        <v>250</v>
      </c>
      <c r="F18" s="25">
        <f t="shared" si="3"/>
        <v>250</v>
      </c>
      <c r="G18" s="16">
        <f t="shared" si="0"/>
        <v>1</v>
      </c>
    </row>
    <row r="19" spans="1:7" ht="25.5" customHeight="1">
      <c r="A19" s="62" t="s">
        <v>6</v>
      </c>
      <c r="B19" s="62"/>
      <c r="C19" s="62"/>
      <c r="D19" s="18">
        <f>SUM(D9:D18)</f>
        <v>74900</v>
      </c>
      <c r="E19" s="18"/>
      <c r="F19" s="18">
        <f>SUM(F9:F18)</f>
        <v>70535</v>
      </c>
      <c r="G19" s="18"/>
    </row>
    <row r="20" spans="1:7" ht="25.5" customHeight="1">
      <c r="A20" s="63" t="s">
        <v>35</v>
      </c>
      <c r="B20" s="63"/>
      <c r="C20" s="63"/>
      <c r="D20" s="64">
        <f>F19/D19</f>
        <v>0.94172229639519356</v>
      </c>
      <c r="E20" s="64"/>
      <c r="F20" s="64"/>
      <c r="G20" s="19"/>
    </row>
    <row r="21" spans="1:7" ht="20.100000000000001" customHeight="1">
      <c r="A21" s="65" t="s">
        <v>61</v>
      </c>
      <c r="B21" s="65"/>
      <c r="C21" s="65"/>
      <c r="D21" s="65" t="str">
        <f>IF(D20&lt;50%,B28,IF(D20&lt;70%,B27,IF(D20&lt;80%,B26,IF(D20&lt;90%,B25,B24))))</f>
        <v>A</v>
      </c>
      <c r="E21" s="65"/>
      <c r="F21" s="65"/>
      <c r="G21" s="20"/>
    </row>
    <row r="22" spans="1:7" ht="35.25" customHeight="1">
      <c r="E22" s="2"/>
      <c r="F22" s="2"/>
    </row>
    <row r="23" spans="1:7" ht="20.100000000000001" customHeight="1">
      <c r="B23" s="17" t="s">
        <v>60</v>
      </c>
    </row>
    <row r="24" spans="1:7" ht="20.100000000000001" customHeight="1">
      <c r="B24" s="6" t="s">
        <v>9</v>
      </c>
      <c r="C24" s="7" t="s">
        <v>10</v>
      </c>
    </row>
    <row r="25" spans="1:7" ht="20.100000000000001" customHeight="1">
      <c r="B25" s="6" t="s">
        <v>11</v>
      </c>
      <c r="C25" s="7" t="s">
        <v>12</v>
      </c>
    </row>
    <row r="26" spans="1:7" ht="20.100000000000001" customHeight="1">
      <c r="B26" s="6" t="s">
        <v>13</v>
      </c>
      <c r="C26" s="7" t="s">
        <v>14</v>
      </c>
    </row>
    <row r="27" spans="1:7" ht="20.100000000000001" customHeight="1">
      <c r="B27" s="6" t="s">
        <v>15</v>
      </c>
      <c r="C27" s="7" t="s">
        <v>16</v>
      </c>
    </row>
    <row r="28" spans="1:7" ht="20.100000000000001" customHeight="1">
      <c r="B28" s="6" t="s">
        <v>17</v>
      </c>
      <c r="C28" s="7" t="s">
        <v>18</v>
      </c>
    </row>
    <row r="30" spans="1:7" ht="20.100000000000001" customHeight="1">
      <c r="A30" s="32"/>
      <c r="B30" s="49" t="s">
        <v>67</v>
      </c>
      <c r="C30" s="49"/>
      <c r="D30" s="49"/>
      <c r="E30" s="49"/>
      <c r="F30" s="49"/>
      <c r="G30" s="49"/>
    </row>
    <row r="31" spans="1:7" ht="53.25" customHeight="1">
      <c r="A31" s="49" t="s">
        <v>36</v>
      </c>
      <c r="B31" s="49"/>
      <c r="C31" s="49"/>
      <c r="D31" s="49" t="s">
        <v>64</v>
      </c>
      <c r="E31" s="49"/>
      <c r="F31" s="49"/>
      <c r="G31" s="49"/>
    </row>
    <row r="32" spans="1:7" ht="28.5" customHeight="1">
      <c r="A32" s="32"/>
      <c r="B32" s="32"/>
      <c r="C32" s="23"/>
      <c r="D32" s="23"/>
      <c r="E32" s="23"/>
      <c r="F32" s="23"/>
      <c r="G32" s="23"/>
    </row>
    <row r="33" spans="1:7" ht="20.100000000000001" customHeight="1">
      <c r="A33" s="50" t="s">
        <v>62</v>
      </c>
      <c r="B33" s="50"/>
      <c r="C33" s="50"/>
      <c r="D33" s="49" t="s">
        <v>37</v>
      </c>
      <c r="E33" s="49"/>
      <c r="F33" s="49"/>
      <c r="G33" s="49"/>
    </row>
    <row r="34" spans="1:7" ht="20.100000000000001" customHeight="1">
      <c r="A34" s="49" t="s">
        <v>63</v>
      </c>
      <c r="B34" s="49"/>
      <c r="C34" s="49"/>
      <c r="D34" s="49"/>
      <c r="E34" s="49"/>
      <c r="F34" s="49"/>
      <c r="G34" s="49"/>
    </row>
  </sheetData>
  <autoFilter ref="A8:G21">
    <filterColumn colId="1" showButton="0"/>
  </autoFilter>
  <mergeCells count="21"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  <mergeCell ref="A31:C31"/>
    <mergeCell ref="D31:G31"/>
    <mergeCell ref="A33:C33"/>
    <mergeCell ref="D33:G33"/>
    <mergeCell ref="A34:C34"/>
    <mergeCell ref="D34:G34"/>
  </mergeCells>
  <conditionalFormatting sqref="G9:G18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4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5" sqref="A5:G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4" t="s">
        <v>47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68</v>
      </c>
      <c r="B6" s="55"/>
      <c r="C6" s="55"/>
      <c r="D6" s="55"/>
      <c r="E6" s="55"/>
      <c r="F6" s="55"/>
      <c r="G6" s="55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35" t="s">
        <v>7</v>
      </c>
      <c r="E8" s="35" t="s">
        <v>8</v>
      </c>
      <c r="F8" s="35" t="s">
        <v>34</v>
      </c>
      <c r="G8" s="35" t="s">
        <v>35</v>
      </c>
    </row>
    <row r="9" spans="1:7" ht="20.100000000000001" customHeight="1">
      <c r="A9" s="27">
        <f>IF(D9&gt;0,1,0)</f>
        <v>1</v>
      </c>
      <c r="B9" s="24" t="s">
        <v>50</v>
      </c>
      <c r="C9" s="26" t="s">
        <v>38</v>
      </c>
      <c r="D9" s="25">
        <v>5000</v>
      </c>
      <c r="E9" s="25">
        <v>5000</v>
      </c>
      <c r="F9" s="25">
        <f>IF(E9&gt;D9,D9,E9)</f>
        <v>5000</v>
      </c>
      <c r="G9" s="16">
        <f t="shared" ref="G9:G18" si="0">IFERROR(F9/D9,"")</f>
        <v>1</v>
      </c>
    </row>
    <row r="10" spans="1:7" s="30" customFormat="1" ht="20.100000000000001" customHeight="1">
      <c r="A10" s="27">
        <f>IF(D10&gt;0,A9+1,A9)</f>
        <v>2</v>
      </c>
      <c r="B10" s="24" t="s">
        <v>51</v>
      </c>
      <c r="C10" s="31" t="s">
        <v>39</v>
      </c>
      <c r="D10" s="25">
        <v>5000</v>
      </c>
      <c r="E10" s="25">
        <v>4219</v>
      </c>
      <c r="F10" s="25">
        <f>IF(E10&gt;D10,D10,E10)</f>
        <v>4219</v>
      </c>
      <c r="G10" s="16">
        <f t="shared" si="0"/>
        <v>0.84379999999999999</v>
      </c>
    </row>
    <row r="11" spans="1:7" s="30" customFormat="1" ht="20.100000000000001" customHeight="1">
      <c r="A11" s="27">
        <f t="shared" ref="A11:A18" si="1">IF(D11&gt;0,A10+1,A10)</f>
        <v>3</v>
      </c>
      <c r="B11" s="24" t="s">
        <v>52</v>
      </c>
      <c r="C11" s="26" t="s">
        <v>40</v>
      </c>
      <c r="D11" s="25">
        <v>10000</v>
      </c>
      <c r="E11" s="25">
        <v>9450</v>
      </c>
      <c r="F11" s="25">
        <f t="shared" ref="F11:F13" si="2">IF(E11&gt;D11,D11,E11)</f>
        <v>9450</v>
      </c>
      <c r="G11" s="16">
        <f t="shared" si="0"/>
        <v>0.94499999999999995</v>
      </c>
    </row>
    <row r="12" spans="1:7" s="30" customFormat="1" ht="20.100000000000001" customHeight="1">
      <c r="A12" s="27">
        <f t="shared" si="1"/>
        <v>4</v>
      </c>
      <c r="B12" s="24" t="s">
        <v>53</v>
      </c>
      <c r="C12" s="26" t="s">
        <v>41</v>
      </c>
      <c r="D12" s="25">
        <v>10000</v>
      </c>
      <c r="E12" s="25">
        <v>7876</v>
      </c>
      <c r="F12" s="25">
        <f t="shared" si="2"/>
        <v>7876</v>
      </c>
      <c r="G12" s="16">
        <f t="shared" si="0"/>
        <v>0.78759999999999997</v>
      </c>
    </row>
    <row r="13" spans="1:7" s="30" customFormat="1" ht="20.100000000000001" customHeight="1">
      <c r="A13" s="27">
        <f t="shared" si="1"/>
        <v>5</v>
      </c>
      <c r="B13" s="24" t="s">
        <v>54</v>
      </c>
      <c r="C13" s="26" t="s">
        <v>42</v>
      </c>
      <c r="D13" s="25">
        <v>9000</v>
      </c>
      <c r="E13" s="25">
        <v>7950</v>
      </c>
      <c r="F13" s="25">
        <f t="shared" si="2"/>
        <v>7950</v>
      </c>
      <c r="G13" s="16">
        <f t="shared" si="0"/>
        <v>0.8833333333333333</v>
      </c>
    </row>
    <row r="14" spans="1:7" s="30" customFormat="1" ht="20.100000000000001" customHeight="1">
      <c r="A14" s="27">
        <f t="shared" si="1"/>
        <v>6</v>
      </c>
      <c r="B14" s="24" t="s">
        <v>55</v>
      </c>
      <c r="C14" s="26" t="s">
        <v>43</v>
      </c>
      <c r="D14" s="25">
        <v>9000</v>
      </c>
      <c r="E14" s="25">
        <v>8111</v>
      </c>
      <c r="F14" s="25">
        <f>IF(E14&gt;D14,D14,E14)</f>
        <v>8111</v>
      </c>
      <c r="G14" s="16">
        <f t="shared" si="0"/>
        <v>0.90122222222222226</v>
      </c>
    </row>
    <row r="15" spans="1:7" s="30" customFormat="1" ht="20.100000000000001" customHeight="1">
      <c r="A15" s="27">
        <f t="shared" si="1"/>
        <v>7</v>
      </c>
      <c r="B15" s="24" t="s">
        <v>56</v>
      </c>
      <c r="C15" s="26" t="s">
        <v>44</v>
      </c>
      <c r="D15" s="25">
        <v>9000</v>
      </c>
      <c r="E15" s="25">
        <v>8800</v>
      </c>
      <c r="F15" s="25">
        <f>IF(E15&gt;D15,D15,E15)</f>
        <v>8800</v>
      </c>
      <c r="G15" s="16">
        <f t="shared" si="0"/>
        <v>0.97777777777777775</v>
      </c>
    </row>
    <row r="16" spans="1:7" s="30" customFormat="1" ht="20.100000000000001" customHeight="1">
      <c r="A16" s="27">
        <f t="shared" si="1"/>
        <v>8</v>
      </c>
      <c r="B16" s="24" t="s">
        <v>57</v>
      </c>
      <c r="C16" s="26" t="s">
        <v>45</v>
      </c>
      <c r="D16" s="25">
        <v>20000</v>
      </c>
      <c r="E16" s="25">
        <v>18324</v>
      </c>
      <c r="F16" s="25">
        <f t="shared" ref="F16:F18" si="3">IF(E16&gt;D16,D16,E16)</f>
        <v>18324</v>
      </c>
      <c r="G16" s="16">
        <f t="shared" si="0"/>
        <v>0.91620000000000001</v>
      </c>
    </row>
    <row r="17" spans="1:7" s="30" customFormat="1" ht="20.100000000000001" customHeight="1">
      <c r="A17" s="27">
        <f t="shared" si="1"/>
        <v>9</v>
      </c>
      <c r="B17" s="24" t="s">
        <v>58</v>
      </c>
      <c r="C17" s="26" t="s">
        <v>49</v>
      </c>
      <c r="D17" s="25">
        <v>31</v>
      </c>
      <c r="E17" s="25">
        <v>31</v>
      </c>
      <c r="F17" s="25">
        <f t="shared" si="3"/>
        <v>31</v>
      </c>
      <c r="G17" s="16">
        <f t="shared" si="0"/>
        <v>1</v>
      </c>
    </row>
    <row r="18" spans="1:7" ht="20.100000000000001" customHeight="1">
      <c r="A18" s="27">
        <f t="shared" si="1"/>
        <v>10</v>
      </c>
      <c r="B18" s="24" t="s">
        <v>59</v>
      </c>
      <c r="C18" s="26" t="s">
        <v>46</v>
      </c>
      <c r="D18" s="25">
        <v>433</v>
      </c>
      <c r="E18" s="25">
        <v>433</v>
      </c>
      <c r="F18" s="25">
        <f t="shared" si="3"/>
        <v>433</v>
      </c>
      <c r="G18" s="16">
        <f t="shared" si="0"/>
        <v>1</v>
      </c>
    </row>
    <row r="19" spans="1:7" ht="25.5" customHeight="1">
      <c r="A19" s="62" t="s">
        <v>6</v>
      </c>
      <c r="B19" s="62"/>
      <c r="C19" s="62"/>
      <c r="D19" s="18">
        <f>SUM(D9:D18)</f>
        <v>77464</v>
      </c>
      <c r="E19" s="18"/>
      <c r="F19" s="18">
        <f>SUM(F9:F18)</f>
        <v>70194</v>
      </c>
      <c r="G19" s="18"/>
    </row>
    <row r="20" spans="1:7" ht="25.5" customHeight="1">
      <c r="A20" s="63" t="s">
        <v>35</v>
      </c>
      <c r="B20" s="63"/>
      <c r="C20" s="63"/>
      <c r="D20" s="64">
        <f>F19/D19</f>
        <v>0.9061499535267995</v>
      </c>
      <c r="E20" s="64"/>
      <c r="F20" s="64"/>
      <c r="G20" s="19"/>
    </row>
    <row r="21" spans="1:7" ht="20.100000000000001" customHeight="1">
      <c r="A21" s="65" t="s">
        <v>61</v>
      </c>
      <c r="B21" s="65"/>
      <c r="C21" s="65"/>
      <c r="D21" s="65" t="str">
        <f>IF(D20&lt;50%,B28,IF(D20&lt;70%,B27,IF(D20&lt;80%,B26,IF(D20&lt;90%,B25,B24))))</f>
        <v>A</v>
      </c>
      <c r="E21" s="65"/>
      <c r="F21" s="65"/>
      <c r="G21" s="20"/>
    </row>
    <row r="22" spans="1:7" ht="35.25" customHeight="1">
      <c r="E22" s="2"/>
      <c r="F22" s="2"/>
    </row>
    <row r="23" spans="1:7" ht="20.100000000000001" customHeight="1">
      <c r="B23" s="17" t="s">
        <v>60</v>
      </c>
    </row>
    <row r="24" spans="1:7" ht="20.100000000000001" customHeight="1">
      <c r="B24" s="6" t="s">
        <v>9</v>
      </c>
      <c r="C24" s="7" t="s">
        <v>10</v>
      </c>
    </row>
    <row r="25" spans="1:7" ht="20.100000000000001" customHeight="1">
      <c r="B25" s="6" t="s">
        <v>11</v>
      </c>
      <c r="C25" s="7" t="s">
        <v>12</v>
      </c>
    </row>
    <row r="26" spans="1:7" ht="20.100000000000001" customHeight="1">
      <c r="B26" s="6" t="s">
        <v>13</v>
      </c>
      <c r="C26" s="7" t="s">
        <v>14</v>
      </c>
    </row>
    <row r="27" spans="1:7" ht="20.100000000000001" customHeight="1">
      <c r="B27" s="6" t="s">
        <v>15</v>
      </c>
      <c r="C27" s="7" t="s">
        <v>16</v>
      </c>
    </row>
    <row r="28" spans="1:7" ht="20.100000000000001" customHeight="1">
      <c r="B28" s="6" t="s">
        <v>17</v>
      </c>
      <c r="C28" s="7" t="s">
        <v>18</v>
      </c>
    </row>
    <row r="30" spans="1:7" ht="20.100000000000001" customHeight="1">
      <c r="A30" s="34"/>
      <c r="B30" s="49" t="s">
        <v>69</v>
      </c>
      <c r="C30" s="49"/>
      <c r="D30" s="49"/>
      <c r="E30" s="49"/>
      <c r="F30" s="49"/>
      <c r="G30" s="49"/>
    </row>
    <row r="31" spans="1:7" ht="53.25" customHeight="1">
      <c r="A31" s="49" t="s">
        <v>36</v>
      </c>
      <c r="B31" s="49"/>
      <c r="C31" s="49"/>
      <c r="D31" s="49" t="s">
        <v>64</v>
      </c>
      <c r="E31" s="49"/>
      <c r="F31" s="49"/>
      <c r="G31" s="49"/>
    </row>
    <row r="32" spans="1:7" ht="28.5" customHeight="1">
      <c r="A32" s="34"/>
      <c r="B32" s="34"/>
      <c r="C32" s="23"/>
      <c r="D32" s="23"/>
      <c r="E32" s="23"/>
      <c r="F32" s="23"/>
      <c r="G32" s="23"/>
    </row>
    <row r="33" spans="1:7" ht="20.100000000000001" customHeight="1">
      <c r="A33" s="50" t="s">
        <v>62</v>
      </c>
      <c r="B33" s="50"/>
      <c r="C33" s="50"/>
      <c r="D33" s="49" t="s">
        <v>37</v>
      </c>
      <c r="E33" s="49"/>
      <c r="F33" s="49"/>
      <c r="G33" s="49"/>
    </row>
    <row r="34" spans="1:7" ht="20.100000000000001" customHeight="1">
      <c r="A34" s="49" t="s">
        <v>63</v>
      </c>
      <c r="B34" s="49"/>
      <c r="C34" s="49"/>
      <c r="D34" s="49"/>
      <c r="E34" s="49"/>
      <c r="F34" s="49"/>
      <c r="G34" s="49"/>
    </row>
  </sheetData>
  <autoFilter ref="A8:G21">
    <filterColumn colId="1" showButton="0"/>
  </autoFilter>
  <mergeCells count="21"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  <mergeCell ref="A31:C31"/>
    <mergeCell ref="D31:G31"/>
    <mergeCell ref="A33:C33"/>
    <mergeCell ref="D33:G33"/>
    <mergeCell ref="A34:C34"/>
    <mergeCell ref="D34:G34"/>
  </mergeCells>
  <conditionalFormatting sqref="G9:G18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1" sqref="A31:C3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4" t="s">
        <v>47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70</v>
      </c>
      <c r="B6" s="55"/>
      <c r="C6" s="55"/>
      <c r="D6" s="55"/>
      <c r="E6" s="55"/>
      <c r="F6" s="55"/>
      <c r="G6" s="55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37" t="s">
        <v>7</v>
      </c>
      <c r="E8" s="37" t="s">
        <v>8</v>
      </c>
      <c r="F8" s="37" t="s">
        <v>34</v>
      </c>
      <c r="G8" s="37" t="s">
        <v>35</v>
      </c>
    </row>
    <row r="9" spans="1:7" ht="20.100000000000001" customHeight="1">
      <c r="A9" s="27">
        <f>IF(D9&gt;0,1,0)</f>
        <v>1</v>
      </c>
      <c r="B9" s="24" t="s">
        <v>50</v>
      </c>
      <c r="C9" s="26" t="s">
        <v>38</v>
      </c>
      <c r="D9" s="25">
        <v>3500</v>
      </c>
      <c r="E9" s="25">
        <v>2900</v>
      </c>
      <c r="F9" s="25">
        <f>IF(E9&gt;D9,D9,E9)</f>
        <v>2900</v>
      </c>
      <c r="G9" s="16">
        <f t="shared" ref="G9:G18" si="0">IFERROR(F9/D9,"")</f>
        <v>0.82857142857142863</v>
      </c>
    </row>
    <row r="10" spans="1:7" s="30" customFormat="1" ht="20.100000000000001" customHeight="1">
      <c r="A10" s="27">
        <f>IF(D10&gt;0,A9+1,A9)</f>
        <v>2</v>
      </c>
      <c r="B10" s="24" t="s">
        <v>51</v>
      </c>
      <c r="C10" s="31" t="s">
        <v>39</v>
      </c>
      <c r="D10" s="25">
        <v>3600</v>
      </c>
      <c r="E10" s="25">
        <v>3300</v>
      </c>
      <c r="F10" s="25">
        <f>IF(E10&gt;D10,D10,E10)</f>
        <v>3300</v>
      </c>
      <c r="G10" s="16">
        <f t="shared" si="0"/>
        <v>0.91666666666666663</v>
      </c>
    </row>
    <row r="11" spans="1:7" s="30" customFormat="1" ht="20.100000000000001" customHeight="1">
      <c r="A11" s="27">
        <f t="shared" ref="A11:A18" si="1">IF(D11&gt;0,A10+1,A10)</f>
        <v>3</v>
      </c>
      <c r="B11" s="24" t="s">
        <v>52</v>
      </c>
      <c r="C11" s="26" t="s">
        <v>40</v>
      </c>
      <c r="D11" s="25">
        <v>5000</v>
      </c>
      <c r="E11" s="25">
        <v>4950</v>
      </c>
      <c r="F11" s="25">
        <f t="shared" ref="F11:F13" si="2">IF(E11&gt;D11,D11,E11)</f>
        <v>4950</v>
      </c>
      <c r="G11" s="16">
        <f t="shared" si="0"/>
        <v>0.99</v>
      </c>
    </row>
    <row r="12" spans="1:7" s="30" customFormat="1" ht="20.100000000000001" customHeight="1">
      <c r="A12" s="27">
        <f t="shared" si="1"/>
        <v>4</v>
      </c>
      <c r="B12" s="24" t="s">
        <v>53</v>
      </c>
      <c r="C12" s="26" t="s">
        <v>41</v>
      </c>
      <c r="D12" s="25">
        <v>5000</v>
      </c>
      <c r="E12" s="25">
        <v>4875</v>
      </c>
      <c r="F12" s="25">
        <f t="shared" si="2"/>
        <v>4875</v>
      </c>
      <c r="G12" s="16">
        <f t="shared" si="0"/>
        <v>0.97499999999999998</v>
      </c>
    </row>
    <row r="13" spans="1:7" s="30" customFormat="1" ht="20.100000000000001" customHeight="1">
      <c r="A13" s="27">
        <f t="shared" si="1"/>
        <v>5</v>
      </c>
      <c r="B13" s="24" t="s">
        <v>54</v>
      </c>
      <c r="C13" s="26" t="s">
        <v>42</v>
      </c>
      <c r="D13" s="25">
        <v>7500</v>
      </c>
      <c r="E13" s="25">
        <v>7050</v>
      </c>
      <c r="F13" s="25">
        <f t="shared" si="2"/>
        <v>7050</v>
      </c>
      <c r="G13" s="16">
        <f t="shared" si="0"/>
        <v>0.94</v>
      </c>
    </row>
    <row r="14" spans="1:7" s="30" customFormat="1" ht="20.100000000000001" customHeight="1">
      <c r="A14" s="27">
        <f t="shared" si="1"/>
        <v>6</v>
      </c>
      <c r="B14" s="24" t="s">
        <v>55</v>
      </c>
      <c r="C14" s="26" t="s">
        <v>43</v>
      </c>
      <c r="D14" s="25">
        <v>7500</v>
      </c>
      <c r="E14" s="25">
        <v>6840</v>
      </c>
      <c r="F14" s="25">
        <f>IF(E14&gt;D14,D14,E14)</f>
        <v>6840</v>
      </c>
      <c r="G14" s="16">
        <f t="shared" si="0"/>
        <v>0.91200000000000003</v>
      </c>
    </row>
    <row r="15" spans="1:7" s="30" customFormat="1" ht="20.100000000000001" customHeight="1">
      <c r="A15" s="27">
        <f t="shared" si="1"/>
        <v>7</v>
      </c>
      <c r="B15" s="24" t="s">
        <v>56</v>
      </c>
      <c r="C15" s="26" t="s">
        <v>44</v>
      </c>
      <c r="D15" s="25">
        <v>7500</v>
      </c>
      <c r="E15" s="25">
        <v>6850</v>
      </c>
      <c r="F15" s="25">
        <f>IF(E15&gt;D15,D15,E15)</f>
        <v>6850</v>
      </c>
      <c r="G15" s="16">
        <f t="shared" si="0"/>
        <v>0.91333333333333333</v>
      </c>
    </row>
    <row r="16" spans="1:7" s="30" customFormat="1" ht="20.100000000000001" customHeight="1">
      <c r="A16" s="27">
        <f t="shared" si="1"/>
        <v>8</v>
      </c>
      <c r="B16" s="24" t="s">
        <v>57</v>
      </c>
      <c r="C16" s="26" t="s">
        <v>45</v>
      </c>
      <c r="D16" s="25">
        <v>15000</v>
      </c>
      <c r="E16" s="25">
        <v>12975</v>
      </c>
      <c r="F16" s="25">
        <f t="shared" ref="F16:F18" si="3">IF(E16&gt;D16,D16,E16)</f>
        <v>12975</v>
      </c>
      <c r="G16" s="16">
        <f t="shared" si="0"/>
        <v>0.86499999999999999</v>
      </c>
    </row>
    <row r="17" spans="1:7" s="30" customFormat="1" ht="20.100000000000001" hidden="1" customHeight="1">
      <c r="A17" s="27">
        <f t="shared" si="1"/>
        <v>8</v>
      </c>
      <c r="B17" s="24" t="s">
        <v>58</v>
      </c>
      <c r="C17" s="26" t="s">
        <v>49</v>
      </c>
      <c r="D17" s="25">
        <v>0</v>
      </c>
      <c r="E17" s="25">
        <v>0</v>
      </c>
      <c r="F17" s="25">
        <f t="shared" si="3"/>
        <v>0</v>
      </c>
      <c r="G17" s="16" t="str">
        <f t="shared" si="0"/>
        <v/>
      </c>
    </row>
    <row r="18" spans="1:7" ht="20.100000000000001" hidden="1" customHeight="1">
      <c r="A18" s="27">
        <f t="shared" si="1"/>
        <v>8</v>
      </c>
      <c r="B18" s="24" t="s">
        <v>59</v>
      </c>
      <c r="C18" s="26" t="s">
        <v>46</v>
      </c>
      <c r="D18" s="25">
        <v>0</v>
      </c>
      <c r="E18" s="25">
        <v>0</v>
      </c>
      <c r="F18" s="25">
        <f t="shared" si="3"/>
        <v>0</v>
      </c>
      <c r="G18" s="16" t="str">
        <f t="shared" si="0"/>
        <v/>
      </c>
    </row>
    <row r="19" spans="1:7" ht="25.5" customHeight="1">
      <c r="A19" s="62" t="s">
        <v>6</v>
      </c>
      <c r="B19" s="62"/>
      <c r="C19" s="62"/>
      <c r="D19" s="18">
        <f>SUM(D9:D18)</f>
        <v>54600</v>
      </c>
      <c r="E19" s="18"/>
      <c r="F19" s="18">
        <f>SUM(F9:F18)</f>
        <v>49740</v>
      </c>
      <c r="G19" s="18"/>
    </row>
    <row r="20" spans="1:7" ht="25.5" customHeight="1">
      <c r="A20" s="63" t="s">
        <v>35</v>
      </c>
      <c r="B20" s="63"/>
      <c r="C20" s="63"/>
      <c r="D20" s="64">
        <f>F19/D19</f>
        <v>0.91098901098901097</v>
      </c>
      <c r="E20" s="64"/>
      <c r="F20" s="64"/>
      <c r="G20" s="19"/>
    </row>
    <row r="21" spans="1:7" ht="20.100000000000001" customHeight="1">
      <c r="A21" s="65" t="s">
        <v>61</v>
      </c>
      <c r="B21" s="65"/>
      <c r="C21" s="65"/>
      <c r="D21" s="65" t="str">
        <f>IF(D20&lt;50%,B28,IF(D20&lt;70%,B27,IF(D20&lt;80%,B26,IF(D20&lt;90%,B25,B24))))</f>
        <v>A</v>
      </c>
      <c r="E21" s="65"/>
      <c r="F21" s="65"/>
      <c r="G21" s="20"/>
    </row>
    <row r="22" spans="1:7" ht="35.25" customHeight="1">
      <c r="E22" s="2"/>
      <c r="F22" s="2"/>
    </row>
    <row r="23" spans="1:7" ht="20.100000000000001" customHeight="1">
      <c r="B23" s="17" t="s">
        <v>60</v>
      </c>
    </row>
    <row r="24" spans="1:7" ht="20.100000000000001" customHeight="1">
      <c r="B24" s="6" t="s">
        <v>9</v>
      </c>
      <c r="C24" s="7" t="s">
        <v>10</v>
      </c>
    </row>
    <row r="25" spans="1:7" ht="20.100000000000001" customHeight="1">
      <c r="B25" s="6" t="s">
        <v>11</v>
      </c>
      <c r="C25" s="7" t="s">
        <v>12</v>
      </c>
    </row>
    <row r="26" spans="1:7" ht="20.100000000000001" customHeight="1">
      <c r="B26" s="6" t="s">
        <v>13</v>
      </c>
      <c r="C26" s="7" t="s">
        <v>14</v>
      </c>
    </row>
    <row r="27" spans="1:7" ht="20.100000000000001" customHeight="1">
      <c r="B27" s="6" t="s">
        <v>15</v>
      </c>
      <c r="C27" s="7" t="s">
        <v>16</v>
      </c>
    </row>
    <row r="28" spans="1:7" ht="20.100000000000001" customHeight="1">
      <c r="B28" s="6" t="s">
        <v>17</v>
      </c>
      <c r="C28" s="7" t="s">
        <v>18</v>
      </c>
    </row>
    <row r="30" spans="1:7" ht="20.100000000000001" customHeight="1">
      <c r="A30" s="36"/>
      <c r="B30" s="49" t="s">
        <v>73</v>
      </c>
      <c r="C30" s="49"/>
      <c r="D30" s="49"/>
      <c r="E30" s="49"/>
      <c r="F30" s="49"/>
      <c r="G30" s="49"/>
    </row>
    <row r="31" spans="1:7" ht="53.25" customHeight="1">
      <c r="A31" s="49" t="s">
        <v>36</v>
      </c>
      <c r="B31" s="49"/>
      <c r="C31" s="49"/>
      <c r="D31" s="49" t="s">
        <v>64</v>
      </c>
      <c r="E31" s="49"/>
      <c r="F31" s="49"/>
      <c r="G31" s="49"/>
    </row>
    <row r="32" spans="1:7" ht="28.5" customHeight="1">
      <c r="A32" s="36"/>
      <c r="B32" s="36"/>
      <c r="C32" s="23"/>
      <c r="D32" s="23"/>
      <c r="E32" s="23"/>
      <c r="F32" s="23"/>
      <c r="G32" s="23"/>
    </row>
    <row r="33" spans="1:7" ht="20.100000000000001" customHeight="1">
      <c r="A33" s="50" t="s">
        <v>62</v>
      </c>
      <c r="B33" s="50"/>
      <c r="C33" s="50"/>
      <c r="D33" s="49" t="s">
        <v>37</v>
      </c>
      <c r="E33" s="49"/>
      <c r="F33" s="49"/>
      <c r="G33" s="49"/>
    </row>
    <row r="34" spans="1:7" ht="20.100000000000001" customHeight="1">
      <c r="A34" s="49" t="s">
        <v>63</v>
      </c>
      <c r="B34" s="49"/>
      <c r="C34" s="49"/>
      <c r="D34" s="49"/>
      <c r="E34" s="49"/>
      <c r="F34" s="49"/>
      <c r="G34" s="49"/>
    </row>
  </sheetData>
  <autoFilter ref="A8:G21">
    <filterColumn colId="1" showButton="0"/>
    <filterColumn colId="3">
      <filters>
        <filter val="15,000"/>
        <filter val="3,500"/>
        <filter val="3,600"/>
        <filter val="5,000"/>
        <filter val="54,600"/>
        <filter val="7,500"/>
        <filter val="91.10%"/>
        <filter val="A"/>
      </filters>
    </filterColumn>
  </autoFilter>
  <mergeCells count="21"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  <mergeCell ref="A31:C31"/>
    <mergeCell ref="D31:G31"/>
    <mergeCell ref="A33:C33"/>
    <mergeCell ref="D33:G33"/>
    <mergeCell ref="A34:C34"/>
    <mergeCell ref="D34:G34"/>
  </mergeCells>
  <conditionalFormatting sqref="G9:G18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I16" sqref="I16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4" t="s">
        <v>47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71</v>
      </c>
      <c r="B6" s="55"/>
      <c r="C6" s="55"/>
      <c r="D6" s="55"/>
      <c r="E6" s="55"/>
      <c r="F6" s="55"/>
      <c r="G6" s="55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39" t="s">
        <v>7</v>
      </c>
      <c r="E8" s="39" t="s">
        <v>8</v>
      </c>
      <c r="F8" s="39" t="s">
        <v>34</v>
      </c>
      <c r="G8" s="39" t="s">
        <v>35</v>
      </c>
    </row>
    <row r="9" spans="1:7" ht="20.100000000000001" customHeight="1">
      <c r="A9" s="27">
        <f>IF(D9&gt;0,1,0)</f>
        <v>1</v>
      </c>
      <c r="B9" s="24" t="s">
        <v>50</v>
      </c>
      <c r="C9" s="26" t="s">
        <v>38</v>
      </c>
      <c r="D9" s="25">
        <v>2500</v>
      </c>
      <c r="E9" s="25">
        <v>2407</v>
      </c>
      <c r="F9" s="25">
        <f>IF(E9&gt;D9,D9,E9)</f>
        <v>2407</v>
      </c>
      <c r="G9" s="16">
        <f t="shared" ref="G9:G18" si="0">IFERROR(F9/D9,"")</f>
        <v>0.96279999999999999</v>
      </c>
    </row>
    <row r="10" spans="1:7" s="30" customFormat="1" ht="20.100000000000001" customHeight="1">
      <c r="A10" s="27">
        <f>IF(D10&gt;0,A9+1,A9)</f>
        <v>2</v>
      </c>
      <c r="B10" s="24" t="s">
        <v>51</v>
      </c>
      <c r="C10" s="31" t="s">
        <v>39</v>
      </c>
      <c r="D10" s="25">
        <v>2900</v>
      </c>
      <c r="E10" s="25">
        <v>2849</v>
      </c>
      <c r="F10" s="25">
        <f>IF(E10&gt;D10,D10,E10)</f>
        <v>2849</v>
      </c>
      <c r="G10" s="16">
        <f t="shared" si="0"/>
        <v>0.98241379310344823</v>
      </c>
    </row>
    <row r="11" spans="1:7" s="30" customFormat="1" ht="20.100000000000001" customHeight="1">
      <c r="A11" s="27">
        <f>IF(D11&gt;0,A10+1,A10)</f>
        <v>3</v>
      </c>
      <c r="B11" s="24" t="s">
        <v>52</v>
      </c>
      <c r="C11" s="26" t="s">
        <v>40</v>
      </c>
      <c r="D11" s="25">
        <v>6000</v>
      </c>
      <c r="E11" s="25">
        <v>5547</v>
      </c>
      <c r="F11" s="25">
        <f t="shared" ref="F11:F13" si="1">IF(E11&gt;D11,D11,E11)</f>
        <v>5547</v>
      </c>
      <c r="G11" s="16">
        <f t="shared" si="0"/>
        <v>0.92449999999999999</v>
      </c>
    </row>
    <row r="12" spans="1:7" s="30" customFormat="1" ht="20.100000000000001" customHeight="1">
      <c r="A12" s="27">
        <f t="shared" ref="A12:A18" si="2">IF(D12&gt;0,A11+1,A11)</f>
        <v>4</v>
      </c>
      <c r="B12" s="24" t="s">
        <v>53</v>
      </c>
      <c r="C12" s="26" t="s">
        <v>41</v>
      </c>
      <c r="D12" s="25">
        <v>3000</v>
      </c>
      <c r="E12" s="25">
        <v>3064</v>
      </c>
      <c r="F12" s="25">
        <f t="shared" si="1"/>
        <v>3000</v>
      </c>
      <c r="G12" s="16">
        <f t="shared" si="0"/>
        <v>1</v>
      </c>
    </row>
    <row r="13" spans="1:7" s="30" customFormat="1" ht="20.100000000000001" customHeight="1">
      <c r="A13" s="27">
        <f t="shared" si="2"/>
        <v>5</v>
      </c>
      <c r="B13" s="24" t="s">
        <v>54</v>
      </c>
      <c r="C13" s="26" t="s">
        <v>42</v>
      </c>
      <c r="D13" s="25">
        <v>4500</v>
      </c>
      <c r="E13" s="25">
        <v>4556</v>
      </c>
      <c r="F13" s="25">
        <f t="shared" si="1"/>
        <v>4500</v>
      </c>
      <c r="G13" s="16">
        <f t="shared" si="0"/>
        <v>1</v>
      </c>
    </row>
    <row r="14" spans="1:7" s="30" customFormat="1" ht="20.100000000000001" customHeight="1">
      <c r="A14" s="27">
        <f t="shared" si="2"/>
        <v>6</v>
      </c>
      <c r="B14" s="24" t="s">
        <v>55</v>
      </c>
      <c r="C14" s="26" t="s">
        <v>43</v>
      </c>
      <c r="D14" s="25">
        <v>4500</v>
      </c>
      <c r="E14" s="25">
        <v>4532</v>
      </c>
      <c r="F14" s="25">
        <f>IF(E14&gt;D14,D14,E14)</f>
        <v>4500</v>
      </c>
      <c r="G14" s="16">
        <f t="shared" si="0"/>
        <v>1</v>
      </c>
    </row>
    <row r="15" spans="1:7" s="30" customFormat="1" ht="20.100000000000001" customHeight="1">
      <c r="A15" s="27">
        <f t="shared" si="2"/>
        <v>7</v>
      </c>
      <c r="B15" s="24" t="s">
        <v>56</v>
      </c>
      <c r="C15" s="26" t="s">
        <v>44</v>
      </c>
      <c r="D15" s="25">
        <v>5500</v>
      </c>
      <c r="E15" s="25">
        <v>5227</v>
      </c>
      <c r="F15" s="25">
        <f>IF(E15&gt;D15,D15,E15)</f>
        <v>5227</v>
      </c>
      <c r="G15" s="16">
        <f t="shared" si="0"/>
        <v>0.95036363636363641</v>
      </c>
    </row>
    <row r="16" spans="1:7" s="30" customFormat="1" ht="20.100000000000001" customHeight="1">
      <c r="A16" s="27">
        <f t="shared" si="2"/>
        <v>8</v>
      </c>
      <c r="B16" s="24" t="s">
        <v>57</v>
      </c>
      <c r="C16" s="26" t="s">
        <v>45</v>
      </c>
      <c r="D16" s="25">
        <v>11500</v>
      </c>
      <c r="E16" s="25">
        <v>11210</v>
      </c>
      <c r="F16" s="25">
        <f t="shared" ref="F16:F18" si="3">IF(E16&gt;D16,D16,E16)</f>
        <v>11210</v>
      </c>
      <c r="G16" s="16">
        <f t="shared" si="0"/>
        <v>0.97478260869565214</v>
      </c>
    </row>
    <row r="17" spans="1:7" s="30" customFormat="1" ht="20.100000000000001" hidden="1" customHeight="1">
      <c r="A17" s="27">
        <f t="shared" si="2"/>
        <v>8</v>
      </c>
      <c r="B17" s="24" t="s">
        <v>58</v>
      </c>
      <c r="C17" s="26" t="s">
        <v>49</v>
      </c>
      <c r="D17" s="25">
        <v>0</v>
      </c>
      <c r="E17" s="25">
        <v>0</v>
      </c>
      <c r="F17" s="25">
        <f t="shared" si="3"/>
        <v>0</v>
      </c>
      <c r="G17" s="16" t="str">
        <f t="shared" si="0"/>
        <v/>
      </c>
    </row>
    <row r="18" spans="1:7" ht="20.100000000000001" hidden="1" customHeight="1">
      <c r="A18" s="27">
        <f t="shared" si="2"/>
        <v>8</v>
      </c>
      <c r="B18" s="24" t="s">
        <v>59</v>
      </c>
      <c r="C18" s="26" t="s">
        <v>46</v>
      </c>
      <c r="D18" s="25">
        <v>0</v>
      </c>
      <c r="E18" s="25">
        <v>0</v>
      </c>
      <c r="F18" s="25">
        <f t="shared" si="3"/>
        <v>0</v>
      </c>
      <c r="G18" s="16" t="str">
        <f t="shared" si="0"/>
        <v/>
      </c>
    </row>
    <row r="19" spans="1:7" ht="25.5" customHeight="1">
      <c r="A19" s="62" t="s">
        <v>6</v>
      </c>
      <c r="B19" s="62"/>
      <c r="C19" s="62"/>
      <c r="D19" s="18">
        <f>SUM(D9:D18)</f>
        <v>40400</v>
      </c>
      <c r="E19" s="18"/>
      <c r="F19" s="18">
        <f>SUM(F9:F18)</f>
        <v>39240</v>
      </c>
      <c r="G19" s="18"/>
    </row>
    <row r="20" spans="1:7" ht="25.5" customHeight="1">
      <c r="A20" s="63" t="s">
        <v>35</v>
      </c>
      <c r="B20" s="63"/>
      <c r="C20" s="63"/>
      <c r="D20" s="64">
        <f>F19/D19</f>
        <v>0.97128712871287126</v>
      </c>
      <c r="E20" s="64"/>
      <c r="F20" s="64"/>
      <c r="G20" s="19"/>
    </row>
    <row r="21" spans="1:7" ht="20.100000000000001" customHeight="1">
      <c r="A21" s="65" t="s">
        <v>61</v>
      </c>
      <c r="B21" s="65"/>
      <c r="C21" s="65"/>
      <c r="D21" s="65" t="str">
        <f>IF(D20&lt;50%,B28,IF(D20&lt;70%,B27,IF(D20&lt;80%,B26,IF(D20&lt;90%,B25,B24))))</f>
        <v>A</v>
      </c>
      <c r="E21" s="65"/>
      <c r="F21" s="65"/>
      <c r="G21" s="20"/>
    </row>
    <row r="22" spans="1:7" ht="35.25" customHeight="1">
      <c r="E22" s="2"/>
      <c r="F22" s="2"/>
    </row>
    <row r="23" spans="1:7" ht="20.100000000000001" customHeight="1">
      <c r="B23" s="17" t="s">
        <v>60</v>
      </c>
    </row>
    <row r="24" spans="1:7" ht="20.100000000000001" customHeight="1">
      <c r="B24" s="6" t="s">
        <v>9</v>
      </c>
      <c r="C24" s="7" t="s">
        <v>10</v>
      </c>
    </row>
    <row r="25" spans="1:7" ht="20.100000000000001" customHeight="1">
      <c r="B25" s="6" t="s">
        <v>11</v>
      </c>
      <c r="C25" s="7" t="s">
        <v>12</v>
      </c>
    </row>
    <row r="26" spans="1:7" ht="20.100000000000001" customHeight="1">
      <c r="B26" s="6" t="s">
        <v>13</v>
      </c>
      <c r="C26" s="7" t="s">
        <v>14</v>
      </c>
    </row>
    <row r="27" spans="1:7" ht="20.100000000000001" customHeight="1">
      <c r="B27" s="6" t="s">
        <v>15</v>
      </c>
      <c r="C27" s="7" t="s">
        <v>16</v>
      </c>
    </row>
    <row r="28" spans="1:7" ht="20.100000000000001" customHeight="1">
      <c r="B28" s="6" t="s">
        <v>17</v>
      </c>
      <c r="C28" s="7" t="s">
        <v>18</v>
      </c>
    </row>
    <row r="30" spans="1:7" ht="20.100000000000001" customHeight="1">
      <c r="A30" s="38"/>
      <c r="B30" s="49" t="s">
        <v>72</v>
      </c>
      <c r="C30" s="49"/>
      <c r="D30" s="49"/>
      <c r="E30" s="49"/>
      <c r="F30" s="49"/>
      <c r="G30" s="49"/>
    </row>
    <row r="31" spans="1:7" ht="53.25" customHeight="1">
      <c r="A31" s="49" t="s">
        <v>36</v>
      </c>
      <c r="B31" s="49"/>
      <c r="C31" s="49"/>
      <c r="D31" s="49" t="s">
        <v>64</v>
      </c>
      <c r="E31" s="49"/>
      <c r="F31" s="49"/>
      <c r="G31" s="49"/>
    </row>
    <row r="32" spans="1:7" ht="28.5" customHeight="1">
      <c r="A32" s="38"/>
      <c r="B32" s="38"/>
      <c r="C32" s="23"/>
      <c r="D32" s="23"/>
      <c r="E32" s="23"/>
      <c r="F32" s="23"/>
      <c r="G32" s="23"/>
    </row>
    <row r="33" spans="1:7" ht="20.100000000000001" customHeight="1">
      <c r="A33" s="50" t="s">
        <v>62</v>
      </c>
      <c r="B33" s="50"/>
      <c r="C33" s="50"/>
      <c r="D33" s="49" t="s">
        <v>37</v>
      </c>
      <c r="E33" s="49"/>
      <c r="F33" s="49"/>
      <c r="G33" s="49"/>
    </row>
    <row r="34" spans="1:7" ht="20.100000000000001" customHeight="1">
      <c r="A34" s="49" t="s">
        <v>63</v>
      </c>
      <c r="B34" s="49"/>
      <c r="C34" s="49"/>
      <c r="D34" s="49"/>
      <c r="E34" s="49"/>
      <c r="F34" s="49"/>
      <c r="G34" s="49"/>
    </row>
  </sheetData>
  <autoFilter ref="A8:G21">
    <filterColumn colId="1" showButton="0"/>
    <filterColumn colId="3">
      <filters>
        <filter val="11,500"/>
        <filter val="2,500"/>
        <filter val="2,900"/>
        <filter val="3,000"/>
        <filter val="4,500"/>
        <filter val="40,400"/>
        <filter val="5,500"/>
        <filter val="6,000"/>
        <filter val="97.13%"/>
        <filter val="A"/>
      </filters>
    </filterColumn>
  </autoFilter>
  <mergeCells count="21">
    <mergeCell ref="A31:C31"/>
    <mergeCell ref="D31:G31"/>
    <mergeCell ref="A33:C33"/>
    <mergeCell ref="D33:G33"/>
    <mergeCell ref="A34:C34"/>
    <mergeCell ref="D34:G34"/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</mergeCells>
  <conditionalFormatting sqref="G9:G18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showGridLines="0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4" t="s">
        <v>47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74</v>
      </c>
      <c r="B6" s="55"/>
      <c r="C6" s="55"/>
      <c r="D6" s="55"/>
      <c r="E6" s="55"/>
      <c r="F6" s="55"/>
      <c r="G6" s="55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41" t="s">
        <v>7</v>
      </c>
      <c r="E8" s="41" t="s">
        <v>8</v>
      </c>
      <c r="F8" s="41" t="s">
        <v>34</v>
      </c>
      <c r="G8" s="41" t="s">
        <v>35</v>
      </c>
    </row>
    <row r="9" spans="1:7" ht="20.100000000000001" customHeight="1">
      <c r="A9" s="27">
        <f>IF(D9&gt;0,1,0)</f>
        <v>1</v>
      </c>
      <c r="B9" s="24" t="s">
        <v>50</v>
      </c>
      <c r="C9" s="26" t="s">
        <v>38</v>
      </c>
      <c r="D9" s="25">
        <v>4200</v>
      </c>
      <c r="E9" s="25">
        <v>4191</v>
      </c>
      <c r="F9" s="25">
        <f>IF(E9&gt;D9,D9,E9)</f>
        <v>4191</v>
      </c>
      <c r="G9" s="16">
        <f t="shared" ref="G9:G18" si="0">IFERROR(F9/D9,"")</f>
        <v>0.99785714285714289</v>
      </c>
    </row>
    <row r="10" spans="1:7" s="30" customFormat="1" ht="20.100000000000001" customHeight="1">
      <c r="A10" s="27">
        <f>IF(D10&gt;0,A9+1,A9)</f>
        <v>2</v>
      </c>
      <c r="B10" s="24" t="s">
        <v>51</v>
      </c>
      <c r="C10" s="31" t="s">
        <v>39</v>
      </c>
      <c r="D10" s="25">
        <v>5000</v>
      </c>
      <c r="E10" s="25">
        <v>4977</v>
      </c>
      <c r="F10" s="25">
        <f>IF(E10&gt;D10,D10,E10)</f>
        <v>4977</v>
      </c>
      <c r="G10" s="16">
        <f t="shared" si="0"/>
        <v>0.99539999999999995</v>
      </c>
    </row>
    <row r="11" spans="1:7" s="30" customFormat="1" ht="20.100000000000001" customHeight="1">
      <c r="A11" s="27">
        <f t="shared" ref="A11:A18" si="1">IF(D11&gt;0,A10+1,A10)</f>
        <v>3</v>
      </c>
      <c r="B11" s="24" t="s">
        <v>52</v>
      </c>
      <c r="C11" s="26" t="s">
        <v>40</v>
      </c>
      <c r="D11" s="25">
        <v>10150</v>
      </c>
      <c r="E11" s="25">
        <v>9925</v>
      </c>
      <c r="F11" s="25">
        <f t="shared" ref="F11:F13" si="2">IF(E11&gt;D11,D11,E11)</f>
        <v>9925</v>
      </c>
      <c r="G11" s="16">
        <f t="shared" si="0"/>
        <v>0.97783251231527091</v>
      </c>
    </row>
    <row r="12" spans="1:7" s="30" customFormat="1" ht="20.100000000000001" customHeight="1">
      <c r="A12" s="27">
        <f t="shared" si="1"/>
        <v>4</v>
      </c>
      <c r="B12" s="24" t="s">
        <v>53</v>
      </c>
      <c r="C12" s="26" t="s">
        <v>41</v>
      </c>
      <c r="D12" s="25">
        <v>10150</v>
      </c>
      <c r="E12" s="25">
        <v>9976</v>
      </c>
      <c r="F12" s="25">
        <f t="shared" si="2"/>
        <v>9976</v>
      </c>
      <c r="G12" s="16">
        <f t="shared" si="0"/>
        <v>0.98285714285714287</v>
      </c>
    </row>
    <row r="13" spans="1:7" s="30" customFormat="1" ht="20.100000000000001" customHeight="1">
      <c r="A13" s="27">
        <f t="shared" si="1"/>
        <v>5</v>
      </c>
      <c r="B13" s="24" t="s">
        <v>54</v>
      </c>
      <c r="C13" s="26" t="s">
        <v>42</v>
      </c>
      <c r="D13" s="25">
        <v>9450</v>
      </c>
      <c r="E13" s="25">
        <v>9638</v>
      </c>
      <c r="F13" s="25">
        <f t="shared" si="2"/>
        <v>9450</v>
      </c>
      <c r="G13" s="16">
        <f t="shared" si="0"/>
        <v>1</v>
      </c>
    </row>
    <row r="14" spans="1:7" s="30" customFormat="1" ht="20.100000000000001" customHeight="1">
      <c r="A14" s="27">
        <f t="shared" si="1"/>
        <v>6</v>
      </c>
      <c r="B14" s="24" t="s">
        <v>55</v>
      </c>
      <c r="C14" s="26" t="s">
        <v>43</v>
      </c>
      <c r="D14" s="25">
        <v>8450</v>
      </c>
      <c r="E14" s="25">
        <v>8072</v>
      </c>
      <c r="F14" s="25">
        <f>IF(E14&gt;D14,D14,E14)</f>
        <v>8072</v>
      </c>
      <c r="G14" s="16">
        <f t="shared" si="0"/>
        <v>0.95526627218934912</v>
      </c>
    </row>
    <row r="15" spans="1:7" s="30" customFormat="1" ht="20.100000000000001" customHeight="1">
      <c r="A15" s="27">
        <f t="shared" si="1"/>
        <v>7</v>
      </c>
      <c r="B15" s="24" t="s">
        <v>56</v>
      </c>
      <c r="C15" s="26" t="s">
        <v>44</v>
      </c>
      <c r="D15" s="25">
        <v>9450</v>
      </c>
      <c r="E15" s="25">
        <v>8698</v>
      </c>
      <c r="F15" s="25">
        <f>IF(E15&gt;D15,D15,E15)</f>
        <v>8698</v>
      </c>
      <c r="G15" s="16">
        <f t="shared" si="0"/>
        <v>0.92042328042328048</v>
      </c>
    </row>
    <row r="16" spans="1:7" s="30" customFormat="1" ht="20.100000000000001" customHeight="1">
      <c r="A16" s="27">
        <f t="shared" si="1"/>
        <v>8</v>
      </c>
      <c r="B16" s="24" t="s">
        <v>57</v>
      </c>
      <c r="C16" s="26" t="s">
        <v>45</v>
      </c>
      <c r="D16" s="25">
        <v>13000</v>
      </c>
      <c r="E16" s="25">
        <v>14311</v>
      </c>
      <c r="F16" s="25">
        <f t="shared" ref="F16:F18" si="3">IF(E16&gt;D16,D16,E16)</f>
        <v>13000</v>
      </c>
      <c r="G16" s="16">
        <f t="shared" si="0"/>
        <v>1</v>
      </c>
    </row>
    <row r="17" spans="1:7" s="30" customFormat="1" ht="20.100000000000001" hidden="1" customHeight="1">
      <c r="A17" s="27">
        <f t="shared" si="1"/>
        <v>8</v>
      </c>
      <c r="B17" s="24" t="s">
        <v>58</v>
      </c>
      <c r="C17" s="26" t="s">
        <v>49</v>
      </c>
      <c r="D17" s="25">
        <v>0</v>
      </c>
      <c r="E17" s="25">
        <v>0</v>
      </c>
      <c r="F17" s="25">
        <f t="shared" si="3"/>
        <v>0</v>
      </c>
      <c r="G17" s="16" t="str">
        <f t="shared" si="0"/>
        <v/>
      </c>
    </row>
    <row r="18" spans="1:7" ht="20.100000000000001" hidden="1" customHeight="1">
      <c r="A18" s="27">
        <f t="shared" si="1"/>
        <v>8</v>
      </c>
      <c r="B18" s="24" t="s">
        <v>59</v>
      </c>
      <c r="C18" s="26" t="s">
        <v>46</v>
      </c>
      <c r="D18" s="25">
        <v>0</v>
      </c>
      <c r="E18" s="25">
        <v>0</v>
      </c>
      <c r="F18" s="25">
        <f t="shared" si="3"/>
        <v>0</v>
      </c>
      <c r="G18" s="16" t="str">
        <f t="shared" si="0"/>
        <v/>
      </c>
    </row>
    <row r="19" spans="1:7" ht="25.5" customHeight="1">
      <c r="A19" s="62" t="s">
        <v>6</v>
      </c>
      <c r="B19" s="62"/>
      <c r="C19" s="62"/>
      <c r="D19" s="18">
        <f>SUM(D9:D18)</f>
        <v>69850</v>
      </c>
      <c r="E19" s="18"/>
      <c r="F19" s="18">
        <f>SUM(F9:F18)</f>
        <v>68289</v>
      </c>
      <c r="G19" s="18"/>
    </row>
    <row r="20" spans="1:7" ht="25.5" customHeight="1">
      <c r="A20" s="63" t="s">
        <v>35</v>
      </c>
      <c r="B20" s="63"/>
      <c r="C20" s="63"/>
      <c r="D20" s="64">
        <f>F19/D19</f>
        <v>0.9776521116678597</v>
      </c>
      <c r="E20" s="64"/>
      <c r="F20" s="64"/>
      <c r="G20" s="19"/>
    </row>
    <row r="21" spans="1:7" ht="20.100000000000001" customHeight="1">
      <c r="A21" s="65" t="s">
        <v>61</v>
      </c>
      <c r="B21" s="65"/>
      <c r="C21" s="65"/>
      <c r="D21" s="65" t="str">
        <f>IF(D20&lt;50%,B28,IF(D20&lt;70%,B27,IF(D20&lt;80%,B26,IF(D20&lt;90%,B25,B24))))</f>
        <v>A</v>
      </c>
      <c r="E21" s="65"/>
      <c r="F21" s="65"/>
      <c r="G21" s="20"/>
    </row>
    <row r="22" spans="1:7" ht="35.25" customHeight="1">
      <c r="E22" s="2"/>
      <c r="F22" s="2"/>
    </row>
    <row r="23" spans="1:7" ht="20.100000000000001" customHeight="1">
      <c r="B23" s="17" t="s">
        <v>60</v>
      </c>
    </row>
    <row r="24" spans="1:7" ht="20.100000000000001" customHeight="1">
      <c r="B24" s="6" t="s">
        <v>9</v>
      </c>
      <c r="C24" s="7" t="s">
        <v>10</v>
      </c>
    </row>
    <row r="25" spans="1:7" ht="20.100000000000001" customHeight="1">
      <c r="B25" s="6" t="s">
        <v>11</v>
      </c>
      <c r="C25" s="7" t="s">
        <v>12</v>
      </c>
    </row>
    <row r="26" spans="1:7" ht="20.100000000000001" customHeight="1">
      <c r="B26" s="6" t="s">
        <v>13</v>
      </c>
      <c r="C26" s="7" t="s">
        <v>14</v>
      </c>
    </row>
    <row r="27" spans="1:7" ht="20.100000000000001" customHeight="1">
      <c r="B27" s="6" t="s">
        <v>15</v>
      </c>
      <c r="C27" s="7" t="s">
        <v>16</v>
      </c>
    </row>
    <row r="28" spans="1:7" ht="20.100000000000001" customHeight="1">
      <c r="B28" s="6" t="s">
        <v>17</v>
      </c>
      <c r="C28" s="7" t="s">
        <v>18</v>
      </c>
    </row>
    <row r="30" spans="1:7" ht="20.100000000000001" customHeight="1">
      <c r="A30" s="40"/>
      <c r="B30" s="49" t="s">
        <v>75</v>
      </c>
      <c r="C30" s="49"/>
      <c r="D30" s="49"/>
      <c r="E30" s="49"/>
      <c r="F30" s="49"/>
      <c r="G30" s="49"/>
    </row>
    <row r="31" spans="1:7" ht="53.25" customHeight="1">
      <c r="A31" s="49" t="s">
        <v>36</v>
      </c>
      <c r="B31" s="49"/>
      <c r="C31" s="49"/>
      <c r="D31" s="49" t="s">
        <v>64</v>
      </c>
      <c r="E31" s="49"/>
      <c r="F31" s="49"/>
      <c r="G31" s="49"/>
    </row>
    <row r="32" spans="1:7" ht="28.5" customHeight="1">
      <c r="A32" s="40"/>
      <c r="B32" s="40"/>
      <c r="C32" s="23"/>
      <c r="D32" s="23"/>
      <c r="E32" s="23"/>
      <c r="F32" s="23"/>
      <c r="G32" s="23"/>
    </row>
    <row r="33" spans="1:7" ht="20.100000000000001" customHeight="1">
      <c r="A33" s="50" t="s">
        <v>62</v>
      </c>
      <c r="B33" s="50"/>
      <c r="C33" s="50"/>
      <c r="D33" s="49" t="s">
        <v>37</v>
      </c>
      <c r="E33" s="49"/>
      <c r="F33" s="49"/>
      <c r="G33" s="49"/>
    </row>
    <row r="34" spans="1:7" ht="20.100000000000001" customHeight="1">
      <c r="A34" s="49" t="s">
        <v>63</v>
      </c>
      <c r="B34" s="49"/>
      <c r="C34" s="49"/>
      <c r="D34" s="49"/>
      <c r="E34" s="49"/>
      <c r="F34" s="49"/>
      <c r="G34" s="49"/>
    </row>
  </sheetData>
  <autoFilter ref="A8:G21">
    <filterColumn colId="1" showButton="0"/>
    <filterColumn colId="3">
      <filters>
        <filter val="10,150"/>
        <filter val="13,000"/>
        <filter val="4,200"/>
        <filter val="5,000"/>
        <filter val="69,850"/>
        <filter val="8,450"/>
        <filter val="9,450"/>
        <filter val="97.77%"/>
        <filter val="A"/>
      </filters>
    </filterColumn>
  </autoFilter>
  <mergeCells count="21"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  <mergeCell ref="A31:C31"/>
    <mergeCell ref="D31:G31"/>
    <mergeCell ref="A33:C33"/>
    <mergeCell ref="D33:G33"/>
    <mergeCell ref="A34:C34"/>
    <mergeCell ref="D34:G34"/>
  </mergeCells>
  <conditionalFormatting sqref="G9:G18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4"/>
  <sheetViews>
    <sheetView showGridLines="0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19" sqref="L1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8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8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8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8" ht="20.100000000000001" customHeight="1">
      <c r="A4" s="3"/>
      <c r="B4" s="3"/>
      <c r="C4" s="4"/>
      <c r="D4" s="4"/>
      <c r="E4" s="4"/>
      <c r="F4" s="4"/>
      <c r="G4" s="4"/>
    </row>
    <row r="5" spans="1:8" ht="30.75" customHeight="1">
      <c r="A5" s="54" t="s">
        <v>47</v>
      </c>
      <c r="B5" s="54"/>
      <c r="C5" s="54"/>
      <c r="D5" s="54"/>
      <c r="E5" s="54"/>
      <c r="F5" s="54"/>
      <c r="G5" s="54"/>
    </row>
    <row r="6" spans="1:8" ht="20.100000000000001" customHeight="1">
      <c r="A6" s="55" t="s">
        <v>76</v>
      </c>
      <c r="B6" s="55"/>
      <c r="C6" s="55"/>
      <c r="D6" s="55"/>
      <c r="E6" s="55"/>
      <c r="F6" s="55"/>
      <c r="G6" s="55"/>
    </row>
    <row r="7" spans="1:8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8" s="5" customFormat="1" ht="20.100000000000001" customHeight="1">
      <c r="A8" s="56"/>
      <c r="B8" s="58"/>
      <c r="C8" s="56"/>
      <c r="D8" s="43" t="s">
        <v>7</v>
      </c>
      <c r="E8" s="43" t="s">
        <v>8</v>
      </c>
      <c r="F8" s="43" t="s">
        <v>34</v>
      </c>
      <c r="G8" s="43" t="s">
        <v>35</v>
      </c>
    </row>
    <row r="9" spans="1:8" ht="20.100000000000001" customHeight="1">
      <c r="A9" s="27">
        <f>IF(D9&gt;0,1,0)</f>
        <v>1</v>
      </c>
      <c r="B9" s="24" t="s">
        <v>77</v>
      </c>
      <c r="C9" s="26" t="s">
        <v>38</v>
      </c>
      <c r="D9" s="25">
        <v>5974</v>
      </c>
      <c r="E9" s="25">
        <v>6364</v>
      </c>
      <c r="F9" s="25">
        <f>IF(E9&gt;D9,D9,E9)</f>
        <v>5974</v>
      </c>
      <c r="G9" s="16">
        <f t="shared" ref="G9:G18" si="0">IFERROR(F9/D9,"")</f>
        <v>1</v>
      </c>
    </row>
    <row r="10" spans="1:8" s="30" customFormat="1" ht="20.100000000000001" customHeight="1">
      <c r="A10" s="27">
        <f>IF(D10&gt;0,A9+1,A9)</f>
        <v>2</v>
      </c>
      <c r="B10" s="24" t="s">
        <v>78</v>
      </c>
      <c r="C10" s="31" t="s">
        <v>39</v>
      </c>
      <c r="D10" s="25">
        <v>6032</v>
      </c>
      <c r="E10" s="25">
        <v>5426</v>
      </c>
      <c r="F10" s="25">
        <f>IF(E10&gt;D10,D10,E10)</f>
        <v>5426</v>
      </c>
      <c r="G10" s="16">
        <f t="shared" si="0"/>
        <v>0.89953580901856767</v>
      </c>
      <c r="H10" s="1"/>
    </row>
    <row r="11" spans="1:8" s="30" customFormat="1" ht="20.100000000000001" customHeight="1">
      <c r="A11" s="27">
        <f t="shared" ref="A11:A18" si="1">IF(D11&gt;0,A10+1,A10)</f>
        <v>3</v>
      </c>
      <c r="B11" s="24" t="s">
        <v>79</v>
      </c>
      <c r="C11" s="26" t="s">
        <v>40</v>
      </c>
      <c r="D11" s="25">
        <v>12144</v>
      </c>
      <c r="E11" s="25">
        <v>9060</v>
      </c>
      <c r="F11" s="25">
        <f t="shared" ref="F11:F13" si="2">IF(E11&gt;D11,D11,E11)</f>
        <v>9060</v>
      </c>
      <c r="G11" s="16">
        <f t="shared" si="0"/>
        <v>0.74604743083003955</v>
      </c>
      <c r="H11" s="1"/>
    </row>
    <row r="12" spans="1:8" s="30" customFormat="1" ht="20.100000000000001" customHeight="1">
      <c r="A12" s="27">
        <f t="shared" si="1"/>
        <v>4</v>
      </c>
      <c r="B12" s="24" t="s">
        <v>80</v>
      </c>
      <c r="C12" s="26" t="s">
        <v>41</v>
      </c>
      <c r="D12" s="25">
        <v>13216</v>
      </c>
      <c r="E12" s="25">
        <v>10150</v>
      </c>
      <c r="F12" s="25">
        <f t="shared" si="2"/>
        <v>10150</v>
      </c>
      <c r="G12" s="16">
        <f t="shared" si="0"/>
        <v>0.76800847457627119</v>
      </c>
      <c r="H12" s="1"/>
    </row>
    <row r="13" spans="1:8" s="30" customFormat="1" ht="20.100000000000001" customHeight="1">
      <c r="A13" s="27">
        <f t="shared" si="1"/>
        <v>5</v>
      </c>
      <c r="B13" s="24" t="s">
        <v>81</v>
      </c>
      <c r="C13" s="26" t="s">
        <v>42</v>
      </c>
      <c r="D13" s="25">
        <v>11155</v>
      </c>
      <c r="E13" s="25">
        <v>8237</v>
      </c>
      <c r="F13" s="25">
        <f t="shared" si="2"/>
        <v>8237</v>
      </c>
      <c r="G13" s="16">
        <f t="shared" si="0"/>
        <v>0.73841326759300763</v>
      </c>
      <c r="H13" s="1"/>
    </row>
    <row r="14" spans="1:8" s="30" customFormat="1" ht="20.100000000000001" customHeight="1">
      <c r="A14" s="27">
        <f t="shared" si="1"/>
        <v>6</v>
      </c>
      <c r="B14" s="24" t="s">
        <v>82</v>
      </c>
      <c r="C14" s="26" t="s">
        <v>43</v>
      </c>
      <c r="D14" s="25">
        <v>11347</v>
      </c>
      <c r="E14" s="25">
        <v>10368</v>
      </c>
      <c r="F14" s="25">
        <f>IF(E14&gt;D14,D14,E14)</f>
        <v>10368</v>
      </c>
      <c r="G14" s="16">
        <f t="shared" si="0"/>
        <v>0.91372168855204017</v>
      </c>
      <c r="H14" s="1"/>
    </row>
    <row r="15" spans="1:8" s="30" customFormat="1" ht="20.100000000000001" customHeight="1">
      <c r="A15" s="27">
        <f t="shared" si="1"/>
        <v>7</v>
      </c>
      <c r="B15" s="24" t="s">
        <v>83</v>
      </c>
      <c r="C15" s="26" t="s">
        <v>44</v>
      </c>
      <c r="D15" s="25">
        <v>11662</v>
      </c>
      <c r="E15" s="25">
        <v>5428</v>
      </c>
      <c r="F15" s="25">
        <f>IF(E15&gt;D15,D15,E15)</f>
        <v>5428</v>
      </c>
      <c r="G15" s="16">
        <f t="shared" si="0"/>
        <v>0.46544332018521695</v>
      </c>
      <c r="H15" s="1"/>
    </row>
    <row r="16" spans="1:8" s="30" customFormat="1" ht="20.100000000000001" customHeight="1">
      <c r="A16" s="27">
        <f t="shared" si="1"/>
        <v>8</v>
      </c>
      <c r="B16" s="24" t="s">
        <v>84</v>
      </c>
      <c r="C16" s="26" t="s">
        <v>45</v>
      </c>
      <c r="D16" s="25">
        <v>10200</v>
      </c>
      <c r="E16" s="25">
        <v>5455</v>
      </c>
      <c r="F16" s="25">
        <f t="shared" ref="F16:F18" si="3">IF(E16&gt;D16,D16,E16)</f>
        <v>5455</v>
      </c>
      <c r="G16" s="16">
        <f t="shared" si="0"/>
        <v>0.53480392156862744</v>
      </c>
      <c r="H16" s="1"/>
    </row>
    <row r="17" spans="1:8" s="30" customFormat="1" ht="20.100000000000001" customHeight="1">
      <c r="A17" s="27">
        <f t="shared" si="1"/>
        <v>8</v>
      </c>
      <c r="B17" s="24" t="s">
        <v>58</v>
      </c>
      <c r="C17" s="26" t="s">
        <v>49</v>
      </c>
      <c r="D17" s="25">
        <v>0</v>
      </c>
      <c r="E17" s="25">
        <v>0</v>
      </c>
      <c r="F17" s="25">
        <f t="shared" si="3"/>
        <v>0</v>
      </c>
      <c r="G17" s="16" t="str">
        <f t="shared" si="0"/>
        <v/>
      </c>
      <c r="H17" s="1"/>
    </row>
    <row r="18" spans="1:8" ht="20.100000000000001" customHeight="1">
      <c r="A18" s="27">
        <f t="shared" si="1"/>
        <v>8</v>
      </c>
      <c r="B18" s="24" t="s">
        <v>59</v>
      </c>
      <c r="C18" s="26" t="s">
        <v>46</v>
      </c>
      <c r="D18" s="25">
        <v>0</v>
      </c>
      <c r="E18" s="25">
        <v>0</v>
      </c>
      <c r="F18" s="25">
        <f t="shared" si="3"/>
        <v>0</v>
      </c>
      <c r="G18" s="16" t="str">
        <f t="shared" si="0"/>
        <v/>
      </c>
    </row>
    <row r="19" spans="1:8" ht="25.5" customHeight="1">
      <c r="A19" s="62" t="s">
        <v>6</v>
      </c>
      <c r="B19" s="62"/>
      <c r="C19" s="62"/>
      <c r="D19" s="18">
        <f>SUM(D9:D18)</f>
        <v>81730</v>
      </c>
      <c r="E19" s="18"/>
      <c r="F19" s="18">
        <f>SUM(F9:F18)</f>
        <v>60098</v>
      </c>
      <c r="G19" s="18"/>
    </row>
    <row r="20" spans="1:8" ht="25.5" customHeight="1">
      <c r="A20" s="63" t="s">
        <v>35</v>
      </c>
      <c r="B20" s="63"/>
      <c r="C20" s="63"/>
      <c r="D20" s="64">
        <f>F19/D19</f>
        <v>0.73532362657530892</v>
      </c>
      <c r="E20" s="64"/>
      <c r="F20" s="64"/>
      <c r="G20" s="19"/>
    </row>
    <row r="21" spans="1:8" ht="20.100000000000001" customHeight="1">
      <c r="A21" s="65" t="s">
        <v>61</v>
      </c>
      <c r="B21" s="65"/>
      <c r="C21" s="65"/>
      <c r="D21" s="65" t="str">
        <f>IF(D20&lt;50%,B28,IF(D20&lt;70%,B27,IF(D20&lt;80%,B26,IF(D20&lt;90%,B25,B24))))</f>
        <v>C</v>
      </c>
      <c r="E21" s="65"/>
      <c r="F21" s="65"/>
      <c r="G21" s="20"/>
    </row>
    <row r="22" spans="1:8" ht="35.25" customHeight="1">
      <c r="E22" s="2"/>
      <c r="F22" s="2"/>
    </row>
    <row r="23" spans="1:8" ht="20.100000000000001" customHeight="1">
      <c r="B23" s="17" t="s">
        <v>60</v>
      </c>
    </row>
    <row r="24" spans="1:8" ht="20.100000000000001" customHeight="1">
      <c r="B24" s="6" t="s">
        <v>9</v>
      </c>
      <c r="C24" s="7" t="s">
        <v>10</v>
      </c>
    </row>
    <row r="25" spans="1:8" ht="20.100000000000001" customHeight="1">
      <c r="B25" s="6" t="s">
        <v>11</v>
      </c>
      <c r="C25" s="7" t="s">
        <v>12</v>
      </c>
    </row>
    <row r="26" spans="1:8" ht="20.100000000000001" customHeight="1">
      <c r="B26" s="6" t="s">
        <v>13</v>
      </c>
      <c r="C26" s="7" t="s">
        <v>14</v>
      </c>
    </row>
    <row r="27" spans="1:8" ht="20.100000000000001" customHeight="1">
      <c r="B27" s="6" t="s">
        <v>15</v>
      </c>
      <c r="C27" s="7" t="s">
        <v>16</v>
      </c>
    </row>
    <row r="28" spans="1:8" ht="20.100000000000001" customHeight="1">
      <c r="B28" s="6" t="s">
        <v>17</v>
      </c>
      <c r="C28" s="7" t="s">
        <v>18</v>
      </c>
    </row>
    <row r="30" spans="1:8" ht="20.100000000000001" customHeight="1">
      <c r="A30" s="42"/>
      <c r="B30" s="49" t="s">
        <v>85</v>
      </c>
      <c r="C30" s="49"/>
      <c r="D30" s="49"/>
      <c r="E30" s="49"/>
      <c r="F30" s="49"/>
      <c r="G30" s="49"/>
    </row>
    <row r="31" spans="1:8" ht="53.25" customHeight="1">
      <c r="A31" s="49" t="s">
        <v>36</v>
      </c>
      <c r="B31" s="49"/>
      <c r="C31" s="49"/>
      <c r="D31" s="49" t="s">
        <v>64</v>
      </c>
      <c r="E31" s="49"/>
      <c r="F31" s="49"/>
      <c r="G31" s="49"/>
    </row>
    <row r="32" spans="1:8" ht="28.5" customHeight="1">
      <c r="A32" s="42"/>
      <c r="B32" s="42"/>
      <c r="C32" s="23"/>
      <c r="D32" s="23"/>
      <c r="E32" s="23"/>
      <c r="F32" s="23"/>
      <c r="G32" s="23"/>
    </row>
    <row r="33" spans="1:7" ht="20.100000000000001" customHeight="1">
      <c r="A33" s="50" t="s">
        <v>62</v>
      </c>
      <c r="B33" s="50"/>
      <c r="C33" s="50"/>
      <c r="D33" s="49" t="s">
        <v>37</v>
      </c>
      <c r="E33" s="49"/>
      <c r="F33" s="49"/>
      <c r="G33" s="49"/>
    </row>
    <row r="34" spans="1:7" ht="20.100000000000001" customHeight="1">
      <c r="A34" s="49" t="s">
        <v>63</v>
      </c>
      <c r="B34" s="49"/>
      <c r="C34" s="49"/>
      <c r="D34" s="49"/>
      <c r="E34" s="49"/>
      <c r="F34" s="49"/>
      <c r="G34" s="49"/>
    </row>
  </sheetData>
  <autoFilter ref="A8:G21">
    <filterColumn colId="1" showButton="0"/>
  </autoFilter>
  <mergeCells count="21"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  <mergeCell ref="A31:C31"/>
    <mergeCell ref="D31:G31"/>
    <mergeCell ref="A33:C33"/>
    <mergeCell ref="D33:G33"/>
    <mergeCell ref="A34:C34"/>
    <mergeCell ref="D34:G34"/>
  </mergeCells>
  <conditionalFormatting sqref="G9:G18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H34"/>
  <sheetViews>
    <sheetView showGridLines="0"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G1"/>
    </sheetView>
  </sheetViews>
  <sheetFormatPr defaultRowHeight="20.100000000000001" customHeight="1"/>
  <cols>
    <col min="1" max="1" width="6" style="2" customWidth="1"/>
    <col min="2" max="2" width="22.2851562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8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8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8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8" ht="20.100000000000001" customHeight="1">
      <c r="A4" s="3"/>
      <c r="B4" s="3"/>
      <c r="C4" s="4"/>
      <c r="D4" s="4"/>
      <c r="E4" s="4"/>
      <c r="F4" s="4"/>
      <c r="G4" s="4"/>
    </row>
    <row r="5" spans="1:8" ht="30.75" customHeight="1">
      <c r="A5" s="54" t="s">
        <v>47</v>
      </c>
      <c r="B5" s="54"/>
      <c r="C5" s="54"/>
      <c r="D5" s="54"/>
      <c r="E5" s="54"/>
      <c r="F5" s="54"/>
      <c r="G5" s="54"/>
    </row>
    <row r="6" spans="1:8" ht="20.100000000000001" customHeight="1">
      <c r="A6" s="55" t="s">
        <v>86</v>
      </c>
      <c r="B6" s="55"/>
      <c r="C6" s="55"/>
      <c r="D6" s="55"/>
      <c r="E6" s="55"/>
      <c r="F6" s="55"/>
      <c r="G6" s="55"/>
    </row>
    <row r="7" spans="1:8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8" s="5" customFormat="1" ht="20.100000000000001" customHeight="1">
      <c r="A8" s="56"/>
      <c r="B8" s="58"/>
      <c r="C8" s="56"/>
      <c r="D8" s="45" t="s">
        <v>7</v>
      </c>
      <c r="E8" s="45" t="s">
        <v>8</v>
      </c>
      <c r="F8" s="45" t="s">
        <v>34</v>
      </c>
      <c r="G8" s="45" t="s">
        <v>35</v>
      </c>
    </row>
    <row r="9" spans="1:8" ht="20.100000000000001" customHeight="1">
      <c r="A9" s="27">
        <f>IF(D9&gt;0,1,0)</f>
        <v>1</v>
      </c>
      <c r="B9" s="24" t="s">
        <v>87</v>
      </c>
      <c r="C9" s="26" t="s">
        <v>38</v>
      </c>
      <c r="D9" s="25">
        <v>4000</v>
      </c>
      <c r="E9" s="25">
        <v>3125</v>
      </c>
      <c r="F9" s="25">
        <f>IF(E9&gt;D9,D9,E9)</f>
        <v>3125</v>
      </c>
      <c r="G9" s="16">
        <f t="shared" ref="G9:G18" si="0">IFERROR(F9/D9,"")</f>
        <v>0.78125</v>
      </c>
    </row>
    <row r="10" spans="1:8" s="30" customFormat="1" ht="20.100000000000001" customHeight="1">
      <c r="A10" s="27">
        <f>IF(D10&gt;0,A9+1,A9)</f>
        <v>2</v>
      </c>
      <c r="B10" s="24" t="s">
        <v>88</v>
      </c>
      <c r="C10" s="31" t="s">
        <v>39</v>
      </c>
      <c r="D10" s="25">
        <v>4000</v>
      </c>
      <c r="E10" s="25">
        <v>3049</v>
      </c>
      <c r="F10" s="25">
        <f>IF(E10&gt;D10,D10,E10)</f>
        <v>3049</v>
      </c>
      <c r="G10" s="16">
        <f t="shared" si="0"/>
        <v>0.76224999999999998</v>
      </c>
      <c r="H10" s="1"/>
    </row>
    <row r="11" spans="1:8" s="30" customFormat="1" ht="20.100000000000001" customHeight="1">
      <c r="A11" s="27">
        <f t="shared" ref="A11:A18" si="1">IF(D11&gt;0,A10+1,A10)</f>
        <v>3</v>
      </c>
      <c r="B11" s="24" t="s">
        <v>89</v>
      </c>
      <c r="C11" s="26" t="s">
        <v>40</v>
      </c>
      <c r="D11" s="25">
        <v>6500</v>
      </c>
      <c r="E11" s="25">
        <v>6243</v>
      </c>
      <c r="F11" s="25">
        <f t="shared" ref="F11:F13" si="2">IF(E11&gt;D11,D11,E11)</f>
        <v>6243</v>
      </c>
      <c r="G11" s="16">
        <f t="shared" si="0"/>
        <v>0.96046153846153848</v>
      </c>
      <c r="H11" s="1"/>
    </row>
    <row r="12" spans="1:8" s="30" customFormat="1" ht="20.100000000000001" customHeight="1">
      <c r="A12" s="27">
        <f t="shared" si="1"/>
        <v>4</v>
      </c>
      <c r="B12" s="24" t="s">
        <v>90</v>
      </c>
      <c r="C12" s="26" t="s">
        <v>41</v>
      </c>
      <c r="D12" s="25">
        <v>9000</v>
      </c>
      <c r="E12" s="25">
        <v>8658</v>
      </c>
      <c r="F12" s="25">
        <f t="shared" si="2"/>
        <v>8658</v>
      </c>
      <c r="G12" s="16">
        <f t="shared" si="0"/>
        <v>0.96199999999999997</v>
      </c>
      <c r="H12" s="1"/>
    </row>
    <row r="13" spans="1:8" s="30" customFormat="1" ht="20.100000000000001" customHeight="1">
      <c r="A13" s="27">
        <f t="shared" si="1"/>
        <v>5</v>
      </c>
      <c r="B13" s="24" t="s">
        <v>91</v>
      </c>
      <c r="C13" s="26" t="s">
        <v>42</v>
      </c>
      <c r="D13" s="25">
        <v>9000</v>
      </c>
      <c r="E13" s="25">
        <v>8878</v>
      </c>
      <c r="F13" s="25">
        <f t="shared" si="2"/>
        <v>8878</v>
      </c>
      <c r="G13" s="16">
        <f t="shared" si="0"/>
        <v>0.98644444444444446</v>
      </c>
      <c r="H13" s="1"/>
    </row>
    <row r="14" spans="1:8" s="30" customFormat="1" ht="20.100000000000001" customHeight="1">
      <c r="A14" s="27">
        <f t="shared" si="1"/>
        <v>6</v>
      </c>
      <c r="B14" s="24" t="s">
        <v>92</v>
      </c>
      <c r="C14" s="26" t="s">
        <v>43</v>
      </c>
      <c r="D14" s="25">
        <v>10000</v>
      </c>
      <c r="E14" s="25">
        <v>9905</v>
      </c>
      <c r="F14" s="25">
        <f>IF(E14&gt;D14,D14,E14)</f>
        <v>9905</v>
      </c>
      <c r="G14" s="16">
        <f t="shared" si="0"/>
        <v>0.99050000000000005</v>
      </c>
      <c r="H14" s="1"/>
    </row>
    <row r="15" spans="1:8" s="30" customFormat="1" ht="20.100000000000001" customHeight="1">
      <c r="A15" s="27">
        <f t="shared" si="1"/>
        <v>7</v>
      </c>
      <c r="B15" s="24" t="s">
        <v>93</v>
      </c>
      <c r="C15" s="26" t="s">
        <v>44</v>
      </c>
      <c r="D15" s="25">
        <v>8000</v>
      </c>
      <c r="E15" s="25">
        <v>7766</v>
      </c>
      <c r="F15" s="25">
        <f>IF(E15&gt;D15,D15,E15)</f>
        <v>7766</v>
      </c>
      <c r="G15" s="16">
        <f t="shared" si="0"/>
        <v>0.97075</v>
      </c>
      <c r="H15" s="1"/>
    </row>
    <row r="16" spans="1:8" s="30" customFormat="1" ht="20.100000000000001" customHeight="1">
      <c r="A16" s="27">
        <f t="shared" si="1"/>
        <v>8</v>
      </c>
      <c r="B16" s="24" t="s">
        <v>94</v>
      </c>
      <c r="C16" s="26" t="s">
        <v>45</v>
      </c>
      <c r="D16" s="25">
        <v>16000</v>
      </c>
      <c r="E16" s="25">
        <v>15225</v>
      </c>
      <c r="F16" s="25">
        <f t="shared" ref="F16:F18" si="3">IF(E16&gt;D16,D16,E16)</f>
        <v>15225</v>
      </c>
      <c r="G16" s="16">
        <f t="shared" si="0"/>
        <v>0.95156249999999998</v>
      </c>
      <c r="H16" s="1"/>
    </row>
    <row r="17" spans="1:8" s="30" customFormat="1" ht="20.100000000000001" hidden="1" customHeight="1">
      <c r="A17" s="27">
        <f t="shared" si="1"/>
        <v>8</v>
      </c>
      <c r="B17" s="24" t="s">
        <v>95</v>
      </c>
      <c r="C17" s="26" t="s">
        <v>49</v>
      </c>
      <c r="D17" s="25">
        <v>0</v>
      </c>
      <c r="E17" s="25"/>
      <c r="F17" s="25">
        <f t="shared" si="3"/>
        <v>0</v>
      </c>
      <c r="G17" s="16" t="str">
        <f t="shared" si="0"/>
        <v/>
      </c>
      <c r="H17" s="1"/>
    </row>
    <row r="18" spans="1:8" ht="20.100000000000001" hidden="1" customHeight="1">
      <c r="A18" s="27">
        <f t="shared" si="1"/>
        <v>8</v>
      </c>
      <c r="B18" s="24" t="s">
        <v>96</v>
      </c>
      <c r="C18" s="26" t="s">
        <v>46</v>
      </c>
      <c r="D18" s="25">
        <v>0</v>
      </c>
      <c r="E18" s="25"/>
      <c r="F18" s="25">
        <f t="shared" si="3"/>
        <v>0</v>
      </c>
      <c r="G18" s="16" t="str">
        <f t="shared" si="0"/>
        <v/>
      </c>
    </row>
    <row r="19" spans="1:8" ht="25.5" customHeight="1">
      <c r="A19" s="62" t="s">
        <v>6</v>
      </c>
      <c r="B19" s="62"/>
      <c r="C19" s="62"/>
      <c r="D19" s="18">
        <f>SUM(D9:D18)</f>
        <v>66500</v>
      </c>
      <c r="E19" s="18"/>
      <c r="F19" s="18">
        <f>SUM(F9:F18)</f>
        <v>62849</v>
      </c>
      <c r="G19" s="18"/>
    </row>
    <row r="20" spans="1:8" ht="25.5" customHeight="1">
      <c r="A20" s="63" t="s">
        <v>35</v>
      </c>
      <c r="B20" s="63"/>
      <c r="C20" s="63"/>
      <c r="D20" s="64">
        <f>F19/D19</f>
        <v>0.94509774436090221</v>
      </c>
      <c r="E20" s="64"/>
      <c r="F20" s="64"/>
      <c r="G20" s="19"/>
    </row>
    <row r="21" spans="1:8" ht="20.100000000000001" customHeight="1">
      <c r="A21" s="65" t="s">
        <v>61</v>
      </c>
      <c r="B21" s="65"/>
      <c r="C21" s="65"/>
      <c r="D21" s="65" t="str">
        <f>IF(D20&lt;50%,B28,IF(D20&lt;70%,B27,IF(D20&lt;80%,B26,IF(D20&lt;90%,B25,B24))))</f>
        <v>A</v>
      </c>
      <c r="E21" s="65"/>
      <c r="F21" s="65"/>
      <c r="G21" s="20"/>
    </row>
    <row r="22" spans="1:8" ht="35.25" customHeight="1">
      <c r="E22" s="2"/>
      <c r="F22" s="2"/>
    </row>
    <row r="23" spans="1:8" ht="20.100000000000001" customHeight="1">
      <c r="B23" s="17" t="s">
        <v>60</v>
      </c>
    </row>
    <row r="24" spans="1:8" ht="20.100000000000001" customHeight="1">
      <c r="B24" s="6" t="s">
        <v>9</v>
      </c>
      <c r="C24" s="7" t="s">
        <v>10</v>
      </c>
    </row>
    <row r="25" spans="1:8" ht="20.100000000000001" customHeight="1">
      <c r="B25" s="6" t="s">
        <v>11</v>
      </c>
      <c r="C25" s="7" t="s">
        <v>12</v>
      </c>
    </row>
    <row r="26" spans="1:8" ht="20.100000000000001" customHeight="1">
      <c r="B26" s="6" t="s">
        <v>13</v>
      </c>
      <c r="C26" s="7" t="s">
        <v>14</v>
      </c>
    </row>
    <row r="27" spans="1:8" ht="20.100000000000001" customHeight="1">
      <c r="B27" s="6" t="s">
        <v>15</v>
      </c>
      <c r="C27" s="7" t="s">
        <v>16</v>
      </c>
    </row>
    <row r="28" spans="1:8" ht="20.100000000000001" customHeight="1">
      <c r="B28" s="6" t="s">
        <v>17</v>
      </c>
      <c r="C28" s="7" t="s">
        <v>18</v>
      </c>
    </row>
    <row r="30" spans="1:8" ht="20.100000000000001" customHeight="1">
      <c r="A30" s="44"/>
      <c r="B30" s="49" t="s">
        <v>97</v>
      </c>
      <c r="C30" s="49"/>
      <c r="D30" s="49"/>
      <c r="E30" s="49"/>
      <c r="F30" s="49"/>
      <c r="G30" s="49"/>
    </row>
    <row r="31" spans="1:8" ht="53.25" customHeight="1">
      <c r="A31" s="49" t="s">
        <v>36</v>
      </c>
      <c r="B31" s="49"/>
      <c r="C31" s="49"/>
      <c r="D31" s="49" t="s">
        <v>64</v>
      </c>
      <c r="E31" s="49"/>
      <c r="F31" s="49"/>
      <c r="G31" s="49"/>
    </row>
    <row r="32" spans="1:8" ht="28.5" customHeight="1">
      <c r="A32" s="44"/>
      <c r="B32" s="44"/>
      <c r="C32" s="23"/>
      <c r="D32" s="23"/>
      <c r="E32" s="23"/>
      <c r="F32" s="23"/>
      <c r="G32" s="23"/>
    </row>
    <row r="33" spans="1:7" ht="20.100000000000001" customHeight="1">
      <c r="A33" s="50" t="s">
        <v>62</v>
      </c>
      <c r="B33" s="50"/>
      <c r="C33" s="50"/>
      <c r="D33" s="49" t="s">
        <v>37</v>
      </c>
      <c r="E33" s="49"/>
      <c r="F33" s="49"/>
      <c r="G33" s="49"/>
    </row>
    <row r="34" spans="1:7" ht="20.100000000000001" customHeight="1">
      <c r="A34" s="49" t="s">
        <v>63</v>
      </c>
      <c r="B34" s="49"/>
      <c r="C34" s="49"/>
      <c r="D34" s="49"/>
      <c r="E34" s="49"/>
      <c r="F34" s="49"/>
      <c r="G34" s="49"/>
    </row>
  </sheetData>
  <autoFilter ref="A8:G21">
    <filterColumn colId="1" showButton="0"/>
    <filterColumn colId="3">
      <filters>
        <filter val="10,000"/>
        <filter val="16,000"/>
        <filter val="4,000"/>
        <filter val="6,500"/>
        <filter val="66,500"/>
        <filter val="8,000"/>
        <filter val="9,000"/>
        <filter val="94.51%"/>
        <filter val="A"/>
      </filters>
    </filterColumn>
  </autoFilter>
  <mergeCells count="21"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  <mergeCell ref="A31:C31"/>
    <mergeCell ref="D31:G31"/>
    <mergeCell ref="A33:C33"/>
    <mergeCell ref="D33:G33"/>
    <mergeCell ref="A34:C34"/>
    <mergeCell ref="D34:G34"/>
  </mergeCells>
  <conditionalFormatting sqref="G9:G18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Resume</vt:lpstr>
      <vt:lpstr>Jan</vt:lpstr>
      <vt:lpstr>Feb</vt:lpstr>
      <vt:lpstr>Maret</vt:lpstr>
      <vt:lpstr>April</vt:lpstr>
      <vt:lpstr>May</vt:lpstr>
      <vt:lpstr>June</vt:lpstr>
      <vt:lpstr>Juli</vt:lpstr>
      <vt:lpstr>Aug</vt:lpstr>
      <vt:lpstr>April!Print_Area</vt:lpstr>
      <vt:lpstr>Aug!Print_Area</vt:lpstr>
      <vt:lpstr>Feb!Print_Area</vt:lpstr>
      <vt:lpstr>Jan!Print_Area</vt:lpstr>
      <vt:lpstr>Juli!Print_Area</vt:lpstr>
      <vt:lpstr>June!Print_Area</vt:lpstr>
      <vt:lpstr>Maret!Print_Area</vt:lpstr>
      <vt:lpstr>May!Print_Area</vt:lpstr>
      <vt:lpstr>April!Print_Titles</vt:lpstr>
      <vt:lpstr>Aug!Print_Titles</vt:lpstr>
      <vt:lpstr>Feb!Print_Titles</vt:lpstr>
      <vt:lpstr>Jan!Print_Titles</vt:lpstr>
      <vt:lpstr>Juli!Print_Titles</vt:lpstr>
      <vt:lpstr>June!Print_Titles</vt:lpstr>
      <vt:lpstr>Maret!Print_Titles</vt:lpstr>
      <vt:lpstr>May!Print_Titles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2022-09-08T01:16:09Z</dcterms:modified>
</cp:coreProperties>
</file>