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8"/>
  </bookViews>
  <sheets>
    <sheet name="Resume" sheetId="7" r:id="rId1"/>
    <sheet name="Jan" sheetId="15" r:id="rId2"/>
    <sheet name="Feb" sheetId="16" r:id="rId3"/>
    <sheet name="Maret" sheetId="17" r:id="rId4"/>
    <sheet name="April" sheetId="18" r:id="rId5"/>
    <sheet name="May" sheetId="19" r:id="rId6"/>
    <sheet name="June" sheetId="20" r:id="rId7"/>
    <sheet name="Juli" sheetId="21" r:id="rId8"/>
    <sheet name="Aug" sheetId="22" r:id="rId9"/>
  </sheets>
  <definedNames>
    <definedName name="_xlnm._FilterDatabase" localSheetId="4" hidden="1">April!$A$8:$G$20</definedName>
    <definedName name="_xlnm._FilterDatabase" localSheetId="8" hidden="1">Aug!$A$8:$G$20</definedName>
    <definedName name="_xlnm._FilterDatabase" localSheetId="2" hidden="1">Feb!$A$8:$G$20</definedName>
    <definedName name="_xlnm._FilterDatabase" localSheetId="1" hidden="1">Jan!$A$8:$G$20</definedName>
    <definedName name="_xlnm._FilterDatabase" localSheetId="7" hidden="1">Juli!$A$8:$G$20</definedName>
    <definedName name="_xlnm._FilterDatabase" localSheetId="6" hidden="1">June!$A$8:$G$20</definedName>
    <definedName name="_xlnm._FilterDatabase" localSheetId="3" hidden="1">Maret!$A$8:$G$20</definedName>
    <definedName name="_xlnm._FilterDatabase" localSheetId="5" hidden="1">May!$A$8:$G$20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_xlnm.Print_Area" localSheetId="4">April!$A$1:$G$17</definedName>
    <definedName name="_xlnm.Print_Area" localSheetId="8">Aug!$A$1:$G$17</definedName>
    <definedName name="_xlnm.Print_Area" localSheetId="2">Feb!$A$1:$G$17</definedName>
    <definedName name="_xlnm.Print_Area" localSheetId="1">Jan!$A$1:$G$17</definedName>
    <definedName name="_xlnm.Print_Area" localSheetId="7">Juli!$A$1:$G$17</definedName>
    <definedName name="_xlnm.Print_Area" localSheetId="6">June!$A$1:$G$17</definedName>
    <definedName name="_xlnm.Print_Area" localSheetId="3">Maret!$A$1:$G$17</definedName>
    <definedName name="_xlnm.Print_Area" localSheetId="5">May!$A$1:$G$17</definedName>
    <definedName name="_xlnm.Print_Titles" localSheetId="4">April!$1:$8</definedName>
    <definedName name="_xlnm.Print_Titles" localSheetId="8">Aug!$1:$8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June!$1:$8</definedName>
    <definedName name="_xlnm.Print_Titles" localSheetId="3">Maret!$1:$8</definedName>
    <definedName name="_xlnm.Print_Titles" localSheetId="5">May!$1:$8</definedName>
  </definedNames>
  <calcPr calcId="124519"/>
</workbook>
</file>

<file path=xl/calcChain.xml><?xml version="1.0" encoding="utf-8"?>
<calcChain xmlns="http://schemas.openxmlformats.org/spreadsheetml/2006/main">
  <c r="D18" i="22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18" l="1"/>
  <c r="D19" s="1"/>
  <c r="D18" i="2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18" i="20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0" i="22" l="1"/>
  <c r="C12" i="7"/>
  <c r="D12" s="1"/>
  <c r="F18" i="21"/>
  <c r="D19" s="1"/>
  <c r="F18" i="20"/>
  <c r="D19" s="1"/>
  <c r="G9"/>
  <c r="D18" i="19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0" i="21" l="1"/>
  <c r="C11" i="7"/>
  <c r="D11" s="1"/>
  <c r="D20" i="20"/>
  <c r="C10" i="7"/>
  <c r="D10" s="1"/>
  <c r="F18" i="19"/>
  <c r="D19" s="1"/>
  <c r="G9"/>
  <c r="F10" i="18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9"/>
  <c r="G9" s="1"/>
  <c r="F9" i="17"/>
  <c r="D18" i="18"/>
  <c r="D18" i="17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D18" i="16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18" i="15"/>
  <c r="D20" i="19" l="1"/>
  <c r="C9" i="7"/>
  <c r="D9" s="1"/>
  <c r="F18" i="18"/>
  <c r="D19" s="1"/>
  <c r="F18" i="17"/>
  <c r="D19" s="1"/>
  <c r="G9"/>
  <c r="F18" i="16"/>
  <c r="D19" s="1"/>
  <c r="G9"/>
  <c r="F17" i="15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0" i="18" l="1"/>
  <c r="C8" i="7"/>
  <c r="D20" i="17"/>
  <c r="C7" i="7"/>
  <c r="D7" s="1"/>
  <c r="D20" i="16"/>
  <c r="C6" i="7"/>
  <c r="D6" s="1"/>
  <c r="F18" i="15"/>
  <c r="D19" s="1"/>
  <c r="D8" i="7" l="1"/>
  <c r="D20" i="15"/>
  <c r="C5" i="7" l="1"/>
  <c r="D5" s="1"/>
  <c r="C17" l="1"/>
  <c r="D17" s="1"/>
</calcChain>
</file>

<file path=xl/sharedStrings.xml><?xml version="1.0" encoding="utf-8"?>
<sst xmlns="http://schemas.openxmlformats.org/spreadsheetml/2006/main" count="436" uniqueCount="78">
  <si>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</si>
  <si>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</si>
  <si>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</si>
  <si>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</si>
  <si>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</si>
  <si>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</si>
  <si>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</si>
  <si>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</si>
  <si>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</si>
  <si>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</si>
  <si>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</si>
  <si>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</si>
  <si>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</si>
  <si>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</si>
  <si>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</si>
  <si>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</si>
  <si>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</si>
  <si>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</si>
  <si>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</si>
  <si>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</si>
  <si>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</si>
  <si>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</si>
  <si>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</si>
  <si>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</si>
  <si>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</si>
  <si>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</si>
  <si>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</si>
  <si>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</si>
  <si>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</si>
  <si>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</si>
  <si>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</si>
  <si>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</si>
  <si>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</si>
  <si>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</si>
  <si>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</si>
  <si>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SCORE</t>
  </si>
  <si>
    <t>PT. Chitose Internasional, Tbk.</t>
  </si>
  <si>
    <t>(                                             )</t>
  </si>
  <si>
    <t>KAW-129</t>
  </si>
  <si>
    <t>HINGE-1 ASSY  WB-35 EDP</t>
  </si>
  <si>
    <t>KAW-130</t>
  </si>
  <si>
    <t>HINGE-2 ASSY  WB-35 EDP</t>
  </si>
  <si>
    <t>PIA-023</t>
  </si>
  <si>
    <t>MAIN BRACKET ROLAND EDP</t>
  </si>
  <si>
    <t>PIA-024</t>
  </si>
  <si>
    <t>RAIL PLATE ROLAND EDP</t>
  </si>
  <si>
    <t>PIA-018</t>
  </si>
  <si>
    <t>SEAT PLATE ROLAND EDP</t>
  </si>
  <si>
    <t>PIA-025</t>
  </si>
  <si>
    <t>INSERT PLATE ROLAND EDP</t>
  </si>
  <si>
    <t>KAW-142</t>
  </si>
  <si>
    <t>INSERT PLATE KAWAI 101/151 WS EDP</t>
  </si>
  <si>
    <t>KAW-250</t>
  </si>
  <si>
    <t>KAW-249</t>
  </si>
  <si>
    <t>CENTER BRACKET - L COMPLE KAWAI EDP (RPA)</t>
  </si>
  <si>
    <t>CENTER BRACKET - R COMPLE KAWAI EDP (RPA)</t>
  </si>
  <si>
    <t>JANUARY 2022</t>
  </si>
  <si>
    <t>GRADE</t>
  </si>
  <si>
    <t>Anita Nita</t>
  </si>
  <si>
    <t>PPIC Manager</t>
  </si>
  <si>
    <t>PT. Rachmat Perdana Adhimetal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</si>
  <si>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</si>
  <si>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Grade</t>
  </si>
  <si>
    <t>MONTHLY REPORT OF DELIVERY SCHEDULE
SUBCONTRACTOR - PT. RACHMAT PERDANA ADHIMETAL</t>
  </si>
  <si>
    <t>FEBRUARY 2022</t>
  </si>
  <si>
    <r>
      <t>Cimahi, March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2022</t>
    </r>
  </si>
  <si>
    <t>MARCH 2022</t>
  </si>
  <si>
    <t>April 2022</t>
  </si>
  <si>
    <r>
      <t>Cimahi, May 09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</si>
  <si>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MAY 2022</t>
  </si>
  <si>
    <r>
      <t>Cimahi, June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</si>
  <si>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JUNE 2022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</si>
  <si>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</si>
  <si>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JULY 2022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</si>
  <si>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</si>
  <si>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</si>
  <si>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r>
      <t xml:space="preserve">PT. CHITOSE INTERNASIONAL, TBK
REPORT OF PERFORMANCE
SUBCONTRACTOR : RACHMAT PERDANA ADHIMETAL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</si>
  <si>
    <r>
      <t>Cimahi, September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</si>
</sst>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90" zoomScaleNormal="90" workbookViewId="0">
      <selection activeCell="B3" sqref="B3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47" t="s">
        <v>76</v>
      </c>
      <c r="C2" s="47"/>
      <c r="D2" s="47"/>
      <c r="E2" s="47"/>
      <c r="F2" s="47"/>
      <c r="G2" s="47"/>
    </row>
    <row r="4" spans="2:7" ht="19.5" customHeight="1">
      <c r="B4" s="10" t="s">
        <v>19</v>
      </c>
      <c r="C4" s="10" t="s">
        <v>20</v>
      </c>
      <c r="D4" s="10" t="s">
        <v>62</v>
      </c>
    </row>
    <row r="5" spans="2:7" ht="19.5" customHeight="1">
      <c r="B5" s="9" t="s">
        <v>21</v>
      </c>
      <c r="C5" s="21">
        <f>Jan!D19</f>
        <v>0.32174764890282131</v>
      </c>
      <c r="D5" s="9" t="str">
        <f t="shared" ref="D5:D12" si="0">IF($C5&lt;50%,$F$10,IF($C5&lt;70%,$F$9,IF($C5&lt;80%,$F$8,IF($C5&lt;90%,$F$7,$F$6))))</f>
        <v>E</v>
      </c>
      <c r="F5" s="48" t="s">
        <v>62</v>
      </c>
      <c r="G5" s="49"/>
    </row>
    <row r="6" spans="2:7" ht="19.5" customHeight="1">
      <c r="B6" s="9" t="s">
        <v>22</v>
      </c>
      <c r="C6" s="21">
        <f>Feb!D19</f>
        <v>5.8639914050930629E-2</v>
      </c>
      <c r="D6" s="9" t="str">
        <f t="shared" si="0"/>
        <v>E</v>
      </c>
      <c r="F6" s="11" t="s">
        <v>9</v>
      </c>
      <c r="G6" s="12" t="s">
        <v>10</v>
      </c>
    </row>
    <row r="7" spans="2:7" ht="19.5" customHeight="1">
      <c r="B7" s="9" t="s">
        <v>23</v>
      </c>
      <c r="C7" s="21">
        <f>Maret!D19</f>
        <v>0.29949774629748871</v>
      </c>
      <c r="D7" s="9" t="str">
        <f t="shared" si="0"/>
        <v>E</v>
      </c>
      <c r="F7" s="11" t="s">
        <v>11</v>
      </c>
      <c r="G7" s="12" t="s">
        <v>12</v>
      </c>
    </row>
    <row r="8" spans="2:7" ht="19.5" customHeight="1">
      <c r="B8" s="9" t="s">
        <v>24</v>
      </c>
      <c r="C8" s="21">
        <f>April!D19</f>
        <v>0.32187149095446038</v>
      </c>
      <c r="D8" s="9" t="str">
        <f t="shared" si="0"/>
        <v>E</v>
      </c>
      <c r="F8" s="11" t="s">
        <v>13</v>
      </c>
      <c r="G8" s="12" t="s">
        <v>14</v>
      </c>
    </row>
    <row r="9" spans="2:7" ht="19.5" customHeight="1">
      <c r="B9" s="9" t="s">
        <v>25</v>
      </c>
      <c r="C9" s="21">
        <f>May!D19</f>
        <v>0.89393645873692362</v>
      </c>
      <c r="D9" s="9" t="str">
        <f t="shared" si="0"/>
        <v>B</v>
      </c>
      <c r="F9" s="11" t="s">
        <v>15</v>
      </c>
      <c r="G9" s="12" t="s">
        <v>16</v>
      </c>
    </row>
    <row r="10" spans="2:7" ht="19.5" customHeight="1">
      <c r="B10" s="9" t="s">
        <v>26</v>
      </c>
      <c r="C10" s="21">
        <f>June!D19</f>
        <v>0.76411444141689377</v>
      </c>
      <c r="D10" s="9" t="str">
        <f t="shared" si="0"/>
        <v>C</v>
      </c>
      <c r="F10" s="13" t="s">
        <v>17</v>
      </c>
      <c r="G10" s="14" t="s">
        <v>18</v>
      </c>
    </row>
    <row r="11" spans="2:7" ht="19.5" customHeight="1">
      <c r="B11" s="9" t="s">
        <v>27</v>
      </c>
      <c r="C11" s="21">
        <f>Juli!D19</f>
        <v>0.74503787878787875</v>
      </c>
      <c r="D11" s="9" t="str">
        <f t="shared" si="0"/>
        <v>C</v>
      </c>
    </row>
    <row r="12" spans="2:7" ht="19.5" customHeight="1">
      <c r="B12" s="9" t="s">
        <v>28</v>
      </c>
      <c r="C12" s="21">
        <f>Aug!D19</f>
        <v>0.67145708582834329</v>
      </c>
      <c r="D12" s="9" t="str">
        <f t="shared" si="0"/>
        <v>D</v>
      </c>
    </row>
    <row r="13" spans="2:7" ht="19.5" customHeight="1">
      <c r="B13" s="9" t="s">
        <v>29</v>
      </c>
      <c r="C13" s="21"/>
      <c r="D13" s="9"/>
    </row>
    <row r="14" spans="2:7" ht="19.5" customHeight="1">
      <c r="B14" s="9" t="s">
        <v>30</v>
      </c>
      <c r="C14" s="21"/>
      <c r="D14" s="9"/>
    </row>
    <row r="15" spans="2:7" ht="19.5" customHeight="1">
      <c r="B15" s="9" t="s">
        <v>31</v>
      </c>
      <c r="C15" s="21"/>
      <c r="D15" s="9"/>
    </row>
    <row r="16" spans="2:7" ht="19.5" customHeight="1">
      <c r="B16" s="9" t="s">
        <v>32</v>
      </c>
      <c r="C16" s="21"/>
      <c r="D16" s="9"/>
    </row>
    <row r="17" spans="2:4" ht="19.5" customHeight="1">
      <c r="B17" s="15" t="s">
        <v>33</v>
      </c>
      <c r="C17" s="22">
        <f>AVERAGE(C5:C16)</f>
        <v>0.50953783312196754</v>
      </c>
      <c r="D17" s="15" t="str">
        <f>IF($C17&lt;50%,$F$10,IF($C17&lt;70%,$F$9,IF($C17&lt;80%,$F$8,IF($C17&lt;90%,$F$7,$F$6))))</f>
        <v>D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56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32" t="s">
        <v>7</v>
      </c>
      <c r="E8" s="32" t="s">
        <v>8</v>
      </c>
      <c r="F8" s="32" t="s">
        <v>34</v>
      </c>
      <c r="G8" s="32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1260</v>
      </c>
      <c r="E9" s="25">
        <v>260</v>
      </c>
      <c r="F9" s="25">
        <f>IF(E9&gt;D9,D9,E9)</f>
        <v>260</v>
      </c>
      <c r="G9" s="16">
        <f t="shared" ref="G9:G17" si="0">IFERROR(F9/D9,"")</f>
        <v>0.20634920634920634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1000</v>
      </c>
      <c r="E10" s="25">
        <v>0</v>
      </c>
      <c r="F10" s="25">
        <f>IF(E10&gt;D10,D10,E10)</f>
        <v>0</v>
      </c>
      <c r="G10" s="16">
        <f t="shared" si="0"/>
        <v>0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8450</v>
      </c>
      <c r="E11" s="25">
        <v>1136</v>
      </c>
      <c r="F11" s="25">
        <f t="shared" ref="F11:F13" si="1">IF(E11&gt;D11,D11,E11)</f>
        <v>1136</v>
      </c>
      <c r="G11" s="16">
        <f t="shared" si="0"/>
        <v>0.13443786982248521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8350</v>
      </c>
      <c r="E12" s="25">
        <v>1287</v>
      </c>
      <c r="F12" s="25">
        <f t="shared" si="1"/>
        <v>1287</v>
      </c>
      <c r="G12" s="16">
        <f t="shared" si="0"/>
        <v>0.15413173652694612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8500</v>
      </c>
      <c r="E13" s="25">
        <v>2500</v>
      </c>
      <c r="F13" s="25">
        <f t="shared" si="1"/>
        <v>2500</v>
      </c>
      <c r="G13" s="16">
        <f t="shared" si="0"/>
        <v>0.29411764705882354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8500</v>
      </c>
      <c r="E14" s="25">
        <v>2500</v>
      </c>
      <c r="F14" s="25">
        <f>IF(E14&gt;D14,D14,E14)</f>
        <v>2500</v>
      </c>
      <c r="G14" s="16">
        <f t="shared" si="0"/>
        <v>0.29411764705882354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8500</v>
      </c>
      <c r="E15" s="25">
        <v>2500</v>
      </c>
      <c r="F15" s="25">
        <f>IF(E15&gt;D15,D15,E15)</f>
        <v>2500</v>
      </c>
      <c r="G15" s="16">
        <f t="shared" si="0"/>
        <v>0.29411764705882354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17000</v>
      </c>
      <c r="E16" s="25">
        <v>7500</v>
      </c>
      <c r="F16" s="25">
        <f t="shared" ref="F16:F17" si="2">IF(E16&gt;D16,D16,E16)</f>
        <v>7500</v>
      </c>
      <c r="G16" s="16">
        <f t="shared" si="0"/>
        <v>0.44117647058823528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15000</v>
      </c>
      <c r="E17" s="25">
        <v>6950</v>
      </c>
      <c r="F17" s="25">
        <f t="shared" si="2"/>
        <v>6950</v>
      </c>
      <c r="G17" s="16">
        <f t="shared" si="0"/>
        <v>0.46333333333333332</v>
      </c>
    </row>
    <row r="18" spans="1:7" ht="25.5" customHeight="1">
      <c r="A18" s="61" t="s">
        <v>6</v>
      </c>
      <c r="B18" s="61"/>
      <c r="C18" s="61"/>
      <c r="D18" s="18">
        <f>SUM(D9:D17)</f>
        <v>76560</v>
      </c>
      <c r="E18" s="18"/>
      <c r="F18" s="18">
        <f>SUM(F9:F17)</f>
        <v>24633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0.32174764890282131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E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1"/>
      <c r="B29" s="64" t="s">
        <v>61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31"/>
      <c r="B31" s="31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A18:C18"/>
    <mergeCell ref="A19:C19"/>
    <mergeCell ref="A20:C20"/>
    <mergeCell ref="D20:F20"/>
    <mergeCell ref="B29:G29"/>
    <mergeCell ref="D19:F19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17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8" sqref="J1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64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34" t="s">
        <v>7</v>
      </c>
      <c r="E8" s="34" t="s">
        <v>8</v>
      </c>
      <c r="F8" s="34" t="s">
        <v>34</v>
      </c>
      <c r="G8" s="34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3525</v>
      </c>
      <c r="E9" s="25">
        <v>500</v>
      </c>
      <c r="F9" s="25">
        <f>IF(E9&gt;D9,D9,E9)</f>
        <v>500</v>
      </c>
      <c r="G9" s="16">
        <f t="shared" ref="G9:G17" si="0">IFERROR(F9/D9,"")</f>
        <v>0.14184397163120568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2653</v>
      </c>
      <c r="E10" s="25">
        <v>254</v>
      </c>
      <c r="F10" s="25">
        <f>IF(E10&gt;D10,D10,E10)</f>
        <v>254</v>
      </c>
      <c r="G10" s="16">
        <f t="shared" si="0"/>
        <v>9.5740670938560118E-2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7218</v>
      </c>
      <c r="E11" s="25">
        <v>500</v>
      </c>
      <c r="F11" s="25">
        <f t="shared" ref="F11:F13" si="1">IF(E11&gt;D11,D11,E11)</f>
        <v>500</v>
      </c>
      <c r="G11" s="16">
        <f t="shared" si="0"/>
        <v>6.9271266278747579E-2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6918</v>
      </c>
      <c r="E12" s="25">
        <v>500</v>
      </c>
      <c r="F12" s="25">
        <f t="shared" si="1"/>
        <v>500</v>
      </c>
      <c r="G12" s="16">
        <f t="shared" si="0"/>
        <v>7.2275224053194559E-2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6218</v>
      </c>
      <c r="E13" s="25">
        <v>500</v>
      </c>
      <c r="F13" s="25">
        <f t="shared" si="1"/>
        <v>500</v>
      </c>
      <c r="G13" s="16">
        <f t="shared" si="0"/>
        <v>8.0411707944676739E-2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6218</v>
      </c>
      <c r="E14" s="25">
        <v>500</v>
      </c>
      <c r="F14" s="25">
        <f>IF(E14&gt;D14,D14,E14)</f>
        <v>500</v>
      </c>
      <c r="G14" s="16">
        <f t="shared" si="0"/>
        <v>8.0411707944676739E-2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6218</v>
      </c>
      <c r="E15" s="25">
        <v>285</v>
      </c>
      <c r="F15" s="25">
        <f>IF(E15&gt;D15,D15,E15)</f>
        <v>285</v>
      </c>
      <c r="G15" s="16">
        <f t="shared" si="0"/>
        <v>4.5834673528465743E-2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14437</v>
      </c>
      <c r="E16" s="25">
        <v>500</v>
      </c>
      <c r="F16" s="25">
        <f t="shared" ref="F16:F17" si="2">IF(E16&gt;D16,D16,E16)</f>
        <v>500</v>
      </c>
      <c r="G16" s="16">
        <f t="shared" si="0"/>
        <v>3.463323405139572E-2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15473</v>
      </c>
      <c r="E17" s="25">
        <v>500</v>
      </c>
      <c r="F17" s="25">
        <f t="shared" si="2"/>
        <v>500</v>
      </c>
      <c r="G17" s="16">
        <f t="shared" si="0"/>
        <v>3.2314354036062816E-2</v>
      </c>
    </row>
    <row r="18" spans="1:7" ht="25.5" customHeight="1">
      <c r="A18" s="61" t="s">
        <v>6</v>
      </c>
      <c r="B18" s="61"/>
      <c r="C18" s="61"/>
      <c r="D18" s="18">
        <f>SUM(D9:D17)</f>
        <v>68878</v>
      </c>
      <c r="E18" s="18"/>
      <c r="F18" s="18">
        <f>SUM(F9:F17)</f>
        <v>4039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5.8639914050930629E-2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E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3"/>
      <c r="B29" s="64" t="s">
        <v>65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33"/>
      <c r="B31" s="33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27" sqref="F2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66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35" t="s">
        <v>7</v>
      </c>
      <c r="E8" s="35" t="s">
        <v>8</v>
      </c>
      <c r="F8" s="35" t="s">
        <v>34</v>
      </c>
      <c r="G8" s="35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2800</v>
      </c>
      <c r="E9" s="25">
        <v>450</v>
      </c>
      <c r="F9" s="25">
        <f>IF(E9&gt;D9,D9,E9)</f>
        <v>450</v>
      </c>
      <c r="G9" s="16">
        <f t="shared" ref="G9:G17" si="0">IFERROR(F9/D9,"")</f>
        <v>0.16071428571428573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1800</v>
      </c>
      <c r="E10" s="25">
        <v>299</v>
      </c>
      <c r="F10" s="25">
        <f>IF(E10&gt;D10,D10,E10)</f>
        <v>299</v>
      </c>
      <c r="G10" s="16">
        <f t="shared" si="0"/>
        <v>0.1661111111111111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6750</v>
      </c>
      <c r="E11" s="25">
        <v>3386</v>
      </c>
      <c r="F11" s="25">
        <f t="shared" ref="F11:F13" si="1">IF(E11&gt;D11,D11,E11)</f>
        <v>3386</v>
      </c>
      <c r="G11" s="16">
        <f t="shared" si="0"/>
        <v>0.50162962962962965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7000</v>
      </c>
      <c r="E12" s="25">
        <v>3021</v>
      </c>
      <c r="F12" s="25">
        <f t="shared" si="1"/>
        <v>3021</v>
      </c>
      <c r="G12" s="16">
        <f t="shared" si="0"/>
        <v>0.43157142857142855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6250</v>
      </c>
      <c r="E13" s="25">
        <v>1600</v>
      </c>
      <c r="F13" s="25">
        <f t="shared" si="1"/>
        <v>1600</v>
      </c>
      <c r="G13" s="16">
        <f t="shared" si="0"/>
        <v>0.25600000000000001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6350</v>
      </c>
      <c r="E14" s="25">
        <v>1100</v>
      </c>
      <c r="F14" s="25">
        <f>IF(E14&gt;D14,D14,E14)</f>
        <v>1100</v>
      </c>
      <c r="G14" s="16">
        <f t="shared" si="0"/>
        <v>0.17322834645669291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6700</v>
      </c>
      <c r="E15" s="25">
        <v>1600</v>
      </c>
      <c r="F15" s="25">
        <f>IF(E15&gt;D15,D15,E15)</f>
        <v>1600</v>
      </c>
      <c r="G15" s="16">
        <f t="shared" si="0"/>
        <v>0.23880597014925373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20000</v>
      </c>
      <c r="E16" s="25">
        <v>8000</v>
      </c>
      <c r="F16" s="25">
        <f t="shared" ref="F16:F17" si="2">IF(E16&gt;D16,D16,E16)</f>
        <v>8000</v>
      </c>
      <c r="G16" s="16">
        <f t="shared" si="0"/>
        <v>0.4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20000</v>
      </c>
      <c r="E17" s="25">
        <v>3800</v>
      </c>
      <c r="F17" s="25">
        <f t="shared" si="2"/>
        <v>3800</v>
      </c>
      <c r="G17" s="16">
        <f t="shared" si="0"/>
        <v>0.19</v>
      </c>
    </row>
    <row r="18" spans="1:7" ht="25.5" customHeight="1">
      <c r="A18" s="61" t="s">
        <v>6</v>
      </c>
      <c r="B18" s="61"/>
      <c r="C18" s="61"/>
      <c r="D18" s="18">
        <f>SUM(D9:D17)</f>
        <v>77650</v>
      </c>
      <c r="E18" s="18"/>
      <c r="F18" s="18">
        <f>SUM(F9:F17)</f>
        <v>23256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0.29949774629748871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E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6"/>
      <c r="B29" s="64" t="s">
        <v>68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36"/>
      <c r="B31" s="36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30" sqref="A30:C3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67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37" t="s">
        <v>7</v>
      </c>
      <c r="E8" s="37" t="s">
        <v>8</v>
      </c>
      <c r="F8" s="37" t="s">
        <v>34</v>
      </c>
      <c r="G8" s="37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3800</v>
      </c>
      <c r="E9" s="25">
        <v>0</v>
      </c>
      <c r="F9" s="25">
        <f>IF(E9&gt;D9,D9,E9)</f>
        <v>0</v>
      </c>
      <c r="G9" s="16">
        <f t="shared" ref="G9:G17" si="0">IFERROR(F9/D9,"")</f>
        <v>0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3300</v>
      </c>
      <c r="E10" s="25">
        <v>0</v>
      </c>
      <c r="F10" s="25">
        <f t="shared" ref="F10:F17" si="1">IF(E10&gt;D10,D10,E10)</f>
        <v>0</v>
      </c>
      <c r="G10" s="16">
        <f t="shared" si="0"/>
        <v>0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6750</v>
      </c>
      <c r="E11" s="25">
        <v>1492</v>
      </c>
      <c r="F11" s="25">
        <f t="shared" si="1"/>
        <v>1492</v>
      </c>
      <c r="G11" s="16">
        <f t="shared" si="0"/>
        <v>0.22103703703703703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7000</v>
      </c>
      <c r="E12" s="25">
        <v>2406</v>
      </c>
      <c r="F12" s="25">
        <f t="shared" si="1"/>
        <v>2406</v>
      </c>
      <c r="G12" s="16">
        <f t="shared" si="0"/>
        <v>0.34371428571428569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6250</v>
      </c>
      <c r="E13" s="25">
        <v>3500</v>
      </c>
      <c r="F13" s="25">
        <f t="shared" si="1"/>
        <v>3500</v>
      </c>
      <c r="G13" s="16">
        <f t="shared" si="0"/>
        <v>0.56000000000000005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6350</v>
      </c>
      <c r="E14" s="25">
        <v>2900</v>
      </c>
      <c r="F14" s="25">
        <f t="shared" si="1"/>
        <v>2900</v>
      </c>
      <c r="G14" s="16">
        <f t="shared" si="0"/>
        <v>0.45669291338582679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6700</v>
      </c>
      <c r="E15" s="25">
        <v>2000</v>
      </c>
      <c r="F15" s="25">
        <f t="shared" si="1"/>
        <v>2000</v>
      </c>
      <c r="G15" s="16">
        <f t="shared" si="0"/>
        <v>0.29850746268656714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20000</v>
      </c>
      <c r="E16" s="25">
        <v>7000</v>
      </c>
      <c r="F16" s="25">
        <f t="shared" si="1"/>
        <v>7000</v>
      </c>
      <c r="G16" s="16">
        <f t="shared" si="0"/>
        <v>0.35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20000</v>
      </c>
      <c r="E17" s="25">
        <v>6500</v>
      </c>
      <c r="F17" s="25">
        <f t="shared" si="1"/>
        <v>6500</v>
      </c>
      <c r="G17" s="16">
        <f t="shared" si="0"/>
        <v>0.32500000000000001</v>
      </c>
    </row>
    <row r="18" spans="1:7" ht="25.5" customHeight="1">
      <c r="A18" s="61" t="s">
        <v>6</v>
      </c>
      <c r="B18" s="61"/>
      <c r="C18" s="61"/>
      <c r="D18" s="18">
        <f>SUM(D9:D17)</f>
        <v>80150</v>
      </c>
      <c r="E18" s="18"/>
      <c r="F18" s="18">
        <f>SUM(F9:F17)</f>
        <v>25798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0.32187149095446038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E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8"/>
      <c r="B29" s="64" t="s">
        <v>68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38"/>
      <c r="B31" s="38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1" sqref="I1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69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40" t="s">
        <v>7</v>
      </c>
      <c r="E8" s="40" t="s">
        <v>8</v>
      </c>
      <c r="F8" s="40" t="s">
        <v>34</v>
      </c>
      <c r="G8" s="40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1000</v>
      </c>
      <c r="E9" s="25">
        <v>800</v>
      </c>
      <c r="F9" s="25">
        <f>IF(E9&gt;D9,D9,E9)</f>
        <v>800</v>
      </c>
      <c r="G9" s="16">
        <f t="shared" ref="G9:G17" si="0">IFERROR(F9/D9,"")</f>
        <v>0.8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1000</v>
      </c>
      <c r="E10" s="25">
        <v>899</v>
      </c>
      <c r="F10" s="25">
        <f t="shared" ref="F10:F17" si="1">IF(E10&gt;D10,D10,E10)</f>
        <v>899</v>
      </c>
      <c r="G10" s="16">
        <f t="shared" si="0"/>
        <v>0.89900000000000002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4172</v>
      </c>
      <c r="E11" s="25">
        <v>4172</v>
      </c>
      <c r="F11" s="25">
        <f t="shared" si="1"/>
        <v>4172</v>
      </c>
      <c r="G11" s="16">
        <f t="shared" si="0"/>
        <v>1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4000</v>
      </c>
      <c r="E12" s="25">
        <v>3966</v>
      </c>
      <c r="F12" s="25">
        <f t="shared" si="1"/>
        <v>3966</v>
      </c>
      <c r="G12" s="16">
        <f t="shared" si="0"/>
        <v>0.99150000000000005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3000</v>
      </c>
      <c r="E13" s="25">
        <v>3000</v>
      </c>
      <c r="F13" s="25">
        <f t="shared" si="1"/>
        <v>3000</v>
      </c>
      <c r="G13" s="16">
        <f t="shared" si="0"/>
        <v>1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3000</v>
      </c>
      <c r="E14" s="25">
        <v>2600</v>
      </c>
      <c r="F14" s="25">
        <f t="shared" si="1"/>
        <v>2600</v>
      </c>
      <c r="G14" s="16">
        <f t="shared" si="0"/>
        <v>0.8666666666666667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3300</v>
      </c>
      <c r="E15" s="25">
        <v>2200</v>
      </c>
      <c r="F15" s="25">
        <f t="shared" si="1"/>
        <v>2200</v>
      </c>
      <c r="G15" s="16">
        <f t="shared" si="0"/>
        <v>0.66666666666666663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7500</v>
      </c>
      <c r="E16" s="25">
        <v>6800</v>
      </c>
      <c r="F16" s="25">
        <f t="shared" si="1"/>
        <v>6800</v>
      </c>
      <c r="G16" s="16">
        <f t="shared" si="0"/>
        <v>0.90666666666666662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4000</v>
      </c>
      <c r="E17" s="25">
        <v>3250</v>
      </c>
      <c r="F17" s="25">
        <f t="shared" si="1"/>
        <v>3250</v>
      </c>
      <c r="G17" s="16">
        <f t="shared" si="0"/>
        <v>0.8125</v>
      </c>
    </row>
    <row r="18" spans="1:7" ht="25.5" customHeight="1">
      <c r="A18" s="61" t="s">
        <v>6</v>
      </c>
      <c r="B18" s="61"/>
      <c r="C18" s="61"/>
      <c r="D18" s="18">
        <f>SUM(D9:D17)</f>
        <v>30972</v>
      </c>
      <c r="E18" s="18"/>
      <c r="F18" s="18">
        <f>SUM(F9:F17)</f>
        <v>27687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0.89393645873692362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B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9"/>
      <c r="B29" s="64" t="s">
        <v>70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39"/>
      <c r="B31" s="39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71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42" t="s">
        <v>7</v>
      </c>
      <c r="E8" s="42" t="s">
        <v>8</v>
      </c>
      <c r="F8" s="42" t="s">
        <v>34</v>
      </c>
      <c r="G8" s="42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1850</v>
      </c>
      <c r="E9" s="25">
        <v>2450</v>
      </c>
      <c r="F9" s="25">
        <f>IF(E9&gt;D9,D9,E9)</f>
        <v>1850</v>
      </c>
      <c r="G9" s="16">
        <f t="shared" ref="G9:G17" si="0">IFERROR(F9/D9,"")</f>
        <v>1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1650</v>
      </c>
      <c r="E10" s="25">
        <v>1520</v>
      </c>
      <c r="F10" s="25">
        <f t="shared" ref="F10:F17" si="1">IF(E10&gt;D10,D10,E10)</f>
        <v>1520</v>
      </c>
      <c r="G10" s="16">
        <f t="shared" si="0"/>
        <v>0.92121212121212126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3700</v>
      </c>
      <c r="E11" s="25">
        <v>3161</v>
      </c>
      <c r="F11" s="25">
        <f t="shared" si="1"/>
        <v>3161</v>
      </c>
      <c r="G11" s="16">
        <f t="shared" si="0"/>
        <v>0.85432432432432437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3700</v>
      </c>
      <c r="E12" s="25">
        <v>1962</v>
      </c>
      <c r="F12" s="25">
        <f t="shared" si="1"/>
        <v>1962</v>
      </c>
      <c r="G12" s="16">
        <f t="shared" si="0"/>
        <v>0.53027027027027029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3000</v>
      </c>
      <c r="E13" s="25">
        <v>3100</v>
      </c>
      <c r="F13" s="25">
        <f t="shared" si="1"/>
        <v>3000</v>
      </c>
      <c r="G13" s="16">
        <f t="shared" si="0"/>
        <v>1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3000</v>
      </c>
      <c r="E14" s="25">
        <v>3900</v>
      </c>
      <c r="F14" s="25">
        <f t="shared" si="1"/>
        <v>3000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3300</v>
      </c>
      <c r="E15" s="25">
        <v>5600</v>
      </c>
      <c r="F15" s="25">
        <f t="shared" si="1"/>
        <v>3300</v>
      </c>
      <c r="G15" s="16">
        <f t="shared" si="0"/>
        <v>1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7500</v>
      </c>
      <c r="E16" s="25">
        <v>6600</v>
      </c>
      <c r="F16" s="25">
        <f t="shared" si="1"/>
        <v>6600</v>
      </c>
      <c r="G16" s="16">
        <f t="shared" si="0"/>
        <v>0.88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9000</v>
      </c>
      <c r="E17" s="25">
        <v>3650</v>
      </c>
      <c r="F17" s="25">
        <f t="shared" si="1"/>
        <v>3650</v>
      </c>
      <c r="G17" s="16">
        <f t="shared" si="0"/>
        <v>0.40555555555555556</v>
      </c>
    </row>
    <row r="18" spans="1:7" ht="25.5" customHeight="1">
      <c r="A18" s="61" t="s">
        <v>6</v>
      </c>
      <c r="B18" s="61"/>
      <c r="C18" s="61"/>
      <c r="D18" s="18">
        <f>SUM(D9:D17)</f>
        <v>36700</v>
      </c>
      <c r="E18" s="18"/>
      <c r="F18" s="18">
        <f>SUM(F9:F17)</f>
        <v>28043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0.76411444141689377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C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1"/>
      <c r="B29" s="64" t="s">
        <v>72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41"/>
      <c r="B31" s="41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7" sqref="I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9" t="s">
        <v>63</v>
      </c>
      <c r="B5" s="59"/>
      <c r="C5" s="59"/>
      <c r="D5" s="59"/>
      <c r="E5" s="59"/>
      <c r="F5" s="59"/>
      <c r="G5" s="59"/>
    </row>
    <row r="6" spans="1:7" ht="20.100000000000001" customHeight="1">
      <c r="A6" s="60" t="s">
        <v>73</v>
      </c>
      <c r="B6" s="60"/>
      <c r="C6" s="60"/>
      <c r="D6" s="60"/>
      <c r="E6" s="60"/>
      <c r="F6" s="60"/>
      <c r="G6" s="60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44" t="s">
        <v>7</v>
      </c>
      <c r="E8" s="44" t="s">
        <v>8</v>
      </c>
      <c r="F8" s="44" t="s">
        <v>34</v>
      </c>
      <c r="G8" s="44" t="s">
        <v>35</v>
      </c>
    </row>
    <row r="9" spans="1:7" ht="20.100000000000001" customHeight="1">
      <c r="A9" s="27">
        <v>1</v>
      </c>
      <c r="B9" s="24" t="s">
        <v>52</v>
      </c>
      <c r="C9" s="26" t="s">
        <v>55</v>
      </c>
      <c r="D9" s="25">
        <v>1850</v>
      </c>
      <c r="E9" s="25">
        <v>900</v>
      </c>
      <c r="F9" s="25">
        <f>IF(E9&gt;D9,D9,E9)</f>
        <v>900</v>
      </c>
      <c r="G9" s="16">
        <f t="shared" ref="G9:G17" si="0">IFERROR(F9/D9,"")</f>
        <v>0.48648648648648651</v>
      </c>
    </row>
    <row r="10" spans="1:7" s="28" customFormat="1" ht="20.100000000000001" customHeight="1">
      <c r="A10" s="30">
        <v>2</v>
      </c>
      <c r="B10" s="24" t="s">
        <v>53</v>
      </c>
      <c r="C10" s="29" t="s">
        <v>54</v>
      </c>
      <c r="D10" s="25">
        <v>1650</v>
      </c>
      <c r="E10" s="25">
        <v>1550</v>
      </c>
      <c r="F10" s="25">
        <f t="shared" ref="F10:F17" si="1">IF(E10&gt;D10,D10,E10)</f>
        <v>1550</v>
      </c>
      <c r="G10" s="16">
        <f t="shared" si="0"/>
        <v>0.93939393939393945</v>
      </c>
    </row>
    <row r="11" spans="1:7" s="28" customFormat="1" ht="20.100000000000001" customHeight="1">
      <c r="A11" s="27">
        <v>3</v>
      </c>
      <c r="B11" s="24" t="s">
        <v>38</v>
      </c>
      <c r="C11" s="26" t="s">
        <v>39</v>
      </c>
      <c r="D11" s="25">
        <v>3700</v>
      </c>
      <c r="E11" s="25">
        <v>2718</v>
      </c>
      <c r="F11" s="25">
        <f t="shared" si="1"/>
        <v>2718</v>
      </c>
      <c r="G11" s="16">
        <f t="shared" si="0"/>
        <v>0.73459459459459464</v>
      </c>
    </row>
    <row r="12" spans="1:7" s="28" customFormat="1" ht="20.100000000000001" customHeight="1">
      <c r="A12" s="30">
        <v>4</v>
      </c>
      <c r="B12" s="24" t="s">
        <v>40</v>
      </c>
      <c r="C12" s="26" t="s">
        <v>41</v>
      </c>
      <c r="D12" s="25">
        <v>2700</v>
      </c>
      <c r="E12" s="25">
        <v>1851</v>
      </c>
      <c r="F12" s="25">
        <f t="shared" si="1"/>
        <v>1851</v>
      </c>
      <c r="G12" s="16">
        <f t="shared" si="0"/>
        <v>0.68555555555555558</v>
      </c>
    </row>
    <row r="13" spans="1:7" s="28" customFormat="1" ht="20.100000000000001" customHeight="1">
      <c r="A13" s="27">
        <v>5</v>
      </c>
      <c r="B13" s="24" t="s">
        <v>42</v>
      </c>
      <c r="C13" s="26" t="s">
        <v>43</v>
      </c>
      <c r="D13" s="25">
        <v>3200</v>
      </c>
      <c r="E13" s="25">
        <v>3200</v>
      </c>
      <c r="F13" s="25">
        <f t="shared" si="1"/>
        <v>3200</v>
      </c>
      <c r="G13" s="16">
        <f t="shared" si="0"/>
        <v>1</v>
      </c>
    </row>
    <row r="14" spans="1:7" s="28" customFormat="1" ht="20.100000000000001" customHeight="1">
      <c r="A14" s="30">
        <v>6</v>
      </c>
      <c r="B14" s="24" t="s">
        <v>44</v>
      </c>
      <c r="C14" s="26" t="s">
        <v>45</v>
      </c>
      <c r="D14" s="25">
        <v>2000</v>
      </c>
      <c r="E14" s="25">
        <v>1700</v>
      </c>
      <c r="F14" s="25">
        <f t="shared" si="1"/>
        <v>1700</v>
      </c>
      <c r="G14" s="16">
        <f t="shared" si="0"/>
        <v>0.85</v>
      </c>
    </row>
    <row r="15" spans="1:7" s="28" customFormat="1" ht="20.100000000000001" customHeight="1">
      <c r="A15" s="27">
        <v>7</v>
      </c>
      <c r="B15" s="24" t="s">
        <v>46</v>
      </c>
      <c r="C15" s="26" t="s">
        <v>47</v>
      </c>
      <c r="D15" s="25">
        <v>1800</v>
      </c>
      <c r="E15" s="25">
        <v>900</v>
      </c>
      <c r="F15" s="25">
        <f t="shared" si="1"/>
        <v>900</v>
      </c>
      <c r="G15" s="16">
        <f t="shared" si="0"/>
        <v>0.5</v>
      </c>
    </row>
    <row r="16" spans="1:7" s="28" customFormat="1" ht="20.100000000000001" customHeight="1">
      <c r="A16" s="30">
        <v>8</v>
      </c>
      <c r="B16" s="24" t="s">
        <v>48</v>
      </c>
      <c r="C16" s="26" t="s">
        <v>49</v>
      </c>
      <c r="D16" s="25">
        <v>5500</v>
      </c>
      <c r="E16" s="25">
        <v>4950</v>
      </c>
      <c r="F16" s="25">
        <f t="shared" si="1"/>
        <v>4950</v>
      </c>
      <c r="G16" s="16">
        <f t="shared" si="0"/>
        <v>0.9</v>
      </c>
    </row>
    <row r="17" spans="1:7" s="28" customFormat="1" ht="20.100000000000001" customHeight="1">
      <c r="A17" s="27">
        <v>9</v>
      </c>
      <c r="B17" s="24" t="s">
        <v>50</v>
      </c>
      <c r="C17" s="26" t="s">
        <v>51</v>
      </c>
      <c r="D17" s="25">
        <v>4000</v>
      </c>
      <c r="E17" s="25">
        <v>1900</v>
      </c>
      <c r="F17" s="25">
        <f t="shared" si="1"/>
        <v>1900</v>
      </c>
      <c r="G17" s="16">
        <f t="shared" si="0"/>
        <v>0.47499999999999998</v>
      </c>
    </row>
    <row r="18" spans="1:7" ht="25.5" customHeight="1">
      <c r="A18" s="61" t="s">
        <v>6</v>
      </c>
      <c r="B18" s="61"/>
      <c r="C18" s="61"/>
      <c r="D18" s="18">
        <f>SUM(D9:D17)</f>
        <v>26400</v>
      </c>
      <c r="E18" s="18"/>
      <c r="F18" s="18">
        <f>SUM(F9:F17)</f>
        <v>19669</v>
      </c>
      <c r="G18" s="18"/>
    </row>
    <row r="19" spans="1:7" ht="25.5" customHeight="1">
      <c r="A19" s="62" t="s">
        <v>35</v>
      </c>
      <c r="B19" s="62"/>
      <c r="C19" s="62"/>
      <c r="D19" s="65">
        <f>F18/D18</f>
        <v>0.74503787878787875</v>
      </c>
      <c r="E19" s="65"/>
      <c r="F19" s="65"/>
      <c r="G19" s="19"/>
    </row>
    <row r="20" spans="1:7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C</v>
      </c>
      <c r="E20" s="63"/>
      <c r="F20" s="63"/>
      <c r="G20" s="20"/>
    </row>
    <row r="21" spans="1:7" ht="20.100000000000001" customHeight="1">
      <c r="E21" s="2"/>
      <c r="F21" s="2"/>
    </row>
    <row r="22" spans="1:7" ht="35.25" customHeight="1">
      <c r="B22" s="17" t="s">
        <v>57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3"/>
      <c r="B29" s="64" t="s">
        <v>74</v>
      </c>
      <c r="C29" s="64"/>
      <c r="D29" s="64"/>
      <c r="E29" s="64"/>
      <c r="F29" s="64"/>
      <c r="G29" s="64"/>
    </row>
    <row r="30" spans="1:7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7" ht="53.25" customHeight="1">
      <c r="A31" s="43"/>
      <c r="B31" s="43"/>
      <c r="C31" s="23"/>
      <c r="D31" s="23"/>
      <c r="E31" s="23"/>
      <c r="F31" s="23"/>
      <c r="G31" s="23"/>
    </row>
    <row r="32" spans="1:7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3"/>
  <sheetViews>
    <sheetView showGridLines="0" tabSelected="1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8" ht="20.100000000000001" customHeight="1">
      <c r="A1" s="56" t="s">
        <v>0</v>
      </c>
      <c r="B1" s="56"/>
      <c r="C1" s="56"/>
      <c r="D1" s="56"/>
      <c r="E1" s="56"/>
      <c r="F1" s="56"/>
      <c r="G1" s="56"/>
    </row>
    <row r="2" spans="1:8" ht="20.100000000000001" customHeight="1">
      <c r="A2" s="57" t="s">
        <v>1</v>
      </c>
      <c r="B2" s="57"/>
      <c r="C2" s="57"/>
      <c r="D2" s="57"/>
      <c r="E2" s="57"/>
      <c r="F2" s="57"/>
      <c r="G2" s="57"/>
    </row>
    <row r="3" spans="1:8" ht="20.100000000000001" customHeight="1">
      <c r="A3" s="58" t="s">
        <v>2</v>
      </c>
      <c r="B3" s="58"/>
      <c r="C3" s="58"/>
      <c r="D3" s="58"/>
      <c r="E3" s="58"/>
      <c r="F3" s="58"/>
      <c r="G3" s="58"/>
    </row>
    <row r="4" spans="1:8" ht="20.100000000000001" customHeight="1">
      <c r="A4" s="3"/>
      <c r="B4" s="3"/>
      <c r="C4" s="4"/>
      <c r="D4" s="4"/>
      <c r="E4" s="4"/>
      <c r="F4" s="4"/>
      <c r="G4" s="4"/>
    </row>
    <row r="5" spans="1:8" ht="30.75" customHeight="1">
      <c r="A5" s="59" t="s">
        <v>63</v>
      </c>
      <c r="B5" s="59"/>
      <c r="C5" s="59"/>
      <c r="D5" s="59"/>
      <c r="E5" s="59"/>
      <c r="F5" s="59"/>
      <c r="G5" s="59"/>
    </row>
    <row r="6" spans="1:8" ht="20.100000000000001" customHeight="1">
      <c r="A6" s="60" t="s">
        <v>75</v>
      </c>
      <c r="B6" s="60"/>
      <c r="C6" s="60"/>
      <c r="D6" s="60"/>
      <c r="E6" s="60"/>
      <c r="F6" s="60"/>
      <c r="G6" s="60"/>
    </row>
    <row r="7" spans="1:8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8" s="5" customFormat="1" ht="20.100000000000001" customHeight="1">
      <c r="A8" s="50"/>
      <c r="B8" s="52"/>
      <c r="C8" s="50"/>
      <c r="D8" s="45" t="s">
        <v>7</v>
      </c>
      <c r="E8" s="45" t="s">
        <v>8</v>
      </c>
      <c r="F8" s="45" t="s">
        <v>34</v>
      </c>
      <c r="G8" s="45" t="s">
        <v>35</v>
      </c>
    </row>
    <row r="9" spans="1:8" ht="20.100000000000001" customHeight="1">
      <c r="A9" s="27">
        <v>1</v>
      </c>
      <c r="B9" s="24" t="s">
        <v>52</v>
      </c>
      <c r="C9" s="26" t="s">
        <v>55</v>
      </c>
      <c r="D9" s="25">
        <v>3300</v>
      </c>
      <c r="E9" s="25">
        <v>1855</v>
      </c>
      <c r="F9" s="25">
        <f>IF(E9&gt;D9,D9,E9)</f>
        <v>1855</v>
      </c>
      <c r="G9" s="16">
        <f t="shared" ref="G9:G17" si="0">IFERROR(F9/D9,"")</f>
        <v>0.56212121212121213</v>
      </c>
    </row>
    <row r="10" spans="1:8" s="28" customFormat="1" ht="20.100000000000001" customHeight="1">
      <c r="A10" s="30">
        <v>2</v>
      </c>
      <c r="B10" s="24" t="s">
        <v>53</v>
      </c>
      <c r="C10" s="29" t="s">
        <v>54</v>
      </c>
      <c r="D10" s="25">
        <v>3000</v>
      </c>
      <c r="E10" s="25">
        <v>1696</v>
      </c>
      <c r="F10" s="25">
        <f t="shared" ref="F10:F17" si="1">IF(E10&gt;D10,D10,E10)</f>
        <v>1696</v>
      </c>
      <c r="G10" s="16">
        <f t="shared" si="0"/>
        <v>0.56533333333333335</v>
      </c>
      <c r="H10" s="1"/>
    </row>
    <row r="11" spans="1:8" s="28" customFormat="1" ht="20.100000000000001" customHeight="1">
      <c r="A11" s="27">
        <v>3</v>
      </c>
      <c r="B11" s="24" t="s">
        <v>38</v>
      </c>
      <c r="C11" s="26" t="s">
        <v>39</v>
      </c>
      <c r="D11" s="25">
        <v>5000</v>
      </c>
      <c r="E11" s="25">
        <v>3341</v>
      </c>
      <c r="F11" s="25">
        <f t="shared" si="1"/>
        <v>3341</v>
      </c>
      <c r="G11" s="16">
        <f t="shared" si="0"/>
        <v>0.66820000000000002</v>
      </c>
      <c r="H11" s="1"/>
    </row>
    <row r="12" spans="1:8" s="28" customFormat="1" ht="20.100000000000001" customHeight="1">
      <c r="A12" s="30">
        <v>4</v>
      </c>
      <c r="B12" s="24" t="s">
        <v>40</v>
      </c>
      <c r="C12" s="26" t="s">
        <v>41</v>
      </c>
      <c r="D12" s="25">
        <v>5400</v>
      </c>
      <c r="E12" s="25">
        <v>2166</v>
      </c>
      <c r="F12" s="25">
        <f t="shared" si="1"/>
        <v>2166</v>
      </c>
      <c r="G12" s="16">
        <f t="shared" si="0"/>
        <v>0.40111111111111108</v>
      </c>
      <c r="H12" s="1"/>
    </row>
    <row r="13" spans="1:8" s="28" customFormat="1" ht="20.100000000000001" customHeight="1">
      <c r="A13" s="27">
        <v>5</v>
      </c>
      <c r="B13" s="24" t="s">
        <v>42</v>
      </c>
      <c r="C13" s="26" t="s">
        <v>43</v>
      </c>
      <c r="D13" s="25">
        <v>5000</v>
      </c>
      <c r="E13" s="25">
        <v>3510</v>
      </c>
      <c r="F13" s="25">
        <f t="shared" si="1"/>
        <v>3510</v>
      </c>
      <c r="G13" s="16">
        <f t="shared" si="0"/>
        <v>0.70199999999999996</v>
      </c>
      <c r="H13" s="1"/>
    </row>
    <row r="14" spans="1:8" s="28" customFormat="1" ht="20.100000000000001" customHeight="1">
      <c r="A14" s="30">
        <v>6</v>
      </c>
      <c r="B14" s="24" t="s">
        <v>44</v>
      </c>
      <c r="C14" s="26" t="s">
        <v>45</v>
      </c>
      <c r="D14" s="25">
        <v>5350</v>
      </c>
      <c r="E14" s="25">
        <v>2390</v>
      </c>
      <c r="F14" s="25">
        <f t="shared" si="1"/>
        <v>2390</v>
      </c>
      <c r="G14" s="16">
        <f t="shared" si="0"/>
        <v>0.44672897196261685</v>
      </c>
      <c r="H14" s="1"/>
    </row>
    <row r="15" spans="1:8" s="28" customFormat="1" ht="20.100000000000001" customHeight="1">
      <c r="A15" s="27">
        <v>7</v>
      </c>
      <c r="B15" s="24" t="s">
        <v>46</v>
      </c>
      <c r="C15" s="26" t="s">
        <v>47</v>
      </c>
      <c r="D15" s="25">
        <v>5050</v>
      </c>
      <c r="E15" s="25">
        <v>4400</v>
      </c>
      <c r="F15" s="25">
        <f t="shared" si="1"/>
        <v>4400</v>
      </c>
      <c r="G15" s="16">
        <f t="shared" si="0"/>
        <v>0.87128712871287128</v>
      </c>
      <c r="H15" s="1"/>
    </row>
    <row r="16" spans="1:8" s="28" customFormat="1" ht="20.100000000000001" customHeight="1">
      <c r="A16" s="30">
        <v>8</v>
      </c>
      <c r="B16" s="24" t="s">
        <v>48</v>
      </c>
      <c r="C16" s="26" t="s">
        <v>49</v>
      </c>
      <c r="D16" s="25">
        <v>9000</v>
      </c>
      <c r="E16" s="25">
        <v>7192</v>
      </c>
      <c r="F16" s="25">
        <f t="shared" si="1"/>
        <v>7192</v>
      </c>
      <c r="G16" s="16">
        <f t="shared" si="0"/>
        <v>0.79911111111111111</v>
      </c>
      <c r="H16" s="1"/>
    </row>
    <row r="17" spans="1:8" s="28" customFormat="1" ht="20.100000000000001" customHeight="1">
      <c r="A17" s="27">
        <v>9</v>
      </c>
      <c r="B17" s="24" t="s">
        <v>50</v>
      </c>
      <c r="C17" s="26" t="s">
        <v>51</v>
      </c>
      <c r="D17" s="25">
        <v>9000</v>
      </c>
      <c r="E17" s="25">
        <v>7090</v>
      </c>
      <c r="F17" s="25">
        <f t="shared" si="1"/>
        <v>7090</v>
      </c>
      <c r="G17" s="16">
        <f t="shared" si="0"/>
        <v>0.7877777777777778</v>
      </c>
      <c r="H17" s="1"/>
    </row>
    <row r="18" spans="1:8" ht="25.5" customHeight="1">
      <c r="A18" s="61" t="s">
        <v>6</v>
      </c>
      <c r="B18" s="61"/>
      <c r="C18" s="61"/>
      <c r="D18" s="18">
        <f>SUM(D9:D17)</f>
        <v>50100</v>
      </c>
      <c r="E18" s="18"/>
      <c r="F18" s="18">
        <f>SUM(F9:F17)</f>
        <v>33640</v>
      </c>
      <c r="G18" s="18"/>
    </row>
    <row r="19" spans="1:8" ht="25.5" customHeight="1">
      <c r="A19" s="62" t="s">
        <v>35</v>
      </c>
      <c r="B19" s="62"/>
      <c r="C19" s="62"/>
      <c r="D19" s="65">
        <f>F18/D18</f>
        <v>0.67145708582834329</v>
      </c>
      <c r="E19" s="65"/>
      <c r="F19" s="65"/>
      <c r="G19" s="19"/>
    </row>
    <row r="20" spans="1:8" ht="25.5" customHeight="1">
      <c r="A20" s="63" t="s">
        <v>57</v>
      </c>
      <c r="B20" s="63"/>
      <c r="C20" s="63"/>
      <c r="D20" s="63" t="str">
        <f>IF(D19&lt;50%,B27,IF(D19&lt;70%,B26,IF(D19&lt;80%,B25,IF(D19&lt;90%,B24,B23))))</f>
        <v>D</v>
      </c>
      <c r="E20" s="63"/>
      <c r="F20" s="63"/>
      <c r="G20" s="20"/>
    </row>
    <row r="21" spans="1:8" ht="20.100000000000001" customHeight="1">
      <c r="E21" s="2"/>
      <c r="F21" s="2"/>
    </row>
    <row r="22" spans="1:8" ht="35.25" customHeight="1">
      <c r="B22" s="17" t="s">
        <v>57</v>
      </c>
    </row>
    <row r="23" spans="1:8" ht="20.100000000000001" customHeight="1">
      <c r="B23" s="6" t="s">
        <v>9</v>
      </c>
      <c r="C23" s="7" t="s">
        <v>10</v>
      </c>
    </row>
    <row r="24" spans="1:8" ht="20.100000000000001" customHeight="1">
      <c r="B24" s="6" t="s">
        <v>11</v>
      </c>
      <c r="C24" s="7" t="s">
        <v>12</v>
      </c>
    </row>
    <row r="25" spans="1:8" ht="20.100000000000001" customHeight="1">
      <c r="B25" s="6" t="s">
        <v>13</v>
      </c>
      <c r="C25" s="7" t="s">
        <v>14</v>
      </c>
    </row>
    <row r="26" spans="1:8" ht="20.100000000000001" customHeight="1">
      <c r="B26" s="6" t="s">
        <v>15</v>
      </c>
      <c r="C26" s="7" t="s">
        <v>16</v>
      </c>
    </row>
    <row r="27" spans="1:8" ht="20.100000000000001" customHeight="1">
      <c r="B27" s="6" t="s">
        <v>17</v>
      </c>
      <c r="C27" s="7" t="s">
        <v>18</v>
      </c>
    </row>
    <row r="29" spans="1:8" ht="20.100000000000001" customHeight="1">
      <c r="A29" s="46"/>
      <c r="B29" s="64" t="s">
        <v>77</v>
      </c>
      <c r="C29" s="64"/>
      <c r="D29" s="64"/>
      <c r="E29" s="64"/>
      <c r="F29" s="64"/>
      <c r="G29" s="64"/>
    </row>
    <row r="30" spans="1:8" ht="20.100000000000001" customHeight="1">
      <c r="A30" s="64" t="s">
        <v>36</v>
      </c>
      <c r="B30" s="64"/>
      <c r="C30" s="64"/>
      <c r="D30" s="64" t="s">
        <v>60</v>
      </c>
      <c r="E30" s="64"/>
      <c r="F30" s="64"/>
      <c r="G30" s="64"/>
    </row>
    <row r="31" spans="1:8" ht="53.25" customHeight="1">
      <c r="A31" s="46"/>
      <c r="B31" s="46"/>
      <c r="C31" s="23"/>
      <c r="D31" s="23"/>
      <c r="E31" s="23"/>
      <c r="F31" s="23"/>
      <c r="G31" s="23"/>
    </row>
    <row r="32" spans="1:8" ht="20.100000000000001" customHeight="1">
      <c r="A32" s="66" t="s">
        <v>58</v>
      </c>
      <c r="B32" s="66"/>
      <c r="C32" s="66"/>
      <c r="D32" s="64" t="s">
        <v>37</v>
      </c>
      <c r="E32" s="64"/>
      <c r="F32" s="64"/>
      <c r="G32" s="64"/>
    </row>
    <row r="33" spans="1:7" ht="20.100000000000001" customHeight="1">
      <c r="A33" s="64" t="s">
        <v>59</v>
      </c>
      <c r="B33" s="64"/>
      <c r="C33" s="64"/>
      <c r="D33" s="64"/>
      <c r="E33" s="64"/>
      <c r="F33" s="64"/>
      <c r="G33" s="6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Resume</vt:lpstr>
      <vt:lpstr>Jan</vt:lpstr>
      <vt:lpstr>Feb</vt:lpstr>
      <vt:lpstr>Maret</vt:lpstr>
      <vt:lpstr>April</vt:lpstr>
      <vt:lpstr>May</vt:lpstr>
      <vt:lpstr>June</vt:lpstr>
      <vt:lpstr>Juli</vt:lpstr>
      <vt:lpstr>Aug</vt:lpstr>
      <vt:lpstr>April!Print_Area</vt:lpstr>
      <vt:lpstr>Aug!Print_Area</vt:lpstr>
      <vt:lpstr>Feb!Print_Area</vt:lpstr>
      <vt:lpstr>Jan!Print_Area</vt:lpstr>
      <vt:lpstr>Juli!Print_Area</vt:lpstr>
      <vt:lpstr>June!Print_Area</vt:lpstr>
      <vt:lpstr>Maret!Print_Area</vt:lpstr>
      <vt:lpstr>May!Print_Area</vt:lpstr>
      <vt:lpstr>April!Print_Titles</vt:lpstr>
      <vt:lpstr>Aug!Print_Titles</vt:lpstr>
      <vt:lpstr>Feb!Print_Titles</vt:lpstr>
      <vt:lpstr>Jan!Print_Titles</vt:lpstr>
      <vt:lpstr>Juli!Print_Titles</vt:lpstr>
      <vt:lpstr>June!Print_Titles</vt:lpstr>
      <vt:lpstr>Maret!Print_Titles</vt:lpstr>
      <vt:lpstr>May!Print_Titles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2022-09-08T01:20:39Z</dcterms:modified>
</cp:coreProperties>
</file>