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790" yWindow="60" windowWidth="11475" windowHeight="8205" tabRatio="715"/>
  </bookViews>
  <sheets>
    <sheet name="Resume" sheetId="7" r:id="rId1"/>
    <sheet name="May" sheetId="13" r:id="rId2"/>
    <sheet name="Jun" sheetId="14" r:id="rId3"/>
    <sheet name="Juli" sheetId="15" r:id="rId4"/>
    <sheet name="Aug" sheetId="17" r:id="rId5"/>
  </sheets>
  <definedNames>
    <definedName name="_xlnm._FilterDatabase" localSheetId="4" hidden="1">Aug!$A$8:$G$26</definedName>
    <definedName name="_xlnm._FilterDatabase" localSheetId="3" hidden="1">Juli!$A$8:$G$22</definedName>
    <definedName name="_xlnm._FilterDatabase" localSheetId="2" hidden="1">Jun!$A$8:$G$22</definedName>
    <definedName name="_xlnm._FilterDatabase" localSheetId="1" hidden="1">May!$A$8:$G$22</definedName>
    <definedName name="_xlnm.Database" localSheetId="4">#REF!</definedName>
    <definedName name="_xlnm.Database" localSheetId="3">#REF!</definedName>
    <definedName name="_xlnm.Database" localSheetId="2">#REF!</definedName>
    <definedName name="_xlnm.Database" localSheetId="1">#REF!</definedName>
    <definedName name="_xlnm.Database">#REF!</definedName>
    <definedName name="Excel_BuiltIn_Print_Area_1_1_1" localSheetId="4">#REF!</definedName>
    <definedName name="Excel_BuiltIn_Print_Area_1_1_1" localSheetId="3">#REF!</definedName>
    <definedName name="Excel_BuiltIn_Print_Area_1_1_1" localSheetId="2">#REF!</definedName>
    <definedName name="Excel_BuiltIn_Print_Area_1_1_1" localSheetId="1">#REF!</definedName>
    <definedName name="Excel_BuiltIn_Print_Area_1_1_1">#REF!</definedName>
    <definedName name="Excel_BuiltIn_Print_Area_1_1_1_1" localSheetId="4">#REF!</definedName>
    <definedName name="Excel_BuiltIn_Print_Area_1_1_1_1" localSheetId="3">#REF!</definedName>
    <definedName name="Excel_BuiltIn_Print_Area_1_1_1_1" localSheetId="2">#REF!</definedName>
    <definedName name="Excel_BuiltIn_Print_Area_1_1_1_1" localSheetId="1">#REF!</definedName>
    <definedName name="Excel_BuiltIn_Print_Area_1_1_1_1">#REF!</definedName>
    <definedName name="Excel_BuiltIn_Print_Area_2_1" localSheetId="4">#REF!</definedName>
    <definedName name="Excel_BuiltIn_Print_Area_2_1" localSheetId="3">#REF!</definedName>
    <definedName name="Excel_BuiltIn_Print_Area_2_1" localSheetId="2">#REF!</definedName>
    <definedName name="Excel_BuiltIn_Print_Area_2_1" localSheetId="1">#REF!</definedName>
    <definedName name="Excel_BuiltIn_Print_Area_2_1">#REF!</definedName>
    <definedName name="Excel_BuiltIn_Print_Area_3_1" localSheetId="4">#REF!</definedName>
    <definedName name="Excel_BuiltIn_Print_Area_3_1" localSheetId="3">#REF!</definedName>
    <definedName name="Excel_BuiltIn_Print_Area_3_1" localSheetId="2">#REF!</definedName>
    <definedName name="Excel_BuiltIn_Print_Area_3_1" localSheetId="1">#REF!</definedName>
    <definedName name="Excel_BuiltIn_Print_Area_3_1">#REF!</definedName>
    <definedName name="Excel_BuiltIn_Print_Area_4_1" localSheetId="4">#REF!</definedName>
    <definedName name="Excel_BuiltIn_Print_Area_4_1" localSheetId="3">#REF!</definedName>
    <definedName name="Excel_BuiltIn_Print_Area_4_1" localSheetId="2">#REF!</definedName>
    <definedName name="Excel_BuiltIn_Print_Area_4_1" localSheetId="1">#REF!</definedName>
    <definedName name="Excel_BuiltIn_Print_Area_4_1">#REF!</definedName>
    <definedName name="Excel_BuiltIn_Print_Area_4_1_1" localSheetId="4">#REF!</definedName>
    <definedName name="Excel_BuiltIn_Print_Area_4_1_1" localSheetId="3">#REF!</definedName>
    <definedName name="Excel_BuiltIn_Print_Area_4_1_1" localSheetId="2">#REF!</definedName>
    <definedName name="Excel_BuiltIn_Print_Area_4_1_1" localSheetId="1">#REF!</definedName>
    <definedName name="Excel_BuiltIn_Print_Area_4_1_1">#REF!</definedName>
    <definedName name="_xlnm.Print_Area" localSheetId="4">Aug!$A$1:$G$23</definedName>
    <definedName name="_xlnm.Print_Area" localSheetId="3">Juli!$A$1:$G$19</definedName>
    <definedName name="_xlnm.Print_Area" localSheetId="2">Jun!$A$1:$G$19</definedName>
    <definedName name="_xlnm.Print_Area" localSheetId="1">May!$A$1:$G$19</definedName>
    <definedName name="_xlnm.Print_Titles" localSheetId="4">Aug!$1:$8</definedName>
    <definedName name="_xlnm.Print_Titles" localSheetId="3">Juli!$1:$8</definedName>
    <definedName name="_xlnm.Print_Titles" localSheetId="2">Jun!$1:$8</definedName>
    <definedName name="_xlnm.Print_Titles" localSheetId="1">May!$1:$8</definedName>
  </definedNames>
  <calcPr calcId="124519"/>
</workbook>
</file>

<file path=xl/calcChain.xml><?xml version="1.0" encoding="utf-8"?>
<calcChain xmlns="http://schemas.openxmlformats.org/spreadsheetml/2006/main">
  <c r="C12" i="7"/>
  <c r="D12" s="1"/>
  <c r="G17" i="17" l="1"/>
  <c r="G18"/>
  <c r="G16"/>
  <c r="F16"/>
  <c r="F17"/>
  <c r="F18"/>
  <c r="F19"/>
  <c r="G19" s="1"/>
  <c r="F20"/>
  <c r="G20" s="1"/>
  <c r="D24"/>
  <c r="F23"/>
  <c r="G23" s="1"/>
  <c r="F22"/>
  <c r="G22" s="1"/>
  <c r="F21"/>
  <c r="G21" s="1"/>
  <c r="F15"/>
  <c r="G15" s="1"/>
  <c r="F14"/>
  <c r="G14" s="1"/>
  <c r="F13"/>
  <c r="G13" s="1"/>
  <c r="F12"/>
  <c r="G12" s="1"/>
  <c r="F11"/>
  <c r="G11" s="1"/>
  <c r="F10"/>
  <c r="G10" s="1"/>
  <c r="F9"/>
  <c r="G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D20" i="15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A9"/>
  <c r="A10" s="1"/>
  <c r="A11" s="1"/>
  <c r="A12" s="1"/>
  <c r="A13" s="1"/>
  <c r="A14" s="1"/>
  <c r="A15" s="1"/>
  <c r="A16" s="1"/>
  <c r="A17" s="1"/>
  <c r="A18" s="1"/>
  <c r="A19" s="1"/>
  <c r="D20" i="14"/>
  <c r="A23" i="17" l="1"/>
  <c r="F24"/>
  <c r="D25" s="1"/>
  <c r="D26" s="1"/>
  <c r="F20" i="15"/>
  <c r="D21" s="1"/>
  <c r="G9"/>
  <c r="F19" i="14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A9"/>
  <c r="A10" s="1"/>
  <c r="A11" s="1"/>
  <c r="A12" s="1"/>
  <c r="A13" s="1"/>
  <c r="A14" s="1"/>
  <c r="A15" s="1"/>
  <c r="A16" s="1"/>
  <c r="A17" s="1"/>
  <c r="A18" s="1"/>
  <c r="A19" s="1"/>
  <c r="D22" i="15" l="1"/>
  <c r="C11" i="7"/>
  <c r="D11" s="1"/>
  <c r="F20" i="14"/>
  <c r="D21" s="1"/>
  <c r="G9"/>
  <c r="F14" i="13"/>
  <c r="G14" s="1"/>
  <c r="D22" i="14" l="1"/>
  <c r="C10" i="7"/>
  <c r="D10" s="1"/>
  <c r="D20" i="13"/>
  <c r="F19"/>
  <c r="G19" s="1"/>
  <c r="F18"/>
  <c r="G18" s="1"/>
  <c r="F17"/>
  <c r="G17" s="1"/>
  <c r="F16"/>
  <c r="G16" s="1"/>
  <c r="F15"/>
  <c r="G15" s="1"/>
  <c r="F13"/>
  <c r="G13" s="1"/>
  <c r="F12"/>
  <c r="G12" s="1"/>
  <c r="F11"/>
  <c r="G11" s="1"/>
  <c r="F10"/>
  <c r="G10" s="1"/>
  <c r="F9"/>
  <c r="G9" s="1"/>
  <c r="A9"/>
  <c r="A10" s="1"/>
  <c r="A11" s="1"/>
  <c r="A12" s="1"/>
  <c r="A13" s="1"/>
  <c r="A14" l="1"/>
  <c r="A15" s="1"/>
  <c r="A16" s="1"/>
  <c r="A17" s="1"/>
  <c r="A18" s="1"/>
  <c r="A19" s="1"/>
  <c r="F20"/>
  <c r="D21" s="1"/>
  <c r="C9" i="7" s="1"/>
  <c r="D9" l="1"/>
  <c r="D22" i="13"/>
  <c r="C17" i="7" l="1"/>
  <c r="D17" s="1"/>
</calcChain>
</file>

<file path=xl/sharedStrings.xml><?xml version="1.0" encoding="utf-8"?>
<sst xmlns="http://schemas.openxmlformats.org/spreadsheetml/2006/main" count="222" uniqueCount="86">
  <si>
    <t>PT. CHITOSE INTERNASIONAL Tbk</t>
  </si>
  <si>
    <t>Production Departement</t>
  </si>
  <si>
    <t>Production Planning &amp; Inventory Control</t>
  </si>
  <si>
    <t>NO</t>
  </si>
  <si>
    <t>ITEM NUMBER</t>
  </si>
  <si>
    <t>PRODUCT NAME</t>
  </si>
  <si>
    <t>TOTAL</t>
  </si>
  <si>
    <t>SCHED.</t>
  </si>
  <si>
    <t>DELIV.</t>
  </si>
  <si>
    <t>A</t>
  </si>
  <si>
    <t>&gt;=90 %</t>
  </si>
  <si>
    <t>B</t>
  </si>
  <si>
    <t>80-89 %</t>
  </si>
  <si>
    <t>C</t>
  </si>
  <si>
    <t>70-79 %</t>
  </si>
  <si>
    <t>D</t>
  </si>
  <si>
    <t>50-69 %</t>
  </si>
  <si>
    <t>E</t>
  </si>
  <si>
    <t>&lt;50%</t>
  </si>
  <si>
    <t>Month</t>
  </si>
  <si>
    <t xml:space="preserve">Score 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</si>
  <si>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</si>
  <si>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</si>
  <si>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</si>
  <si>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</si>
  <si>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</si>
  <si>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</si>
  <si>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</si>
  <si>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</si>
  <si>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</si>
  <si>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</si>
  <si>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</si>
  <si>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</si>
  <si>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Average</t>
  </si>
  <si>
    <t>CS</t>
  </si>
  <si>
    <t>ACHIEVEMENT</t>
  </si>
  <si>
    <t>SCORE</t>
  </si>
  <si>
    <t>PT. Chitose Internasional, Tbk.</t>
  </si>
  <si>
    <t>(                                             )</t>
  </si>
  <si>
    <t>Grade</t>
  </si>
  <si>
    <t>Anita Nita</t>
  </si>
  <si>
    <t>PPIC Manager</t>
  </si>
  <si>
    <t>MAY 2022</t>
  </si>
  <si>
    <t>MAN-I7-014</t>
  </si>
  <si>
    <t>LEG MANABU AH-01 DESK FP</t>
  </si>
  <si>
    <t>MAN-I7-012</t>
  </si>
  <si>
    <t>LEG ASSY MANABU AH CHAIR FP</t>
  </si>
  <si>
    <t xml:space="preserve">MONTHLY REPORT OF DELIVERY SCHEDULE
SUBCONTRACTOR - PT. TRIJAYA TEKNIK KARAWANG   </t>
  </si>
  <si>
    <t>PAR-126</t>
  </si>
  <si>
    <t>PAR-125</t>
  </si>
  <si>
    <t>PAR-121</t>
  </si>
  <si>
    <t>PAR-122</t>
  </si>
  <si>
    <t>LEG PIPE (L) PARAMOUNT TABLE TYPE M</t>
  </si>
  <si>
    <t>LEG PIPE (R) PARAMOUNT TABLE TYPE M</t>
  </si>
  <si>
    <t>LEG PIPE 25 (L) PARAMOUNT CHAIR M</t>
  </si>
  <si>
    <t>LEG PIPE 25 (R) PARAMOUNT CHAIR M</t>
  </si>
  <si>
    <r>
      <t>Cimahi, June 7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</si>
  <si>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PT. Trijaya Teknik Karawang</t>
  </si>
  <si>
    <t>JUNE 2022</t>
  </si>
  <si>
    <r>
      <t>Cimahi, July 7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</si>
  <si>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JULY 2022</t>
  </si>
  <si>
    <t>ECO-I7-013</t>
  </si>
  <si>
    <t>DRAWER ECONS FP IVORY</t>
  </si>
  <si>
    <r>
      <t>Cimahi, August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</si>
  <si>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 xml:space="preserve"> AUGUST 2022</t>
  </si>
  <si>
    <t>SF-MAN-IPC-SC-0003</t>
  </si>
  <si>
    <t>SF-MAN-IPC-SC-0004</t>
  </si>
  <si>
    <t>SF-PAR-IPC-SC-0005</t>
  </si>
  <si>
    <t>SF-PAR-IPC-SC-0008</t>
  </si>
  <si>
    <t>SF-PAR-IPC-SC-0011</t>
  </si>
  <si>
    <t>SF-PAR-IPC-SC-0014</t>
  </si>
  <si>
    <t>RM-ECO-BES-00-0083</t>
  </si>
  <si>
    <t>RM-MAN-ICT-SC-0022</t>
  </si>
  <si>
    <t>RM-MAN-ICT-SC-0023</t>
  </si>
  <si>
    <t>RM-MAN-ICT-SC-0024</t>
  </si>
  <si>
    <t>RM-PAR-ICT-SC-0008</t>
  </si>
  <si>
    <t>RM-PAR-ICT-SC-0009</t>
  </si>
  <si>
    <t>LEG ASSY MANABU AH CHAIR FP IVORY</t>
  </si>
  <si>
    <t>LEG MANABU AH-01 DESK FP IVORY</t>
  </si>
  <si>
    <t>LEG JOINT PIPE MAN CHAIR (PI)</t>
  </si>
  <si>
    <t>PIPA 50/30 X 1.2 X 420</t>
  </si>
  <si>
    <t>PIPA SQR 40/20 X 1.2 X 492</t>
  </si>
  <si>
    <t>PP 25/25 X T1.2 X 380 STKM 11A (CROSS PP</t>
  </si>
  <si>
    <t>PP 25/25 X T1.2 X 385 STKM 11A (CROSS PP</t>
  </si>
  <si>
    <r>
      <t>Cimahi, September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</si>
  <si>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r>
      <t xml:space="preserve">PT. CHITOSE INTERNASIONAL, TBK
REPORT OF PERFORMANCE
SUBCONTRACTOR : PT. TRIJAYA TEKNIK KARAWANG
2022
</t>
    </r>
    <r>
      <rPr>
        <i/>
        <sz val="11"/>
        <rFont val="Calibri"/>
        <family val="2"/>
        <scheme val="minor"/>
      </rPr>
      <t>(Data as per August 31</t>
    </r>
    <r>
      <rPr>
        <i/>
        <vertAlign val="superscript"/>
        <sz val="11"/>
        <rFont val="Calibri"/>
        <family val="2"/>
        <scheme val="minor"/>
      </rPr>
      <t>th</t>
    </r>
    <r>
      <rPr>
        <i/>
        <sz val="11"/>
        <rFont val="Calibri"/>
        <family val="2"/>
        <scheme val="minor"/>
      </rPr>
      <t>, 2022)</t>
    </r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</si>
</sst>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\ ;&quot; (&quot;#,##0.00\);\-#\ ;@\ 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Georgia"/>
      <family val="1"/>
    </font>
    <font>
      <sz val="10"/>
      <name val="Arial"/>
      <family val="2"/>
    </font>
    <font>
      <sz val="12"/>
      <name val="Georgia"/>
      <family val="1"/>
    </font>
    <font>
      <u/>
      <sz val="12"/>
      <name val="Georgia"/>
      <family val="1"/>
    </font>
    <font>
      <b/>
      <sz val="9"/>
      <name val="Georgia"/>
      <family val="1"/>
    </font>
    <font>
      <b/>
      <sz val="12"/>
      <name val="Georgia"/>
      <family val="1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sz val="11"/>
      <color indexed="16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0"/>
      <color rgb="FFFF0000"/>
      <name val="Arial"/>
      <family val="2"/>
    </font>
    <font>
      <vertAlign val="superscript"/>
      <sz val="11"/>
      <name val="Arial"/>
      <family val="2"/>
    </font>
    <font>
      <i/>
      <vertAlign val="superscript"/>
      <sz val="1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40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4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5" fontId="2" fillId="0" borderId="0" applyBorder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 applyBorder="0" applyProtection="0"/>
    <xf numFmtId="0" fontId="17" fillId="23" borderId="0" applyNumberFormat="0" applyBorder="0" applyAlignment="0" applyProtection="0"/>
    <xf numFmtId="0" fontId="4" fillId="0" borderId="0"/>
    <xf numFmtId="0" fontId="16" fillId="0" borderId="0" applyBorder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70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7" fillId="2" borderId="0" xfId="3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38" fontId="9" fillId="4" borderId="8" xfId="3" applyNumberFormat="1" applyFont="1" applyFill="1" applyBorder="1" applyAlignment="1">
      <alignment vertical="center"/>
    </xf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left" vertical="center"/>
    </xf>
    <xf numFmtId="0" fontId="31" fillId="4" borderId="0" xfId="0" applyFont="1" applyFill="1" applyAlignment="1">
      <alignment vertical="center"/>
    </xf>
    <xf numFmtId="0" fontId="31" fillId="4" borderId="20" xfId="0" applyFont="1" applyFill="1" applyBorder="1" applyAlignment="1">
      <alignment horizontal="center" vertical="center"/>
    </xf>
    <xf numFmtId="0" fontId="35" fillId="25" borderId="20" xfId="0" applyFont="1" applyFill="1" applyBorder="1" applyAlignment="1">
      <alignment horizontal="center" vertical="center"/>
    </xf>
    <xf numFmtId="0" fontId="30" fillId="26" borderId="21" xfId="0" applyFont="1" applyFill="1" applyBorder="1" applyAlignment="1">
      <alignment horizontal="center" vertical="center"/>
    </xf>
    <xf numFmtId="0" fontId="30" fillId="26" borderId="22" xfId="0" applyFont="1" applyFill="1" applyBorder="1" applyAlignment="1">
      <alignment horizontal="left" vertical="center"/>
    </xf>
    <xf numFmtId="0" fontId="30" fillId="26" borderId="7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left" vertical="center"/>
    </xf>
    <xf numFmtId="0" fontId="32" fillId="27" borderId="20" xfId="0" applyFont="1" applyFill="1" applyBorder="1" applyAlignment="1">
      <alignment horizontal="center" vertical="center"/>
    </xf>
    <xf numFmtId="9" fontId="9" fillId="5" borderId="8" xfId="1" applyFont="1" applyFill="1" applyBorder="1" applyAlignment="1">
      <alignment horizontal="center" vertical="center"/>
    </xf>
    <xf numFmtId="0" fontId="37" fillId="28" borderId="0" xfId="0" applyFont="1" applyFill="1" applyAlignment="1">
      <alignment horizontal="center" vertical="center" wrapText="1"/>
    </xf>
    <xf numFmtId="38" fontId="38" fillId="29" borderId="0" xfId="0" applyNumberFormat="1" applyFont="1" applyFill="1" applyAlignment="1">
      <alignment vertical="center"/>
    </xf>
    <xf numFmtId="0" fontId="38" fillId="31" borderId="0" xfId="0" applyFont="1" applyFill="1" applyAlignment="1">
      <alignment vertical="center"/>
    </xf>
    <xf numFmtId="0" fontId="38" fillId="30" borderId="0" xfId="0" applyFont="1" applyFill="1" applyAlignment="1">
      <alignment vertical="center"/>
    </xf>
    <xf numFmtId="10" fontId="31" fillId="4" borderId="20" xfId="0" applyNumberFormat="1" applyFont="1" applyFill="1" applyBorder="1" applyAlignment="1">
      <alignment horizontal="center" vertical="center"/>
    </xf>
    <xf numFmtId="10" fontId="32" fillId="27" borderId="20" xfId="1" applyNumberFormat="1" applyFont="1" applyFill="1" applyBorder="1" applyAlignment="1">
      <alignment horizontal="center" vertical="center"/>
    </xf>
    <xf numFmtId="0" fontId="39" fillId="2" borderId="0" xfId="0" applyFont="1" applyFill="1" applyAlignment="1">
      <alignment vertical="center"/>
    </xf>
    <xf numFmtId="38" fontId="9" fillId="0" borderId="8" xfId="3" applyNumberFormat="1" applyFont="1" applyFill="1" applyBorder="1" applyAlignment="1">
      <alignment vertical="center"/>
    </xf>
    <xf numFmtId="0" fontId="4" fillId="0" borderId="8" xfId="3" applyFont="1" applyFill="1" applyBorder="1" applyAlignment="1">
      <alignment horizontal="center" vertical="center"/>
    </xf>
    <xf numFmtId="38" fontId="41" fillId="0" borderId="8" xfId="3" applyNumberFormat="1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2" borderId="8" xfId="4" applyFont="1" applyFill="1" applyBorder="1" applyAlignment="1">
      <alignment horizontal="left" vertical="center"/>
    </xf>
    <xf numFmtId="0" fontId="4" fillId="2" borderId="8" xfId="3" applyFont="1" applyFill="1" applyBorder="1" applyAlignment="1">
      <alignment vertical="center"/>
    </xf>
    <xf numFmtId="0" fontId="4" fillId="0" borderId="2" xfId="3" applyFont="1" applyFill="1" applyBorder="1" applyAlignment="1">
      <alignment horizontal="center" vertical="center"/>
    </xf>
    <xf numFmtId="16" fontId="4" fillId="0" borderId="2" xfId="4" applyNumberFormat="1" applyFont="1" applyFill="1" applyBorder="1" applyAlignment="1">
      <alignment horizontal="left" vertical="center"/>
    </xf>
    <xf numFmtId="38" fontId="9" fillId="0" borderId="2" xfId="3" applyNumberFormat="1" applyFont="1" applyFill="1" applyBorder="1" applyAlignment="1">
      <alignment vertical="center"/>
    </xf>
    <xf numFmtId="38" fontId="41" fillId="0" borderId="2" xfId="3" applyNumberFormat="1" applyFont="1" applyFill="1" applyBorder="1" applyAlignment="1">
      <alignment vertical="center"/>
    </xf>
    <xf numFmtId="0" fontId="4" fillId="2" borderId="2" xfId="4" applyFont="1" applyFill="1" applyBorder="1" applyAlignment="1">
      <alignment horizontal="left" vertical="center"/>
    </xf>
    <xf numFmtId="38" fontId="9" fillId="4" borderId="2" xfId="3" applyNumberFormat="1" applyFont="1" applyFill="1" applyBorder="1" applyAlignment="1">
      <alignment vertical="center"/>
    </xf>
    <xf numFmtId="49" fontId="36" fillId="3" borderId="2" xfId="3" applyNumberFormat="1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38" fontId="4" fillId="0" borderId="2" xfId="3" applyNumberFormat="1" applyFont="1" applyFill="1" applyBorder="1" applyAlignment="1">
      <alignment vertical="center"/>
    </xf>
    <xf numFmtId="38" fontId="4" fillId="4" borderId="8" xfId="3" applyNumberFormat="1" applyFont="1" applyFill="1" applyBorder="1" applyAlignment="1">
      <alignment vertical="center"/>
    </xf>
    <xf numFmtId="38" fontId="4" fillId="4" borderId="2" xfId="3" applyNumberFormat="1" applyFont="1" applyFill="1" applyBorder="1" applyAlignment="1">
      <alignment vertical="center"/>
    </xf>
    <xf numFmtId="0" fontId="31" fillId="4" borderId="24" xfId="0" applyFont="1" applyFill="1" applyBorder="1" applyAlignment="1">
      <alignment horizontal="center" vertical="center"/>
    </xf>
    <xf numFmtId="38" fontId="4" fillId="0" borderId="20" xfId="3" applyNumberFormat="1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33" fillId="28" borderId="3" xfId="0" applyFont="1" applyFill="1" applyBorder="1" applyAlignment="1">
      <alignment horizontal="center" vertical="center"/>
    </xf>
    <xf numFmtId="0" fontId="33" fillId="28" borderId="18" xfId="0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6" fillId="2" borderId="0" xfId="2" applyFont="1" applyFill="1" applyBorder="1" applyAlignment="1">
      <alignment horizontal="left" vertical="center"/>
    </xf>
    <xf numFmtId="0" fontId="8" fillId="2" borderId="0" xfId="3" applyFont="1" applyFill="1" applyAlignment="1">
      <alignment horizontal="left" vertical="center" wrapText="1"/>
    </xf>
    <xf numFmtId="49" fontId="8" fillId="2" borderId="1" xfId="3" applyNumberFormat="1" applyFont="1" applyFill="1" applyBorder="1" applyAlignment="1">
      <alignment horizontal="left" vertical="center"/>
    </xf>
    <xf numFmtId="49" fontId="36" fillId="3" borderId="2" xfId="3" applyNumberFormat="1" applyFont="1" applyFill="1" applyBorder="1" applyAlignment="1">
      <alignment horizontal="center" vertical="center"/>
    </xf>
    <xf numFmtId="49" fontId="36" fillId="3" borderId="3" xfId="3" applyNumberFormat="1" applyFont="1" applyFill="1" applyBorder="1" applyAlignment="1">
      <alignment horizontal="center" vertical="center" wrapText="1"/>
    </xf>
    <xf numFmtId="49" fontId="36" fillId="3" borderId="7" xfId="3" applyNumberFormat="1" applyFont="1" applyFill="1" applyBorder="1" applyAlignment="1">
      <alignment horizontal="center" vertical="center" wrapText="1"/>
    </xf>
    <xf numFmtId="49" fontId="36" fillId="3" borderId="4" xfId="3" applyNumberFormat="1" applyFont="1" applyFill="1" applyBorder="1" applyAlignment="1">
      <alignment horizontal="center" vertical="center" wrapText="1"/>
    </xf>
    <xf numFmtId="49" fontId="36" fillId="3" borderId="6" xfId="3" applyNumberFormat="1" applyFont="1" applyFill="1" applyBorder="1" applyAlignment="1">
      <alignment horizontal="center" vertical="center" wrapText="1"/>
    </xf>
    <xf numFmtId="49" fontId="36" fillId="3" borderId="5" xfId="3" applyNumberFormat="1" applyFont="1" applyFill="1" applyBorder="1" applyAlignment="1">
      <alignment horizontal="center" vertical="center" wrapText="1"/>
    </xf>
    <xf numFmtId="0" fontId="38" fillId="29" borderId="23" xfId="0" applyFont="1" applyFill="1" applyBorder="1" applyAlignment="1">
      <alignment horizontal="center" vertical="center"/>
    </xf>
    <xf numFmtId="0" fontId="38" fillId="31" borderId="0" xfId="0" applyFont="1" applyFill="1" applyAlignment="1">
      <alignment horizontal="center" vertical="center"/>
    </xf>
    <xf numFmtId="10" fontId="38" fillId="31" borderId="0" xfId="1" applyNumberFormat="1" applyFont="1" applyFill="1" applyAlignment="1">
      <alignment horizontal="center" vertical="center"/>
    </xf>
    <xf numFmtId="0" fontId="38" fillId="30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/>
    </xf>
  </cellXfs>
  <cellStyles count="240">
    <cellStyle name="20% - Accent1 2" xfId="6"/>
    <cellStyle name="20% - Accent1 3" xfId="7"/>
    <cellStyle name="20% - Accent1 4" xfId="8"/>
    <cellStyle name="20% - Accent1 5" xfId="9"/>
    <cellStyle name="20% - Accent1 6" xfId="10"/>
    <cellStyle name="20% - Accent2 2" xfId="11"/>
    <cellStyle name="20% - Accent2 3" xfId="12"/>
    <cellStyle name="20% - Accent2 4" xfId="13"/>
    <cellStyle name="20% - Accent2 5" xfId="14"/>
    <cellStyle name="20% - Accent2 6" xfId="15"/>
    <cellStyle name="20% - Accent3 2" xfId="16"/>
    <cellStyle name="20% - Accent3 3" xfId="17"/>
    <cellStyle name="20% - Accent3 4" xfId="18"/>
    <cellStyle name="20% - Accent3 5" xfId="19"/>
    <cellStyle name="20% - Accent3 6" xfId="20"/>
    <cellStyle name="20% - Accent4 2" xfId="21"/>
    <cellStyle name="20% - Accent4 3" xfId="22"/>
    <cellStyle name="20% - Accent4 4" xfId="23"/>
    <cellStyle name="20% - Accent4 5" xfId="24"/>
    <cellStyle name="20% - Accent4 6" xfId="25"/>
    <cellStyle name="20% - Accent5 2" xfId="26"/>
    <cellStyle name="20% - Accent5 3" xfId="27"/>
    <cellStyle name="20% - Accent5 4" xfId="28"/>
    <cellStyle name="20% - Accent5 5" xfId="29"/>
    <cellStyle name="20% - Accent5 6" xfId="30"/>
    <cellStyle name="20% - Accent6 2" xfId="31"/>
    <cellStyle name="20% - Accent6 3" xfId="32"/>
    <cellStyle name="20% - Accent6 4" xfId="33"/>
    <cellStyle name="20% - Accent6 5" xfId="34"/>
    <cellStyle name="20% - Accent6 6" xfId="35"/>
    <cellStyle name="40% - Accent1 2" xfId="36"/>
    <cellStyle name="40% - Accent1 3" xfId="37"/>
    <cellStyle name="40% - Accent1 4" xfId="38"/>
    <cellStyle name="40% - Accent1 5" xfId="39"/>
    <cellStyle name="40% - Accent1 6" xfId="40"/>
    <cellStyle name="40% - Accent2 2" xfId="41"/>
    <cellStyle name="40% - Accent2 3" xfId="42"/>
    <cellStyle name="40% - Accent2 4" xfId="43"/>
    <cellStyle name="40% - Accent2 5" xfId="44"/>
    <cellStyle name="40% - Accent2 6" xfId="45"/>
    <cellStyle name="40% - Accent3 2" xfId="46"/>
    <cellStyle name="40% - Accent3 3" xfId="47"/>
    <cellStyle name="40% - Accent3 4" xfId="48"/>
    <cellStyle name="40% - Accent3 5" xfId="49"/>
    <cellStyle name="40% - Accent3 6" xfId="50"/>
    <cellStyle name="40% - Accent4 2" xfId="51"/>
    <cellStyle name="40% - Accent4 3" xfId="52"/>
    <cellStyle name="40% - Accent4 4" xfId="53"/>
    <cellStyle name="40% - Accent4 5" xfId="54"/>
    <cellStyle name="40% - Accent4 6" xfId="55"/>
    <cellStyle name="40% - Accent5 2" xfId="56"/>
    <cellStyle name="40% - Accent5 3" xfId="57"/>
    <cellStyle name="40% - Accent5 4" xfId="58"/>
    <cellStyle name="40% - Accent5 5" xfId="59"/>
    <cellStyle name="40% - Accent5 6" xfId="60"/>
    <cellStyle name="40% - Accent6 2" xfId="61"/>
    <cellStyle name="40% - Accent6 3" xfId="62"/>
    <cellStyle name="40% - Accent6 4" xfId="63"/>
    <cellStyle name="40% - Accent6 5" xfId="64"/>
    <cellStyle name="40% - Accent6 6" xfId="65"/>
    <cellStyle name="60% - Accent1 2" xfId="66"/>
    <cellStyle name="60% - Accent1 3" xfId="67"/>
    <cellStyle name="60% - Accent1 4" xfId="68"/>
    <cellStyle name="60% - Accent1 5" xfId="69"/>
    <cellStyle name="60% - Accent1 6" xfId="70"/>
    <cellStyle name="60% - Accent2 2" xfId="71"/>
    <cellStyle name="60% - Accent2 3" xfId="72"/>
    <cellStyle name="60% - Accent2 4" xfId="73"/>
    <cellStyle name="60% - Accent2 5" xfId="74"/>
    <cellStyle name="60% - Accent2 6" xfId="75"/>
    <cellStyle name="60% - Accent3 2" xfId="76"/>
    <cellStyle name="60% - Accent3 3" xfId="77"/>
    <cellStyle name="60% - Accent3 4" xfId="78"/>
    <cellStyle name="60% - Accent3 5" xfId="79"/>
    <cellStyle name="60% - Accent3 6" xfId="80"/>
    <cellStyle name="60% - Accent4 2" xfId="81"/>
    <cellStyle name="60% - Accent4 3" xfId="82"/>
    <cellStyle name="60% - Accent4 4" xfId="83"/>
    <cellStyle name="60% - Accent4 5" xfId="84"/>
    <cellStyle name="60% - Accent4 6" xfId="85"/>
    <cellStyle name="60% - Accent5 2" xfId="86"/>
    <cellStyle name="60% - Accent5 3" xfId="87"/>
    <cellStyle name="60% - Accent5 4" xfId="88"/>
    <cellStyle name="60% - Accent5 5" xfId="89"/>
    <cellStyle name="60% - Accent5 6" xfId="90"/>
    <cellStyle name="60% - Accent6 2" xfId="91"/>
    <cellStyle name="60% - Accent6 3" xfId="92"/>
    <cellStyle name="60% - Accent6 4" xfId="93"/>
    <cellStyle name="60% - Accent6 5" xfId="94"/>
    <cellStyle name="60% - Accent6 6" xfId="95"/>
    <cellStyle name="Accent1 2" xfId="96"/>
    <cellStyle name="Accent1 3" xfId="97"/>
    <cellStyle name="Accent1 4" xfId="98"/>
    <cellStyle name="Accent1 5" xfId="99"/>
    <cellStyle name="Accent1 6" xfId="100"/>
    <cellStyle name="Accent2 2" xfId="101"/>
    <cellStyle name="Accent2 3" xfId="102"/>
    <cellStyle name="Accent2 4" xfId="103"/>
    <cellStyle name="Accent2 5" xfId="104"/>
    <cellStyle name="Accent2 6" xfId="105"/>
    <cellStyle name="Accent3 2" xfId="106"/>
    <cellStyle name="Accent3 3" xfId="107"/>
    <cellStyle name="Accent3 4" xfId="108"/>
    <cellStyle name="Accent3 5" xfId="109"/>
    <cellStyle name="Accent3 6" xfId="110"/>
    <cellStyle name="Accent4 2" xfId="111"/>
    <cellStyle name="Accent4 3" xfId="112"/>
    <cellStyle name="Accent4 4" xfId="113"/>
    <cellStyle name="Accent4 5" xfId="114"/>
    <cellStyle name="Accent4 6" xfId="115"/>
    <cellStyle name="Accent5 2" xfId="116"/>
    <cellStyle name="Accent5 3" xfId="117"/>
    <cellStyle name="Accent5 4" xfId="118"/>
    <cellStyle name="Accent5 5" xfId="119"/>
    <cellStyle name="Accent5 6" xfId="120"/>
    <cellStyle name="Accent6 2" xfId="121"/>
    <cellStyle name="Accent6 3" xfId="122"/>
    <cellStyle name="Accent6 4" xfId="123"/>
    <cellStyle name="Accent6 5" xfId="124"/>
    <cellStyle name="Accent6 6" xfId="125"/>
    <cellStyle name="Bad 2" xfId="126"/>
    <cellStyle name="Bad 3" xfId="127"/>
    <cellStyle name="Bad 4" xfId="128"/>
    <cellStyle name="Bad 5" xfId="129"/>
    <cellStyle name="Bad 6" xfId="130"/>
    <cellStyle name="Calculation 2" xfId="131"/>
    <cellStyle name="Calculation 3" xfId="132"/>
    <cellStyle name="Calculation 4" xfId="133"/>
    <cellStyle name="Calculation 5" xfId="134"/>
    <cellStyle name="Calculation 6" xfId="135"/>
    <cellStyle name="Check Cell 2" xfId="136"/>
    <cellStyle name="Check Cell 3" xfId="137"/>
    <cellStyle name="Check Cell 4" xfId="138"/>
    <cellStyle name="Check Cell 5" xfId="139"/>
    <cellStyle name="Check Cell 6" xfId="140"/>
    <cellStyle name="Comma 2" xfId="141"/>
    <cellStyle name="Comma 2 2" xfId="142"/>
    <cellStyle name="Comma 2 3" xfId="143"/>
    <cellStyle name="Comma 2 4" xfId="144"/>
    <cellStyle name="Comma 2 5" xfId="145"/>
    <cellStyle name="Comma 2 6" xfId="146"/>
    <cellStyle name="Comma 3" xfId="147"/>
    <cellStyle name="Comma 5" xfId="148"/>
    <cellStyle name="Comma 6" xfId="149"/>
    <cellStyle name="Excel Built-in Accent1" xfId="150"/>
    <cellStyle name="Excel Built-in Accent6" xfId="151"/>
    <cellStyle name="Excel Built-in Bad" xfId="152"/>
    <cellStyle name="Excel Built-in Explanatory Text" xfId="153"/>
    <cellStyle name="Excel Built-in Good" xfId="154"/>
    <cellStyle name="Excel Built-in Normal" xfId="155"/>
    <cellStyle name="Excel Built-in Normal 1" xfId="156"/>
    <cellStyle name="Excel Built-in Title" xfId="157"/>
    <cellStyle name="Explanatory Text 2" xfId="158"/>
    <cellStyle name="Explanatory Text 3" xfId="159"/>
    <cellStyle name="Explanatory Text 4" xfId="160"/>
    <cellStyle name="Explanatory Text 5" xfId="161"/>
    <cellStyle name="Explanatory Text 6" xfId="162"/>
    <cellStyle name="Good 2" xfId="163"/>
    <cellStyle name="Good 3" xfId="164"/>
    <cellStyle name="Good 4" xfId="165"/>
    <cellStyle name="Good 5" xfId="166"/>
    <cellStyle name="Good 6" xfId="167"/>
    <cellStyle name="Heading 1 2" xfId="168"/>
    <cellStyle name="Heading 1 3" xfId="169"/>
    <cellStyle name="Heading 1 4" xfId="170"/>
    <cellStyle name="Heading 1 5" xfId="171"/>
    <cellStyle name="Heading 1 6" xfId="172"/>
    <cellStyle name="Heading 2 2" xfId="173"/>
    <cellStyle name="Heading 2 3" xfId="174"/>
    <cellStyle name="Heading 2 4" xfId="175"/>
    <cellStyle name="Heading 2 5" xfId="176"/>
    <cellStyle name="Heading 2 6" xfId="177"/>
    <cellStyle name="Heading 3 2" xfId="178"/>
    <cellStyle name="Heading 3 3" xfId="179"/>
    <cellStyle name="Heading 3 4" xfId="180"/>
    <cellStyle name="Heading 3 5" xfId="181"/>
    <cellStyle name="Heading 3 6" xfId="182"/>
    <cellStyle name="Heading 4 2" xfId="183"/>
    <cellStyle name="Heading 4 3" xfId="184"/>
    <cellStyle name="Heading 4 4" xfId="185"/>
    <cellStyle name="Heading 4 5" xfId="186"/>
    <cellStyle name="Heading 4 6" xfId="187"/>
    <cellStyle name="Input 2" xfId="188"/>
    <cellStyle name="Input 3" xfId="189"/>
    <cellStyle name="Input 4" xfId="190"/>
    <cellStyle name="Input 5" xfId="191"/>
    <cellStyle name="Input 6" xfId="192"/>
    <cellStyle name="Linked Cell 2" xfId="193"/>
    <cellStyle name="Linked Cell 3" xfId="194"/>
    <cellStyle name="Linked Cell 4" xfId="195"/>
    <cellStyle name="Linked Cell 5" xfId="196"/>
    <cellStyle name="Linked Cell 6" xfId="197"/>
    <cellStyle name="Neutral 2" xfId="198"/>
    <cellStyle name="Neutral 3" xfId="199"/>
    <cellStyle name="Neutral 4" xfId="200"/>
    <cellStyle name="Neutral 5" xfId="201"/>
    <cellStyle name="Neutral 6" xfId="202"/>
    <cellStyle name="Normal" xfId="0" builtinId="0"/>
    <cellStyle name="Normal 2" xfId="5"/>
    <cellStyle name="Normal 2 2" xfId="203"/>
    <cellStyle name="Normal 2 3" xfId="204"/>
    <cellStyle name="Normal 2 4" xfId="205"/>
    <cellStyle name="Normal 2 5" xfId="206"/>
    <cellStyle name="Normal 2 6" xfId="207"/>
    <cellStyle name="Normal 2_Jadwal Rajawali - Okt 17 100%" xfId="208"/>
    <cellStyle name="Normal 3" xfId="209"/>
    <cellStyle name="Normal 4" xfId="210"/>
    <cellStyle name="Normal 5" xfId="211"/>
    <cellStyle name="Normal 6" xfId="212"/>
    <cellStyle name="Normal 7" xfId="213"/>
    <cellStyle name="Normal 7 2" xfId="214"/>
    <cellStyle name="Normal_Raport" xfId="2"/>
    <cellStyle name="Normal_Sheet1" xfId="3"/>
    <cellStyle name="Normal_Sheet1_1" xfId="4"/>
    <cellStyle name="Note 2" xfId="215"/>
    <cellStyle name="Note 3" xfId="216"/>
    <cellStyle name="Note 4" xfId="217"/>
    <cellStyle name="Note 5" xfId="218"/>
    <cellStyle name="Note 6" xfId="219"/>
    <cellStyle name="Output 2" xfId="220"/>
    <cellStyle name="Output 3" xfId="221"/>
    <cellStyle name="Output 4" xfId="222"/>
    <cellStyle name="Output 5" xfId="223"/>
    <cellStyle name="Output 6" xfId="224"/>
    <cellStyle name="Percent" xfId="1" builtinId="5"/>
    <cellStyle name="Title 2" xfId="225"/>
    <cellStyle name="Title 3" xfId="226"/>
    <cellStyle name="Title 4" xfId="227"/>
    <cellStyle name="Title 5" xfId="228"/>
    <cellStyle name="Title 6" xfId="229"/>
    <cellStyle name="Total 2" xfId="230"/>
    <cellStyle name="Total 3" xfId="231"/>
    <cellStyle name="Total 4" xfId="232"/>
    <cellStyle name="Total 5" xfId="233"/>
    <cellStyle name="Total 6" xfId="234"/>
    <cellStyle name="Warning Text 2" xfId="235"/>
    <cellStyle name="Warning Text 3" xfId="236"/>
    <cellStyle name="Warning Text 4" xfId="237"/>
    <cellStyle name="Warning Text 5" xfId="238"/>
    <cellStyle name="Warning Text 6" xfId="239"/>
  </cellStyles>
  <dxfs count="10"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 patternType="lightUp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B2:G17"/>
  <sheetViews>
    <sheetView tabSelected="1" zoomScale="90" zoomScaleNormal="90" workbookViewId="0">
      <selection activeCell="B2" sqref="B2:G2"/>
    </sheetView>
  </sheetViews>
  <sheetFormatPr defaultRowHeight="15.75"/>
  <cols>
    <col min="1" max="1" width="9.140625" style="9"/>
    <col min="2" max="3" width="12.28515625" style="9" customWidth="1"/>
    <col min="4" max="4" width="14.28515625" style="9" customWidth="1"/>
    <col min="5" max="16384" width="9.140625" style="9"/>
  </cols>
  <sheetData>
    <row r="2" spans="2:7" ht="97.5" customHeight="1">
      <c r="B2" s="50" t="s">
        <v>85</v>
      </c>
      <c r="C2" s="50"/>
      <c r="D2" s="50"/>
      <c r="E2" s="50"/>
      <c r="F2" s="50"/>
      <c r="G2" s="50"/>
    </row>
    <row r="4" spans="2:7" ht="19.5" customHeight="1">
      <c r="B4" s="11" t="s">
        <v>19</v>
      </c>
      <c r="C4" s="11" t="s">
        <v>20</v>
      </c>
      <c r="D4" s="11" t="s">
        <v>39</v>
      </c>
    </row>
    <row r="5" spans="2:7" ht="19.5" customHeight="1">
      <c r="B5" s="42" t="s">
        <v>21</v>
      </c>
      <c r="C5" s="43"/>
      <c r="D5" s="43"/>
      <c r="F5" s="51" t="s">
        <v>39</v>
      </c>
      <c r="G5" s="52"/>
    </row>
    <row r="6" spans="2:7" ht="19.5" customHeight="1">
      <c r="B6" s="42" t="s">
        <v>22</v>
      </c>
      <c r="C6" s="43"/>
      <c r="D6" s="43"/>
      <c r="F6" s="12" t="s">
        <v>9</v>
      </c>
      <c r="G6" s="13" t="s">
        <v>10</v>
      </c>
    </row>
    <row r="7" spans="2:7" ht="19.5" customHeight="1">
      <c r="B7" s="42" t="s">
        <v>23</v>
      </c>
      <c r="C7" s="43"/>
      <c r="D7" s="43"/>
      <c r="F7" s="12" t="s">
        <v>11</v>
      </c>
      <c r="G7" s="13" t="s">
        <v>12</v>
      </c>
    </row>
    <row r="8" spans="2:7" ht="19.5" customHeight="1">
      <c r="B8" s="42" t="s">
        <v>24</v>
      </c>
      <c r="C8" s="43"/>
      <c r="D8" s="43"/>
      <c r="F8" s="12" t="s">
        <v>13</v>
      </c>
      <c r="G8" s="13" t="s">
        <v>14</v>
      </c>
    </row>
    <row r="9" spans="2:7" ht="19.5" customHeight="1">
      <c r="B9" s="42" t="s">
        <v>25</v>
      </c>
      <c r="C9" s="22">
        <f>May!D21</f>
        <v>2.0166666666666666E-2</v>
      </c>
      <c r="D9" s="10" t="str">
        <f t="shared" ref="D9:D12" si="0">IF($C9&lt;50%,$F$10,IF($C9&lt;70%,$F$9,IF($C9&lt;80%,$F$8,IF($C9&lt;90%,$F$7,$F$6))))</f>
        <v>E</v>
      </c>
      <c r="F9" s="12" t="s">
        <v>15</v>
      </c>
      <c r="G9" s="13" t="s">
        <v>16</v>
      </c>
    </row>
    <row r="10" spans="2:7" ht="19.5" customHeight="1">
      <c r="B10" s="42" t="s">
        <v>26</v>
      </c>
      <c r="C10" s="22">
        <f>Jun!D21</f>
        <v>0.67336377473363773</v>
      </c>
      <c r="D10" s="10" t="str">
        <f t="shared" si="0"/>
        <v>D</v>
      </c>
      <c r="F10" s="14" t="s">
        <v>17</v>
      </c>
      <c r="G10" s="15" t="s">
        <v>18</v>
      </c>
    </row>
    <row r="11" spans="2:7" ht="19.5" customHeight="1">
      <c r="B11" s="42" t="s">
        <v>27</v>
      </c>
      <c r="C11" s="22">
        <f>Juli!D21</f>
        <v>0.6863691194209891</v>
      </c>
      <c r="D11" s="10" t="str">
        <f t="shared" si="0"/>
        <v>D</v>
      </c>
    </row>
    <row r="12" spans="2:7" ht="19.5" customHeight="1">
      <c r="B12" s="10" t="s">
        <v>28</v>
      </c>
      <c r="C12" s="22">
        <f>Aug!D25</f>
        <v>1</v>
      </c>
      <c r="D12" s="10" t="str">
        <f t="shared" si="0"/>
        <v>A</v>
      </c>
    </row>
    <row r="13" spans="2:7" ht="19.5" customHeight="1">
      <c r="B13" s="10" t="s">
        <v>29</v>
      </c>
      <c r="C13" s="22"/>
      <c r="D13" s="10"/>
    </row>
    <row r="14" spans="2:7" ht="19.5" customHeight="1">
      <c r="B14" s="10" t="s">
        <v>30</v>
      </c>
      <c r="C14" s="22"/>
      <c r="D14" s="10"/>
    </row>
    <row r="15" spans="2:7" ht="19.5" customHeight="1">
      <c r="B15" s="10" t="s">
        <v>31</v>
      </c>
      <c r="C15" s="22"/>
      <c r="D15" s="10"/>
    </row>
    <row r="16" spans="2:7" ht="19.5" customHeight="1">
      <c r="B16" s="10" t="s">
        <v>32</v>
      </c>
      <c r="C16" s="22"/>
      <c r="D16" s="10"/>
    </row>
    <row r="17" spans="2:4" ht="19.5" customHeight="1">
      <c r="B17" s="16" t="s">
        <v>33</v>
      </c>
      <c r="C17" s="23">
        <f>AVERAGE(C5:C16)</f>
        <v>0.59497489020532335</v>
      </c>
      <c r="D17" s="16" t="str">
        <f>IF($C17&lt;50%,$F$10,IF($C17&lt;70%,$F$9,IF($C17&lt;80%,$F$8,IF($C17&lt;90%,$F$7,$F$6))))</f>
        <v>D</v>
      </c>
    </row>
  </sheetData>
  <mergeCells count="2">
    <mergeCell ref="B2:G2"/>
    <mergeCell ref="F5:G5"/>
  </mergeCells>
  <conditionalFormatting sqref="C5:D8">
    <cfRule type="cellIs" dxfId="9" priority="1" stopIfTrue="1" operator="lessThan">
      <formula>1</formula>
    </cfRule>
    <cfRule type="cellIs" dxfId="8" priority="2" stopIfTrue="1" operator="lessThan">
      <formula>1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G36"/>
  <sheetViews>
    <sheetView zoomScale="80" zoomScaleNormal="80" workbookViewId="0">
      <pane xSplit="3" ySplit="9" topLeftCell="D10" activePane="bottomRight" state="frozen"/>
      <selection activeCell="J15" sqref="J15"/>
      <selection pane="topRight" activeCell="J15" sqref="J15"/>
      <selection pane="bottomLeft" activeCell="J15" sqref="J15"/>
      <selection pane="bottomRight" sqref="A1:G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4" t="s">
        <v>0</v>
      </c>
      <c r="B1" s="54"/>
      <c r="C1" s="54"/>
      <c r="D1" s="54"/>
      <c r="E1" s="54"/>
      <c r="F1" s="54"/>
      <c r="G1" s="54"/>
    </row>
    <row r="2" spans="1:7" ht="20.100000000000001" customHeight="1">
      <c r="A2" s="55" t="s">
        <v>1</v>
      </c>
      <c r="B2" s="55"/>
      <c r="C2" s="55"/>
      <c r="D2" s="55"/>
      <c r="E2" s="55"/>
      <c r="F2" s="55"/>
      <c r="G2" s="55"/>
    </row>
    <row r="3" spans="1:7" ht="20.100000000000001" customHeight="1">
      <c r="A3" s="56" t="s">
        <v>2</v>
      </c>
      <c r="B3" s="56"/>
      <c r="C3" s="56"/>
      <c r="D3" s="56"/>
      <c r="E3" s="56"/>
      <c r="F3" s="56"/>
      <c r="G3" s="56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7" t="s">
        <v>47</v>
      </c>
      <c r="B5" s="57"/>
      <c r="C5" s="57"/>
      <c r="D5" s="57"/>
      <c r="E5" s="57"/>
      <c r="F5" s="57"/>
      <c r="G5" s="57"/>
    </row>
    <row r="6" spans="1:7" ht="20.100000000000001" customHeight="1">
      <c r="A6" s="58" t="s">
        <v>42</v>
      </c>
      <c r="B6" s="58"/>
      <c r="C6" s="58"/>
      <c r="D6" s="58"/>
      <c r="E6" s="58"/>
      <c r="F6" s="58"/>
      <c r="G6" s="58"/>
    </row>
    <row r="7" spans="1:7" s="5" customFormat="1" ht="20.100000000000001" customHeight="1">
      <c r="A7" s="59" t="s">
        <v>3</v>
      </c>
      <c r="B7" s="60" t="s">
        <v>4</v>
      </c>
      <c r="C7" s="59" t="s">
        <v>5</v>
      </c>
      <c r="D7" s="62" t="s">
        <v>6</v>
      </c>
      <c r="E7" s="63"/>
      <c r="F7" s="63"/>
      <c r="G7" s="64"/>
    </row>
    <row r="8" spans="1:7" s="5" customFormat="1" ht="20.100000000000001" customHeight="1">
      <c r="A8" s="59"/>
      <c r="B8" s="61"/>
      <c r="C8" s="59"/>
      <c r="D8" s="37" t="s">
        <v>7</v>
      </c>
      <c r="E8" s="37" t="s">
        <v>8</v>
      </c>
      <c r="F8" s="37" t="s">
        <v>34</v>
      </c>
      <c r="G8" s="37" t="s">
        <v>36</v>
      </c>
    </row>
    <row r="9" spans="1:7" ht="20.100000000000001" hidden="1" customHeight="1">
      <c r="A9" s="31">
        <f>IF(D9&gt;0,1,0)</f>
        <v>0</v>
      </c>
      <c r="B9" s="32" t="s">
        <v>45</v>
      </c>
      <c r="C9" s="39" t="s">
        <v>46</v>
      </c>
      <c r="D9" s="33">
        <v>0</v>
      </c>
      <c r="E9" s="34">
        <v>0</v>
      </c>
      <c r="F9" s="25">
        <f>IF(E9&gt;D9,D9,E9)</f>
        <v>0</v>
      </c>
      <c r="G9" s="17" t="str">
        <f t="shared" ref="G9:G19" si="0">IFERROR(F9/D9,"")</f>
        <v/>
      </c>
    </row>
    <row r="10" spans="1:7" s="28" customFormat="1" ht="20.100000000000001" hidden="1" customHeight="1">
      <c r="A10" s="26">
        <f>IF(D10&gt;0,A9+1,A9)</f>
        <v>0</v>
      </c>
      <c r="B10" s="29" t="s">
        <v>43</v>
      </c>
      <c r="C10" s="40" t="s">
        <v>44</v>
      </c>
      <c r="D10" s="6">
        <v>0</v>
      </c>
      <c r="E10" s="27">
        <v>0</v>
      </c>
      <c r="F10" s="6">
        <f t="shared" ref="F10:F19" si="1">IF(E10&gt;D10,D10,E10)</f>
        <v>0</v>
      </c>
      <c r="G10" s="17" t="str">
        <f t="shared" si="0"/>
        <v/>
      </c>
    </row>
    <row r="11" spans="1:7" s="28" customFormat="1" ht="20.100000000000001" customHeight="1">
      <c r="A11" s="31">
        <f t="shared" ref="A11:A19" si="2">IF(D11&gt;0,A10+1,A10)</f>
        <v>1</v>
      </c>
      <c r="B11" s="35" t="s">
        <v>48</v>
      </c>
      <c r="C11" s="41" t="s">
        <v>52</v>
      </c>
      <c r="D11" s="36">
        <v>1500</v>
      </c>
      <c r="E11" s="34">
        <v>79</v>
      </c>
      <c r="F11" s="6">
        <f t="shared" si="1"/>
        <v>79</v>
      </c>
      <c r="G11" s="17">
        <f t="shared" si="0"/>
        <v>5.2666666666666667E-2</v>
      </c>
    </row>
    <row r="12" spans="1:7" s="28" customFormat="1" ht="20.100000000000001" customHeight="1">
      <c r="A12" s="26">
        <f t="shared" si="2"/>
        <v>2</v>
      </c>
      <c r="B12" s="29" t="s">
        <v>49</v>
      </c>
      <c r="C12" s="40" t="s">
        <v>53</v>
      </c>
      <c r="D12" s="6">
        <v>1500</v>
      </c>
      <c r="E12" s="27">
        <v>42</v>
      </c>
      <c r="F12" s="6">
        <f t="shared" si="1"/>
        <v>42</v>
      </c>
      <c r="G12" s="17">
        <f t="shared" si="0"/>
        <v>2.8000000000000001E-2</v>
      </c>
    </row>
    <row r="13" spans="1:7" s="28" customFormat="1" ht="20.100000000000001" customHeight="1">
      <c r="A13" s="26">
        <f t="shared" si="2"/>
        <v>3</v>
      </c>
      <c r="B13" s="29" t="s">
        <v>50</v>
      </c>
      <c r="C13" s="41" t="s">
        <v>54</v>
      </c>
      <c r="D13" s="36">
        <v>1500</v>
      </c>
      <c r="E13" s="27">
        <v>0</v>
      </c>
      <c r="F13" s="6">
        <f t="shared" si="1"/>
        <v>0</v>
      </c>
      <c r="G13" s="17">
        <f t="shared" si="0"/>
        <v>0</v>
      </c>
    </row>
    <row r="14" spans="1:7" s="28" customFormat="1" ht="20.100000000000001" customHeight="1">
      <c r="A14" s="26">
        <f t="shared" si="2"/>
        <v>4</v>
      </c>
      <c r="B14" s="29" t="s">
        <v>51</v>
      </c>
      <c r="C14" s="40" t="s">
        <v>55</v>
      </c>
      <c r="D14" s="6">
        <v>1500</v>
      </c>
      <c r="E14" s="27">
        <v>0</v>
      </c>
      <c r="F14" s="6">
        <f t="shared" si="1"/>
        <v>0</v>
      </c>
      <c r="G14" s="17">
        <f t="shared" si="0"/>
        <v>0</v>
      </c>
    </row>
    <row r="15" spans="1:7" s="28" customFormat="1" ht="20.100000000000001" hidden="1" customHeight="1">
      <c r="A15" s="26">
        <f t="shared" si="2"/>
        <v>4</v>
      </c>
      <c r="B15" s="29"/>
      <c r="C15" s="30"/>
      <c r="D15" s="6"/>
      <c r="E15" s="27"/>
      <c r="F15" s="6">
        <f t="shared" si="1"/>
        <v>0</v>
      </c>
      <c r="G15" s="17" t="str">
        <f t="shared" si="0"/>
        <v/>
      </c>
    </row>
    <row r="16" spans="1:7" s="28" customFormat="1" ht="20.100000000000001" hidden="1" customHeight="1">
      <c r="A16" s="26">
        <f t="shared" si="2"/>
        <v>4</v>
      </c>
      <c r="B16" s="29"/>
      <c r="C16" s="30"/>
      <c r="D16" s="6"/>
      <c r="E16" s="27"/>
      <c r="F16" s="6">
        <f t="shared" si="1"/>
        <v>0</v>
      </c>
      <c r="G16" s="17" t="str">
        <f t="shared" si="0"/>
        <v/>
      </c>
    </row>
    <row r="17" spans="1:7" s="28" customFormat="1" ht="20.100000000000001" hidden="1" customHeight="1">
      <c r="A17" s="26">
        <f t="shared" si="2"/>
        <v>4</v>
      </c>
      <c r="B17" s="29"/>
      <c r="C17" s="30"/>
      <c r="D17" s="6"/>
      <c r="E17" s="27"/>
      <c r="F17" s="6">
        <f t="shared" si="1"/>
        <v>0</v>
      </c>
      <c r="G17" s="17" t="str">
        <f t="shared" si="0"/>
        <v/>
      </c>
    </row>
    <row r="18" spans="1:7" s="28" customFormat="1" ht="20.100000000000001" hidden="1" customHeight="1">
      <c r="A18" s="26">
        <f t="shared" si="2"/>
        <v>4</v>
      </c>
      <c r="B18" s="29"/>
      <c r="C18" s="30"/>
      <c r="D18" s="6"/>
      <c r="E18" s="27"/>
      <c r="F18" s="6">
        <f t="shared" si="1"/>
        <v>0</v>
      </c>
      <c r="G18" s="17" t="str">
        <f t="shared" si="0"/>
        <v/>
      </c>
    </row>
    <row r="19" spans="1:7" s="28" customFormat="1" ht="20.100000000000001" hidden="1" customHeight="1">
      <c r="A19" s="26">
        <f t="shared" si="2"/>
        <v>4</v>
      </c>
      <c r="B19" s="29"/>
      <c r="C19" s="30"/>
      <c r="D19" s="6"/>
      <c r="E19" s="27"/>
      <c r="F19" s="6">
        <f t="shared" si="1"/>
        <v>0</v>
      </c>
      <c r="G19" s="17" t="str">
        <f t="shared" si="0"/>
        <v/>
      </c>
    </row>
    <row r="20" spans="1:7" ht="20.100000000000001" customHeight="1">
      <c r="A20" s="65" t="s">
        <v>6</v>
      </c>
      <c r="B20" s="65"/>
      <c r="C20" s="65"/>
      <c r="D20" s="19">
        <f>SUM(D9:D19)</f>
        <v>6000</v>
      </c>
      <c r="E20" s="19"/>
      <c r="F20" s="19">
        <f>SUM(F9:F19)</f>
        <v>121</v>
      </c>
      <c r="G20" s="19"/>
    </row>
    <row r="21" spans="1:7" ht="20.100000000000001" customHeight="1">
      <c r="A21" s="66" t="s">
        <v>36</v>
      </c>
      <c r="B21" s="66"/>
      <c r="C21" s="66"/>
      <c r="D21" s="67">
        <f>F20/D20</f>
        <v>2.0166666666666666E-2</v>
      </c>
      <c r="E21" s="67"/>
      <c r="F21" s="67"/>
      <c r="G21" s="20"/>
    </row>
    <row r="22" spans="1:7" ht="20.100000000000001" customHeight="1">
      <c r="A22" s="68" t="s">
        <v>35</v>
      </c>
      <c r="B22" s="68"/>
      <c r="C22" s="68"/>
      <c r="D22" s="68" t="str">
        <f>IF(D21&lt;50%,B29,IF(D21&lt;70%,B28,IF(D21&lt;80%,B27,IF(D21&lt;90%,B26,B25))))</f>
        <v>E</v>
      </c>
      <c r="E22" s="68"/>
      <c r="F22" s="68"/>
      <c r="G22" s="21"/>
    </row>
    <row r="23" spans="1:7" ht="20.100000000000001" customHeight="1">
      <c r="E23" s="2"/>
      <c r="F23" s="2"/>
    </row>
    <row r="24" spans="1:7" ht="20.100000000000001" customHeight="1">
      <c r="B24" s="18" t="s">
        <v>39</v>
      </c>
    </row>
    <row r="25" spans="1:7" ht="20.100000000000001" customHeight="1">
      <c r="B25" s="7" t="s">
        <v>9</v>
      </c>
      <c r="C25" s="8" t="s">
        <v>10</v>
      </c>
    </row>
    <row r="26" spans="1:7" ht="20.100000000000001" customHeight="1">
      <c r="B26" s="7" t="s">
        <v>11</v>
      </c>
      <c r="C26" s="8" t="s">
        <v>12</v>
      </c>
    </row>
    <row r="27" spans="1:7" ht="20.100000000000001" customHeight="1">
      <c r="B27" s="7" t="s">
        <v>13</v>
      </c>
      <c r="C27" s="8" t="s">
        <v>14</v>
      </c>
    </row>
    <row r="28" spans="1:7" ht="20.100000000000001" customHeight="1">
      <c r="B28" s="7" t="s">
        <v>15</v>
      </c>
      <c r="C28" s="8" t="s">
        <v>16</v>
      </c>
    </row>
    <row r="29" spans="1:7" ht="20.100000000000001" customHeight="1">
      <c r="B29" s="7" t="s">
        <v>17</v>
      </c>
      <c r="C29" s="8" t="s">
        <v>18</v>
      </c>
    </row>
    <row r="30" spans="1:7" ht="24.75" customHeight="1"/>
    <row r="31" spans="1:7" ht="20.100000000000001" customHeight="1">
      <c r="A31" s="38"/>
      <c r="B31" s="53" t="s">
        <v>56</v>
      </c>
      <c r="C31" s="53"/>
      <c r="D31" s="53"/>
      <c r="E31" s="53"/>
      <c r="F31" s="53"/>
      <c r="G31" s="53"/>
    </row>
    <row r="32" spans="1:7" ht="7.5" customHeight="1">
      <c r="A32" s="38"/>
      <c r="B32" s="38"/>
      <c r="C32" s="38"/>
      <c r="D32" s="38"/>
      <c r="E32" s="38"/>
      <c r="F32" s="38"/>
      <c r="G32" s="38"/>
    </row>
    <row r="33" spans="1:7" ht="20.100000000000001" customHeight="1">
      <c r="A33" s="53" t="s">
        <v>37</v>
      </c>
      <c r="B33" s="53"/>
      <c r="C33" s="53"/>
      <c r="D33" s="53" t="s">
        <v>57</v>
      </c>
      <c r="E33" s="53"/>
      <c r="F33" s="53"/>
      <c r="G33" s="53"/>
    </row>
    <row r="34" spans="1:7" ht="57" customHeight="1">
      <c r="A34" s="38"/>
      <c r="B34" s="38"/>
      <c r="C34" s="24"/>
      <c r="D34" s="24"/>
      <c r="E34" s="24"/>
      <c r="F34" s="24"/>
      <c r="G34" s="24"/>
    </row>
    <row r="35" spans="1:7" ht="20.100000000000001" customHeight="1">
      <c r="A35" s="69" t="s">
        <v>40</v>
      </c>
      <c r="B35" s="69"/>
      <c r="C35" s="69"/>
      <c r="D35" s="53" t="s">
        <v>38</v>
      </c>
      <c r="E35" s="53"/>
      <c r="F35" s="53"/>
      <c r="G35" s="53"/>
    </row>
    <row r="36" spans="1:7" ht="20.100000000000001" customHeight="1">
      <c r="A36" s="53" t="s">
        <v>41</v>
      </c>
      <c r="B36" s="53"/>
      <c r="C36" s="53"/>
      <c r="D36" s="53"/>
      <c r="E36" s="53"/>
      <c r="F36" s="53"/>
      <c r="G36" s="53"/>
    </row>
  </sheetData>
  <autoFilter ref="A8:G22">
    <filterColumn colId="1" showButton="0"/>
    <filterColumn colId="3">
      <filters>
        <filter val="1,500"/>
        <filter val="2.02%"/>
        <filter val="6,000"/>
        <filter val="E"/>
      </filters>
    </filterColumn>
  </autoFilter>
  <mergeCells count="21">
    <mergeCell ref="A33:C33"/>
    <mergeCell ref="D33:G33"/>
    <mergeCell ref="A35:C35"/>
    <mergeCell ref="D35:G35"/>
    <mergeCell ref="A36:C36"/>
    <mergeCell ref="D36:G36"/>
    <mergeCell ref="B31:G3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0:C20"/>
    <mergeCell ref="A21:C21"/>
    <mergeCell ref="D21:F21"/>
    <mergeCell ref="A22:C22"/>
    <mergeCell ref="D22:F22"/>
  </mergeCells>
  <conditionalFormatting sqref="G9:G19">
    <cfRule type="cellIs" dxfId="7" priority="1" operator="lessThan">
      <formula>0.9</formula>
    </cfRule>
    <cfRule type="cellIs" dxfId="6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6"/>
  <sheetViews>
    <sheetView zoomScale="80" zoomScaleNormal="80" workbookViewId="0">
      <pane xSplit="3" ySplit="9" topLeftCell="D10" activePane="bottomRight" state="frozen"/>
      <selection activeCell="J15" sqref="J15"/>
      <selection pane="topRight" activeCell="J15" sqref="J15"/>
      <selection pane="bottomLeft" activeCell="J15" sqref="J15"/>
      <selection pane="bottomRight" activeCell="A5" sqref="A5:G5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4" t="s">
        <v>0</v>
      </c>
      <c r="B1" s="54"/>
      <c r="C1" s="54"/>
      <c r="D1" s="54"/>
      <c r="E1" s="54"/>
      <c r="F1" s="54"/>
      <c r="G1" s="54"/>
    </row>
    <row r="2" spans="1:7" ht="20.100000000000001" customHeight="1">
      <c r="A2" s="55" t="s">
        <v>1</v>
      </c>
      <c r="B2" s="55"/>
      <c r="C2" s="55"/>
      <c r="D2" s="55"/>
      <c r="E2" s="55"/>
      <c r="F2" s="55"/>
      <c r="G2" s="55"/>
    </row>
    <row r="3" spans="1:7" ht="20.100000000000001" customHeight="1">
      <c r="A3" s="56" t="s">
        <v>2</v>
      </c>
      <c r="B3" s="56"/>
      <c r="C3" s="56"/>
      <c r="D3" s="56"/>
      <c r="E3" s="56"/>
      <c r="F3" s="56"/>
      <c r="G3" s="56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7" t="s">
        <v>47</v>
      </c>
      <c r="B5" s="57"/>
      <c r="C5" s="57"/>
      <c r="D5" s="57"/>
      <c r="E5" s="57"/>
      <c r="F5" s="57"/>
      <c r="G5" s="57"/>
    </row>
    <row r="6" spans="1:7" ht="20.100000000000001" customHeight="1">
      <c r="A6" s="58" t="s">
        <v>58</v>
      </c>
      <c r="B6" s="58"/>
      <c r="C6" s="58"/>
      <c r="D6" s="58"/>
      <c r="E6" s="58"/>
      <c r="F6" s="58"/>
      <c r="G6" s="58"/>
    </row>
    <row r="7" spans="1:7" s="5" customFormat="1" ht="20.100000000000001" customHeight="1">
      <c r="A7" s="59" t="s">
        <v>3</v>
      </c>
      <c r="B7" s="60" t="s">
        <v>4</v>
      </c>
      <c r="C7" s="59" t="s">
        <v>5</v>
      </c>
      <c r="D7" s="62" t="s">
        <v>6</v>
      </c>
      <c r="E7" s="63"/>
      <c r="F7" s="63"/>
      <c r="G7" s="64"/>
    </row>
    <row r="8" spans="1:7" s="5" customFormat="1" ht="20.100000000000001" customHeight="1">
      <c r="A8" s="59"/>
      <c r="B8" s="61"/>
      <c r="C8" s="59"/>
      <c r="D8" s="45" t="s">
        <v>7</v>
      </c>
      <c r="E8" s="45" t="s">
        <v>8</v>
      </c>
      <c r="F8" s="45" t="s">
        <v>34</v>
      </c>
      <c r="G8" s="45" t="s">
        <v>36</v>
      </c>
    </row>
    <row r="9" spans="1:7" ht="20.100000000000001" customHeight="1">
      <c r="A9" s="31">
        <f>IF(D9&gt;0,1,0)</f>
        <v>1</v>
      </c>
      <c r="B9" s="32" t="s">
        <v>45</v>
      </c>
      <c r="C9" s="39" t="s">
        <v>46</v>
      </c>
      <c r="D9" s="33">
        <v>600</v>
      </c>
      <c r="E9" s="34">
        <v>486</v>
      </c>
      <c r="F9" s="25">
        <f>IF(E9&gt;D9,D9,E9)</f>
        <v>486</v>
      </c>
      <c r="G9" s="17">
        <f t="shared" ref="G9:G19" si="0">IFERROR(F9/D9,"")</f>
        <v>0.81</v>
      </c>
    </row>
    <row r="10" spans="1:7" s="28" customFormat="1" ht="20.100000000000001" customHeight="1">
      <c r="A10" s="26">
        <f>IF(D10&gt;0,A9+1,A9)</f>
        <v>2</v>
      </c>
      <c r="B10" s="29" t="s">
        <v>43</v>
      </c>
      <c r="C10" s="40" t="s">
        <v>44</v>
      </c>
      <c r="D10" s="6">
        <v>700</v>
      </c>
      <c r="E10" s="27">
        <v>154</v>
      </c>
      <c r="F10" s="6">
        <f t="shared" ref="F10:F19" si="1">IF(E10&gt;D10,D10,E10)</f>
        <v>154</v>
      </c>
      <c r="G10" s="17">
        <f t="shared" si="0"/>
        <v>0.22</v>
      </c>
    </row>
    <row r="11" spans="1:7" s="28" customFormat="1" ht="20.100000000000001" customHeight="1">
      <c r="A11" s="31">
        <f t="shared" ref="A11:A19" si="2">IF(D11&gt;0,A10+1,A10)</f>
        <v>3</v>
      </c>
      <c r="B11" s="35" t="s">
        <v>48</v>
      </c>
      <c r="C11" s="41" t="s">
        <v>52</v>
      </c>
      <c r="D11" s="36">
        <v>905</v>
      </c>
      <c r="E11" s="34">
        <v>589</v>
      </c>
      <c r="F11" s="6">
        <f t="shared" si="1"/>
        <v>589</v>
      </c>
      <c r="G11" s="17">
        <f t="shared" si="0"/>
        <v>0.65082872928176794</v>
      </c>
    </row>
    <row r="12" spans="1:7" s="28" customFormat="1" ht="20.100000000000001" customHeight="1">
      <c r="A12" s="26">
        <f t="shared" si="2"/>
        <v>4</v>
      </c>
      <c r="B12" s="29" t="s">
        <v>49</v>
      </c>
      <c r="C12" s="40" t="s">
        <v>53</v>
      </c>
      <c r="D12" s="36">
        <v>905</v>
      </c>
      <c r="E12" s="27">
        <v>620</v>
      </c>
      <c r="F12" s="6">
        <f t="shared" si="1"/>
        <v>620</v>
      </c>
      <c r="G12" s="17">
        <f t="shared" si="0"/>
        <v>0.68508287292817682</v>
      </c>
    </row>
    <row r="13" spans="1:7" s="28" customFormat="1" ht="20.100000000000001" customHeight="1">
      <c r="A13" s="26">
        <f t="shared" si="2"/>
        <v>5</v>
      </c>
      <c r="B13" s="29" t="s">
        <v>50</v>
      </c>
      <c r="C13" s="41" t="s">
        <v>54</v>
      </c>
      <c r="D13" s="36">
        <v>1730</v>
      </c>
      <c r="E13" s="27">
        <v>1269</v>
      </c>
      <c r="F13" s="6">
        <f t="shared" si="1"/>
        <v>1269</v>
      </c>
      <c r="G13" s="17">
        <f t="shared" si="0"/>
        <v>0.73352601156069364</v>
      </c>
    </row>
    <row r="14" spans="1:7" s="28" customFormat="1" ht="20.100000000000001" customHeight="1">
      <c r="A14" s="26">
        <f t="shared" si="2"/>
        <v>6</v>
      </c>
      <c r="B14" s="29" t="s">
        <v>51</v>
      </c>
      <c r="C14" s="40" t="s">
        <v>55</v>
      </c>
      <c r="D14" s="6">
        <v>1730</v>
      </c>
      <c r="E14" s="27">
        <v>1306</v>
      </c>
      <c r="F14" s="6">
        <f t="shared" si="1"/>
        <v>1306</v>
      </c>
      <c r="G14" s="17">
        <f t="shared" si="0"/>
        <v>0.75491329479768787</v>
      </c>
    </row>
    <row r="15" spans="1:7" s="28" customFormat="1" ht="20.100000000000001" customHeight="1">
      <c r="A15" s="26">
        <f t="shared" si="2"/>
        <v>6</v>
      </c>
      <c r="B15" s="29"/>
      <c r="C15" s="30"/>
      <c r="D15" s="6"/>
      <c r="E15" s="27"/>
      <c r="F15" s="6">
        <f t="shared" si="1"/>
        <v>0</v>
      </c>
      <c r="G15" s="17" t="str">
        <f t="shared" si="0"/>
        <v/>
      </c>
    </row>
    <row r="16" spans="1:7" s="28" customFormat="1" ht="20.100000000000001" customHeight="1">
      <c r="A16" s="26">
        <f t="shared" si="2"/>
        <v>6</v>
      </c>
      <c r="B16" s="29"/>
      <c r="C16" s="30"/>
      <c r="D16" s="6"/>
      <c r="E16" s="27"/>
      <c r="F16" s="6">
        <f t="shared" si="1"/>
        <v>0</v>
      </c>
      <c r="G16" s="17" t="str">
        <f t="shared" si="0"/>
        <v/>
      </c>
    </row>
    <row r="17" spans="1:7" s="28" customFormat="1" ht="20.100000000000001" customHeight="1">
      <c r="A17" s="26">
        <f t="shared" si="2"/>
        <v>6</v>
      </c>
      <c r="B17" s="29"/>
      <c r="C17" s="30"/>
      <c r="D17" s="6"/>
      <c r="E17" s="27"/>
      <c r="F17" s="6">
        <f t="shared" si="1"/>
        <v>0</v>
      </c>
      <c r="G17" s="17" t="str">
        <f t="shared" si="0"/>
        <v/>
      </c>
    </row>
    <row r="18" spans="1:7" s="28" customFormat="1" ht="20.100000000000001" customHeight="1">
      <c r="A18" s="26">
        <f t="shared" si="2"/>
        <v>6</v>
      </c>
      <c r="B18" s="29"/>
      <c r="C18" s="30"/>
      <c r="D18" s="6"/>
      <c r="E18" s="27"/>
      <c r="F18" s="6">
        <f t="shared" si="1"/>
        <v>0</v>
      </c>
      <c r="G18" s="17" t="str">
        <f t="shared" si="0"/>
        <v/>
      </c>
    </row>
    <row r="19" spans="1:7" s="28" customFormat="1" ht="20.100000000000001" customHeight="1">
      <c r="A19" s="26">
        <f t="shared" si="2"/>
        <v>6</v>
      </c>
      <c r="B19" s="29"/>
      <c r="C19" s="30"/>
      <c r="D19" s="6"/>
      <c r="E19" s="27"/>
      <c r="F19" s="6">
        <f t="shared" si="1"/>
        <v>0</v>
      </c>
      <c r="G19" s="17" t="str">
        <f t="shared" si="0"/>
        <v/>
      </c>
    </row>
    <row r="20" spans="1:7" ht="20.100000000000001" customHeight="1">
      <c r="A20" s="65" t="s">
        <v>6</v>
      </c>
      <c r="B20" s="65"/>
      <c r="C20" s="65"/>
      <c r="D20" s="19">
        <f>SUM(D9:D19)</f>
        <v>6570</v>
      </c>
      <c r="E20" s="19"/>
      <c r="F20" s="19">
        <f>SUM(F9:F19)</f>
        <v>4424</v>
      </c>
      <c r="G20" s="19"/>
    </row>
    <row r="21" spans="1:7" ht="20.100000000000001" customHeight="1">
      <c r="A21" s="66" t="s">
        <v>36</v>
      </c>
      <c r="B21" s="66"/>
      <c r="C21" s="66"/>
      <c r="D21" s="67">
        <f>F20/D20</f>
        <v>0.67336377473363773</v>
      </c>
      <c r="E21" s="67"/>
      <c r="F21" s="67"/>
      <c r="G21" s="20"/>
    </row>
    <row r="22" spans="1:7" ht="20.100000000000001" customHeight="1">
      <c r="A22" s="68" t="s">
        <v>35</v>
      </c>
      <c r="B22" s="68"/>
      <c r="C22" s="68"/>
      <c r="D22" s="68" t="str">
        <f>IF(D21&lt;50%,B29,IF(D21&lt;70%,B28,IF(D21&lt;80%,B27,IF(D21&lt;90%,B26,B25))))</f>
        <v>D</v>
      </c>
      <c r="E22" s="68"/>
      <c r="F22" s="68"/>
      <c r="G22" s="21"/>
    </row>
    <row r="23" spans="1:7" ht="20.100000000000001" customHeight="1">
      <c r="E23" s="2"/>
      <c r="F23" s="2"/>
    </row>
    <row r="24" spans="1:7" ht="20.100000000000001" customHeight="1">
      <c r="B24" s="18" t="s">
        <v>39</v>
      </c>
    </row>
    <row r="25" spans="1:7" ht="20.100000000000001" customHeight="1">
      <c r="B25" s="7" t="s">
        <v>9</v>
      </c>
      <c r="C25" s="8" t="s">
        <v>10</v>
      </c>
    </row>
    <row r="26" spans="1:7" ht="20.100000000000001" customHeight="1">
      <c r="B26" s="7" t="s">
        <v>11</v>
      </c>
      <c r="C26" s="8" t="s">
        <v>12</v>
      </c>
    </row>
    <row r="27" spans="1:7" ht="20.100000000000001" customHeight="1">
      <c r="B27" s="7" t="s">
        <v>13</v>
      </c>
      <c r="C27" s="8" t="s">
        <v>14</v>
      </c>
    </row>
    <row r="28" spans="1:7" ht="20.100000000000001" customHeight="1">
      <c r="B28" s="7" t="s">
        <v>15</v>
      </c>
      <c r="C28" s="8" t="s">
        <v>16</v>
      </c>
    </row>
    <row r="29" spans="1:7" ht="20.100000000000001" customHeight="1">
      <c r="B29" s="7" t="s">
        <v>17</v>
      </c>
      <c r="C29" s="8" t="s">
        <v>18</v>
      </c>
    </row>
    <row r="30" spans="1:7" ht="24.75" customHeight="1"/>
    <row r="31" spans="1:7" ht="20.100000000000001" customHeight="1">
      <c r="A31" s="44"/>
      <c r="B31" s="53" t="s">
        <v>59</v>
      </c>
      <c r="C31" s="53"/>
      <c r="D31" s="53"/>
      <c r="E31" s="53"/>
      <c r="F31" s="53"/>
      <c r="G31" s="53"/>
    </row>
    <row r="32" spans="1:7" ht="7.5" customHeight="1">
      <c r="A32" s="44"/>
      <c r="B32" s="44"/>
      <c r="C32" s="44"/>
      <c r="D32" s="44"/>
      <c r="E32" s="44"/>
      <c r="F32" s="44"/>
      <c r="G32" s="44"/>
    </row>
    <row r="33" spans="1:7" ht="20.100000000000001" customHeight="1">
      <c r="A33" s="53" t="s">
        <v>37</v>
      </c>
      <c r="B33" s="53"/>
      <c r="C33" s="53"/>
      <c r="D33" s="53" t="s">
        <v>57</v>
      </c>
      <c r="E33" s="53"/>
      <c r="F33" s="53"/>
      <c r="G33" s="53"/>
    </row>
    <row r="34" spans="1:7" ht="57" customHeight="1">
      <c r="A34" s="44"/>
      <c r="B34" s="44"/>
      <c r="C34" s="24"/>
      <c r="D34" s="24"/>
      <c r="E34" s="24"/>
      <c r="F34" s="24"/>
      <c r="G34" s="24"/>
    </row>
    <row r="35" spans="1:7" ht="20.100000000000001" customHeight="1">
      <c r="A35" s="69" t="s">
        <v>40</v>
      </c>
      <c r="B35" s="69"/>
      <c r="C35" s="69"/>
      <c r="D35" s="53" t="s">
        <v>38</v>
      </c>
      <c r="E35" s="53"/>
      <c r="F35" s="53"/>
      <c r="G35" s="53"/>
    </row>
    <row r="36" spans="1:7" ht="20.100000000000001" customHeight="1">
      <c r="A36" s="53" t="s">
        <v>41</v>
      </c>
      <c r="B36" s="53"/>
      <c r="C36" s="53"/>
      <c r="D36" s="53"/>
      <c r="E36" s="53"/>
      <c r="F36" s="53"/>
      <c r="G36" s="53"/>
    </row>
  </sheetData>
  <autoFilter ref="A8:G22">
    <filterColumn colId="1" showButton="0"/>
  </autoFilter>
  <mergeCells count="21">
    <mergeCell ref="A33:C33"/>
    <mergeCell ref="D33:G33"/>
    <mergeCell ref="A35:C35"/>
    <mergeCell ref="D35:G35"/>
    <mergeCell ref="A36:C36"/>
    <mergeCell ref="D36:G36"/>
    <mergeCell ref="B31:G3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0:C20"/>
    <mergeCell ref="A21:C21"/>
    <mergeCell ref="D21:F21"/>
    <mergeCell ref="A22:C22"/>
    <mergeCell ref="D22:F22"/>
  </mergeCells>
  <conditionalFormatting sqref="G9:G19">
    <cfRule type="cellIs" dxfId="5" priority="1" operator="lessThan">
      <formula>0.9</formula>
    </cfRule>
    <cfRule type="cellIs" dxfId="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6"/>
  <sheetViews>
    <sheetView zoomScale="80" zoomScaleNormal="80" workbookViewId="0">
      <pane xSplit="3" ySplit="9" topLeftCell="D10" activePane="bottomRight" state="frozen"/>
      <selection activeCell="J15" sqref="J15"/>
      <selection pane="topRight" activeCell="J15" sqref="J15"/>
      <selection pane="bottomLeft" activeCell="J15" sqref="J15"/>
      <selection pane="bottomRight" activeCell="I12" sqref="I12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4" t="s">
        <v>0</v>
      </c>
      <c r="B1" s="54"/>
      <c r="C1" s="54"/>
      <c r="D1" s="54"/>
      <c r="E1" s="54"/>
      <c r="F1" s="54"/>
      <c r="G1" s="54"/>
    </row>
    <row r="2" spans="1:7" ht="20.100000000000001" customHeight="1">
      <c r="A2" s="55" t="s">
        <v>1</v>
      </c>
      <c r="B2" s="55"/>
      <c r="C2" s="55"/>
      <c r="D2" s="55"/>
      <c r="E2" s="55"/>
      <c r="F2" s="55"/>
      <c r="G2" s="55"/>
    </row>
    <row r="3" spans="1:7" ht="20.100000000000001" customHeight="1">
      <c r="A3" s="56" t="s">
        <v>2</v>
      </c>
      <c r="B3" s="56"/>
      <c r="C3" s="56"/>
      <c r="D3" s="56"/>
      <c r="E3" s="56"/>
      <c r="F3" s="56"/>
      <c r="G3" s="56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7" t="s">
        <v>47</v>
      </c>
      <c r="B5" s="57"/>
      <c r="C5" s="57"/>
      <c r="D5" s="57"/>
      <c r="E5" s="57"/>
      <c r="F5" s="57"/>
      <c r="G5" s="57"/>
    </row>
    <row r="6" spans="1:7" ht="20.100000000000001" customHeight="1">
      <c r="A6" s="58" t="s">
        <v>60</v>
      </c>
      <c r="B6" s="58"/>
      <c r="C6" s="58"/>
      <c r="D6" s="58"/>
      <c r="E6" s="58"/>
      <c r="F6" s="58"/>
      <c r="G6" s="58"/>
    </row>
    <row r="7" spans="1:7" s="5" customFormat="1" ht="20.100000000000001" customHeight="1">
      <c r="A7" s="59" t="s">
        <v>3</v>
      </c>
      <c r="B7" s="60" t="s">
        <v>4</v>
      </c>
      <c r="C7" s="59" t="s">
        <v>5</v>
      </c>
      <c r="D7" s="62" t="s">
        <v>6</v>
      </c>
      <c r="E7" s="63"/>
      <c r="F7" s="63"/>
      <c r="G7" s="64"/>
    </row>
    <row r="8" spans="1:7" s="5" customFormat="1" ht="20.100000000000001" customHeight="1">
      <c r="A8" s="59"/>
      <c r="B8" s="61"/>
      <c r="C8" s="59"/>
      <c r="D8" s="47" t="s">
        <v>7</v>
      </c>
      <c r="E8" s="47" t="s">
        <v>8</v>
      </c>
      <c r="F8" s="47" t="s">
        <v>34</v>
      </c>
      <c r="G8" s="47" t="s">
        <v>36</v>
      </c>
    </row>
    <row r="9" spans="1:7" ht="20.100000000000001" customHeight="1">
      <c r="A9" s="31">
        <f>IF(D9&gt;0,1,0)</f>
        <v>1</v>
      </c>
      <c r="B9" s="32" t="s">
        <v>45</v>
      </c>
      <c r="C9" s="39" t="s">
        <v>46</v>
      </c>
      <c r="D9" s="33">
        <v>400</v>
      </c>
      <c r="E9" s="34">
        <v>293</v>
      </c>
      <c r="F9" s="25">
        <f>IF(E9&gt;D9,D9,E9)</f>
        <v>293</v>
      </c>
      <c r="G9" s="17">
        <f t="shared" ref="G9:G19" si="0">IFERROR(F9/D9,"")</f>
        <v>0.73250000000000004</v>
      </c>
    </row>
    <row r="10" spans="1:7" s="28" customFormat="1" ht="20.100000000000001" customHeight="1">
      <c r="A10" s="26">
        <f>IF(D10&gt;0,A9+1,A9)</f>
        <v>2</v>
      </c>
      <c r="B10" s="29" t="s">
        <v>43</v>
      </c>
      <c r="C10" s="40" t="s">
        <v>44</v>
      </c>
      <c r="D10" s="6">
        <v>802</v>
      </c>
      <c r="E10" s="27">
        <v>364</v>
      </c>
      <c r="F10" s="6">
        <f t="shared" ref="F10:F19" si="1">IF(E10&gt;D10,D10,E10)</f>
        <v>364</v>
      </c>
      <c r="G10" s="17">
        <f t="shared" si="0"/>
        <v>0.4538653366583541</v>
      </c>
    </row>
    <row r="11" spans="1:7" s="28" customFormat="1" ht="20.100000000000001" customHeight="1">
      <c r="A11" s="31">
        <f t="shared" ref="A11:A19" si="2">IF(D11&gt;0,A10+1,A10)</f>
        <v>3</v>
      </c>
      <c r="B11" s="35" t="s">
        <v>48</v>
      </c>
      <c r="C11" s="41" t="s">
        <v>52</v>
      </c>
      <c r="D11" s="36">
        <v>332</v>
      </c>
      <c r="E11" s="34">
        <v>249</v>
      </c>
      <c r="F11" s="6">
        <f t="shared" si="1"/>
        <v>249</v>
      </c>
      <c r="G11" s="17">
        <f t="shared" si="0"/>
        <v>0.75</v>
      </c>
    </row>
    <row r="12" spans="1:7" s="28" customFormat="1" ht="20.100000000000001" customHeight="1">
      <c r="A12" s="26">
        <f t="shared" si="2"/>
        <v>4</v>
      </c>
      <c r="B12" s="29" t="s">
        <v>49</v>
      </c>
      <c r="C12" s="40" t="s">
        <v>53</v>
      </c>
      <c r="D12" s="36">
        <v>338</v>
      </c>
      <c r="E12" s="27">
        <v>281</v>
      </c>
      <c r="F12" s="6">
        <f t="shared" si="1"/>
        <v>281</v>
      </c>
      <c r="G12" s="17">
        <f t="shared" si="0"/>
        <v>0.83136094674556216</v>
      </c>
    </row>
    <row r="13" spans="1:7" s="28" customFormat="1" ht="20.100000000000001" customHeight="1">
      <c r="A13" s="26">
        <f t="shared" si="2"/>
        <v>5</v>
      </c>
      <c r="B13" s="29" t="s">
        <v>50</v>
      </c>
      <c r="C13" s="41" t="s">
        <v>54</v>
      </c>
      <c r="D13" s="36">
        <v>326</v>
      </c>
      <c r="E13" s="27">
        <v>242</v>
      </c>
      <c r="F13" s="6">
        <f t="shared" si="1"/>
        <v>242</v>
      </c>
      <c r="G13" s="17">
        <f t="shared" si="0"/>
        <v>0.74233128834355833</v>
      </c>
    </row>
    <row r="14" spans="1:7" s="28" customFormat="1" ht="20.100000000000001" customHeight="1">
      <c r="A14" s="26">
        <f t="shared" si="2"/>
        <v>6</v>
      </c>
      <c r="B14" s="29" t="s">
        <v>51</v>
      </c>
      <c r="C14" s="40" t="s">
        <v>55</v>
      </c>
      <c r="D14" s="6">
        <v>289</v>
      </c>
      <c r="E14" s="27">
        <v>278</v>
      </c>
      <c r="F14" s="6">
        <f t="shared" si="1"/>
        <v>278</v>
      </c>
      <c r="G14" s="17">
        <f t="shared" si="0"/>
        <v>0.96193771626297575</v>
      </c>
    </row>
    <row r="15" spans="1:7" s="28" customFormat="1" ht="20.100000000000001" customHeight="1">
      <c r="A15" s="26">
        <f t="shared" si="2"/>
        <v>6</v>
      </c>
      <c r="B15" s="29" t="s">
        <v>61</v>
      </c>
      <c r="C15" s="30" t="s">
        <v>62</v>
      </c>
      <c r="D15" s="6">
        <v>0</v>
      </c>
      <c r="E15" s="27">
        <v>0</v>
      </c>
      <c r="F15" s="6">
        <f t="shared" si="1"/>
        <v>0</v>
      </c>
      <c r="G15" s="17" t="str">
        <f t="shared" si="0"/>
        <v/>
      </c>
    </row>
    <row r="16" spans="1:7" s="28" customFormat="1" ht="20.100000000000001" customHeight="1">
      <c r="A16" s="26">
        <f t="shared" si="2"/>
        <v>6</v>
      </c>
      <c r="B16" s="29"/>
      <c r="C16" s="30"/>
      <c r="D16" s="6"/>
      <c r="E16" s="27"/>
      <c r="F16" s="6">
        <f t="shared" si="1"/>
        <v>0</v>
      </c>
      <c r="G16" s="17" t="str">
        <f t="shared" si="0"/>
        <v/>
      </c>
    </row>
    <row r="17" spans="1:7" s="28" customFormat="1" ht="20.100000000000001" customHeight="1">
      <c r="A17" s="26">
        <f t="shared" si="2"/>
        <v>6</v>
      </c>
      <c r="B17" s="29"/>
      <c r="C17" s="30"/>
      <c r="D17" s="6"/>
      <c r="E17" s="27"/>
      <c r="F17" s="6">
        <f t="shared" si="1"/>
        <v>0</v>
      </c>
      <c r="G17" s="17" t="str">
        <f t="shared" si="0"/>
        <v/>
      </c>
    </row>
    <row r="18" spans="1:7" s="28" customFormat="1" ht="20.100000000000001" customHeight="1">
      <c r="A18" s="26">
        <f t="shared" si="2"/>
        <v>6</v>
      </c>
      <c r="B18" s="29"/>
      <c r="C18" s="30"/>
      <c r="D18" s="6"/>
      <c r="E18" s="27"/>
      <c r="F18" s="6">
        <f t="shared" si="1"/>
        <v>0</v>
      </c>
      <c r="G18" s="17" t="str">
        <f t="shared" si="0"/>
        <v/>
      </c>
    </row>
    <row r="19" spans="1:7" s="28" customFormat="1" ht="20.100000000000001" customHeight="1">
      <c r="A19" s="26">
        <f t="shared" si="2"/>
        <v>6</v>
      </c>
      <c r="B19" s="29"/>
      <c r="C19" s="30"/>
      <c r="D19" s="6"/>
      <c r="E19" s="27"/>
      <c r="F19" s="6">
        <f t="shared" si="1"/>
        <v>0</v>
      </c>
      <c r="G19" s="17" t="str">
        <f t="shared" si="0"/>
        <v/>
      </c>
    </row>
    <row r="20" spans="1:7" ht="20.100000000000001" customHeight="1">
      <c r="A20" s="65" t="s">
        <v>6</v>
      </c>
      <c r="B20" s="65"/>
      <c r="C20" s="65"/>
      <c r="D20" s="19">
        <f>SUM(D9:D19)</f>
        <v>2487</v>
      </c>
      <c r="E20" s="19"/>
      <c r="F20" s="19">
        <f>SUM(F9:F19)</f>
        <v>1707</v>
      </c>
      <c r="G20" s="19"/>
    </row>
    <row r="21" spans="1:7" ht="20.100000000000001" customHeight="1">
      <c r="A21" s="66" t="s">
        <v>36</v>
      </c>
      <c r="B21" s="66"/>
      <c r="C21" s="66"/>
      <c r="D21" s="67">
        <f>F20/D20</f>
        <v>0.6863691194209891</v>
      </c>
      <c r="E21" s="67"/>
      <c r="F21" s="67"/>
      <c r="G21" s="20"/>
    </row>
    <row r="22" spans="1:7" ht="20.100000000000001" customHeight="1">
      <c r="A22" s="68" t="s">
        <v>35</v>
      </c>
      <c r="B22" s="68"/>
      <c r="C22" s="68"/>
      <c r="D22" s="68" t="str">
        <f>IF(D21&lt;50%,B29,IF(D21&lt;70%,B28,IF(D21&lt;80%,B27,IF(D21&lt;90%,B26,B25))))</f>
        <v>D</v>
      </c>
      <c r="E22" s="68"/>
      <c r="F22" s="68"/>
      <c r="G22" s="21"/>
    </row>
    <row r="23" spans="1:7" ht="20.100000000000001" customHeight="1">
      <c r="E23" s="2"/>
      <c r="F23" s="2"/>
    </row>
    <row r="24" spans="1:7" ht="20.100000000000001" customHeight="1">
      <c r="B24" s="18" t="s">
        <v>39</v>
      </c>
    </row>
    <row r="25" spans="1:7" ht="20.100000000000001" customHeight="1">
      <c r="B25" s="7" t="s">
        <v>9</v>
      </c>
      <c r="C25" s="8" t="s">
        <v>10</v>
      </c>
    </row>
    <row r="26" spans="1:7" ht="20.100000000000001" customHeight="1">
      <c r="B26" s="7" t="s">
        <v>11</v>
      </c>
      <c r="C26" s="8" t="s">
        <v>12</v>
      </c>
    </row>
    <row r="27" spans="1:7" ht="20.100000000000001" customHeight="1">
      <c r="B27" s="7" t="s">
        <v>13</v>
      </c>
      <c r="C27" s="8" t="s">
        <v>14</v>
      </c>
    </row>
    <row r="28" spans="1:7" ht="20.100000000000001" customHeight="1">
      <c r="B28" s="7" t="s">
        <v>15</v>
      </c>
      <c r="C28" s="8" t="s">
        <v>16</v>
      </c>
    </row>
    <row r="29" spans="1:7" ht="20.100000000000001" customHeight="1">
      <c r="B29" s="7" t="s">
        <v>17</v>
      </c>
      <c r="C29" s="8" t="s">
        <v>18</v>
      </c>
    </row>
    <row r="30" spans="1:7" ht="24.75" customHeight="1"/>
    <row r="31" spans="1:7" ht="20.100000000000001" customHeight="1">
      <c r="A31" s="46"/>
      <c r="B31" s="53" t="s">
        <v>63</v>
      </c>
      <c r="C31" s="53"/>
      <c r="D31" s="53"/>
      <c r="E31" s="53"/>
      <c r="F31" s="53"/>
      <c r="G31" s="53"/>
    </row>
    <row r="32" spans="1:7" ht="7.5" customHeight="1">
      <c r="A32" s="46"/>
      <c r="B32" s="46"/>
      <c r="C32" s="46"/>
      <c r="D32" s="46"/>
      <c r="E32" s="46"/>
      <c r="F32" s="46"/>
      <c r="G32" s="46"/>
    </row>
    <row r="33" spans="1:7" ht="20.100000000000001" customHeight="1">
      <c r="A33" s="53" t="s">
        <v>37</v>
      </c>
      <c r="B33" s="53"/>
      <c r="C33" s="53"/>
      <c r="D33" s="53" t="s">
        <v>57</v>
      </c>
      <c r="E33" s="53"/>
      <c r="F33" s="53"/>
      <c r="G33" s="53"/>
    </row>
    <row r="34" spans="1:7" ht="57" customHeight="1">
      <c r="A34" s="46"/>
      <c r="B34" s="46"/>
      <c r="C34" s="24"/>
      <c r="D34" s="24"/>
      <c r="E34" s="24"/>
      <c r="F34" s="24"/>
      <c r="G34" s="24"/>
    </row>
    <row r="35" spans="1:7" ht="20.100000000000001" customHeight="1">
      <c r="A35" s="69" t="s">
        <v>40</v>
      </c>
      <c r="B35" s="69"/>
      <c r="C35" s="69"/>
      <c r="D35" s="53" t="s">
        <v>38</v>
      </c>
      <c r="E35" s="53"/>
      <c r="F35" s="53"/>
      <c r="G35" s="53"/>
    </row>
    <row r="36" spans="1:7" ht="20.100000000000001" customHeight="1">
      <c r="A36" s="53" t="s">
        <v>41</v>
      </c>
      <c r="B36" s="53"/>
      <c r="C36" s="53"/>
      <c r="D36" s="53"/>
      <c r="E36" s="53"/>
      <c r="F36" s="53"/>
      <c r="G36" s="53"/>
    </row>
  </sheetData>
  <autoFilter ref="A8:G22">
    <filterColumn colId="1" showButton="0"/>
  </autoFilter>
  <mergeCells count="21">
    <mergeCell ref="B31:G3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0:C20"/>
    <mergeCell ref="A21:C21"/>
    <mergeCell ref="D21:F21"/>
    <mergeCell ref="A22:C22"/>
    <mergeCell ref="D22:F22"/>
    <mergeCell ref="A33:C33"/>
    <mergeCell ref="D33:G33"/>
    <mergeCell ref="A35:C35"/>
    <mergeCell ref="D35:G35"/>
    <mergeCell ref="A36:C36"/>
    <mergeCell ref="D36:G36"/>
  </mergeCells>
  <conditionalFormatting sqref="G9:G19">
    <cfRule type="cellIs" dxfId="3" priority="1" operator="lessThan">
      <formula>0.9</formula>
    </cfRule>
    <cfRule type="cellIs" dxfId="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G40"/>
  <sheetViews>
    <sheetView zoomScale="80" zoomScaleNormal="80" workbookViewId="0">
      <pane xSplit="3" ySplit="9" topLeftCell="D10" activePane="bottomRight" state="frozen"/>
      <selection activeCell="J15" sqref="J15"/>
      <selection pane="topRight" activeCell="J15" sqref="J15"/>
      <selection pane="bottomLeft" activeCell="J15" sqref="J15"/>
      <selection pane="bottomRight" sqref="A1:G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4" t="s">
        <v>0</v>
      </c>
      <c r="B1" s="54"/>
      <c r="C1" s="54"/>
      <c r="D1" s="54"/>
      <c r="E1" s="54"/>
      <c r="F1" s="54"/>
      <c r="G1" s="54"/>
    </row>
    <row r="2" spans="1:7" ht="20.100000000000001" customHeight="1">
      <c r="A2" s="55" t="s">
        <v>1</v>
      </c>
      <c r="B2" s="55"/>
      <c r="C2" s="55"/>
      <c r="D2" s="55"/>
      <c r="E2" s="55"/>
      <c r="F2" s="55"/>
      <c r="G2" s="55"/>
    </row>
    <row r="3" spans="1:7" ht="20.100000000000001" customHeight="1">
      <c r="A3" s="56" t="s">
        <v>2</v>
      </c>
      <c r="B3" s="56"/>
      <c r="C3" s="56"/>
      <c r="D3" s="56"/>
      <c r="E3" s="56"/>
      <c r="F3" s="56"/>
      <c r="G3" s="56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7" t="s">
        <v>47</v>
      </c>
      <c r="B5" s="57"/>
      <c r="C5" s="57"/>
      <c r="D5" s="57"/>
      <c r="E5" s="57"/>
      <c r="F5" s="57"/>
      <c r="G5" s="57"/>
    </row>
    <row r="6" spans="1:7" ht="20.100000000000001" customHeight="1">
      <c r="A6" s="58" t="s">
        <v>64</v>
      </c>
      <c r="B6" s="58"/>
      <c r="C6" s="58"/>
      <c r="D6" s="58"/>
      <c r="E6" s="58"/>
      <c r="F6" s="58"/>
      <c r="G6" s="58"/>
    </row>
    <row r="7" spans="1:7" s="5" customFormat="1" ht="20.100000000000001" customHeight="1">
      <c r="A7" s="59" t="s">
        <v>3</v>
      </c>
      <c r="B7" s="60" t="s">
        <v>4</v>
      </c>
      <c r="C7" s="59" t="s">
        <v>5</v>
      </c>
      <c r="D7" s="62" t="s">
        <v>6</v>
      </c>
      <c r="E7" s="63"/>
      <c r="F7" s="63"/>
      <c r="G7" s="64"/>
    </row>
    <row r="8" spans="1:7" s="5" customFormat="1" ht="20.100000000000001" customHeight="1">
      <c r="A8" s="59"/>
      <c r="B8" s="61"/>
      <c r="C8" s="59"/>
      <c r="D8" s="49" t="s">
        <v>7</v>
      </c>
      <c r="E8" s="49" t="s">
        <v>8</v>
      </c>
      <c r="F8" s="49" t="s">
        <v>34</v>
      </c>
      <c r="G8" s="49" t="s">
        <v>36</v>
      </c>
    </row>
    <row r="9" spans="1:7" ht="20.100000000000001" hidden="1" customHeight="1">
      <c r="A9" s="31">
        <f>IF(D9&gt;0,1,0)</f>
        <v>0</v>
      </c>
      <c r="B9" s="32" t="s">
        <v>65</v>
      </c>
      <c r="C9" s="39" t="s">
        <v>77</v>
      </c>
      <c r="D9" s="33">
        <v>0</v>
      </c>
      <c r="E9" s="34">
        <v>0</v>
      </c>
      <c r="F9" s="25">
        <f>IF(E9&gt;D9,D9,E9)</f>
        <v>0</v>
      </c>
      <c r="G9" s="17" t="str">
        <f t="shared" ref="G9:G23" si="0">IFERROR(F9/D9,"")</f>
        <v/>
      </c>
    </row>
    <row r="10" spans="1:7" s="28" customFormat="1" ht="20.100000000000001" hidden="1" customHeight="1">
      <c r="A10" s="26">
        <f>IF(D10&gt;0,A9+1,A9)</f>
        <v>0</v>
      </c>
      <c r="B10" s="29" t="s">
        <v>66</v>
      </c>
      <c r="C10" s="40" t="s">
        <v>78</v>
      </c>
      <c r="D10" s="6">
        <v>0</v>
      </c>
      <c r="E10" s="27">
        <v>0</v>
      </c>
      <c r="F10" s="6">
        <f t="shared" ref="F10:F23" si="1">IF(E10&gt;D10,D10,E10)</f>
        <v>0</v>
      </c>
      <c r="G10" s="17" t="str">
        <f t="shared" si="0"/>
        <v/>
      </c>
    </row>
    <row r="11" spans="1:7" s="28" customFormat="1" ht="20.100000000000001" hidden="1" customHeight="1">
      <c r="A11" s="31">
        <f t="shared" ref="A11:A23" si="2">IF(D11&gt;0,A10+1,A10)</f>
        <v>0</v>
      </c>
      <c r="B11" s="35" t="s">
        <v>67</v>
      </c>
      <c r="C11" s="41" t="s">
        <v>52</v>
      </c>
      <c r="D11" s="36">
        <v>0</v>
      </c>
      <c r="E11" s="34">
        <v>0</v>
      </c>
      <c r="F11" s="6">
        <f t="shared" si="1"/>
        <v>0</v>
      </c>
      <c r="G11" s="17" t="str">
        <f t="shared" si="0"/>
        <v/>
      </c>
    </row>
    <row r="12" spans="1:7" s="28" customFormat="1" ht="20.100000000000001" hidden="1" customHeight="1">
      <c r="A12" s="26">
        <f t="shared" si="2"/>
        <v>0</v>
      </c>
      <c r="B12" s="29" t="s">
        <v>68</v>
      </c>
      <c r="C12" s="40" t="s">
        <v>53</v>
      </c>
      <c r="D12" s="36">
        <v>0</v>
      </c>
      <c r="E12" s="27">
        <v>0</v>
      </c>
      <c r="F12" s="6">
        <f t="shared" si="1"/>
        <v>0</v>
      </c>
      <c r="G12" s="17" t="str">
        <f t="shared" si="0"/>
        <v/>
      </c>
    </row>
    <row r="13" spans="1:7" s="28" customFormat="1" ht="20.100000000000001" hidden="1" customHeight="1">
      <c r="A13" s="26">
        <f t="shared" si="2"/>
        <v>0</v>
      </c>
      <c r="B13" s="29" t="s">
        <v>69</v>
      </c>
      <c r="C13" s="41" t="s">
        <v>54</v>
      </c>
      <c r="D13" s="36">
        <v>0</v>
      </c>
      <c r="E13" s="27">
        <v>0</v>
      </c>
      <c r="F13" s="6">
        <f t="shared" si="1"/>
        <v>0</v>
      </c>
      <c r="G13" s="17" t="str">
        <f t="shared" si="0"/>
        <v/>
      </c>
    </row>
    <row r="14" spans="1:7" s="28" customFormat="1" ht="20.100000000000001" hidden="1" customHeight="1">
      <c r="A14" s="26">
        <f t="shared" si="2"/>
        <v>0</v>
      </c>
      <c r="B14" s="29" t="s">
        <v>70</v>
      </c>
      <c r="C14" s="40" t="s">
        <v>55</v>
      </c>
      <c r="D14" s="6">
        <v>0</v>
      </c>
      <c r="E14" s="27">
        <v>0</v>
      </c>
      <c r="F14" s="6">
        <f t="shared" si="1"/>
        <v>0</v>
      </c>
      <c r="G14" s="17" t="str">
        <f t="shared" si="0"/>
        <v/>
      </c>
    </row>
    <row r="15" spans="1:7" s="28" customFormat="1" ht="20.100000000000001" hidden="1" customHeight="1">
      <c r="A15" s="26">
        <f t="shared" si="2"/>
        <v>0</v>
      </c>
      <c r="B15" s="29" t="s">
        <v>71</v>
      </c>
      <c r="C15" s="30" t="s">
        <v>62</v>
      </c>
      <c r="D15" s="6">
        <v>0</v>
      </c>
      <c r="E15" s="27">
        <v>0</v>
      </c>
      <c r="F15" s="6">
        <f t="shared" si="1"/>
        <v>0</v>
      </c>
      <c r="G15" s="17" t="str">
        <f t="shared" si="0"/>
        <v/>
      </c>
    </row>
    <row r="16" spans="1:7" s="28" customFormat="1" ht="20.100000000000001" customHeight="1">
      <c r="A16" s="26">
        <f t="shared" si="2"/>
        <v>1</v>
      </c>
      <c r="B16" s="29" t="s">
        <v>72</v>
      </c>
      <c r="C16" s="30" t="s">
        <v>79</v>
      </c>
      <c r="D16" s="6">
        <v>742</v>
      </c>
      <c r="E16" s="27">
        <v>742</v>
      </c>
      <c r="F16" s="6">
        <f t="shared" si="1"/>
        <v>742</v>
      </c>
      <c r="G16" s="17">
        <f t="shared" si="0"/>
        <v>1</v>
      </c>
    </row>
    <row r="17" spans="1:7" s="28" customFormat="1" ht="20.100000000000001" customHeight="1">
      <c r="A17" s="26">
        <f t="shared" si="2"/>
        <v>2</v>
      </c>
      <c r="B17" s="29" t="s">
        <v>73</v>
      </c>
      <c r="C17" s="30" t="s">
        <v>80</v>
      </c>
      <c r="D17" s="6">
        <v>202</v>
      </c>
      <c r="E17" s="27">
        <v>202</v>
      </c>
      <c r="F17" s="6">
        <f t="shared" si="1"/>
        <v>202</v>
      </c>
      <c r="G17" s="17">
        <f t="shared" si="0"/>
        <v>1</v>
      </c>
    </row>
    <row r="18" spans="1:7" s="28" customFormat="1" ht="20.100000000000001" customHeight="1">
      <c r="A18" s="26">
        <f t="shared" si="2"/>
        <v>3</v>
      </c>
      <c r="B18" s="29" t="s">
        <v>74</v>
      </c>
      <c r="C18" s="30" t="s">
        <v>81</v>
      </c>
      <c r="D18" s="6">
        <v>1078</v>
      </c>
      <c r="E18" s="27">
        <v>1078</v>
      </c>
      <c r="F18" s="6">
        <f t="shared" si="1"/>
        <v>1078</v>
      </c>
      <c r="G18" s="17">
        <f t="shared" si="0"/>
        <v>1</v>
      </c>
    </row>
    <row r="19" spans="1:7" s="28" customFormat="1" ht="20.100000000000001" customHeight="1">
      <c r="A19" s="26">
        <f t="shared" si="2"/>
        <v>4</v>
      </c>
      <c r="B19" s="29" t="s">
        <v>75</v>
      </c>
      <c r="C19" s="30" t="s">
        <v>82</v>
      </c>
      <c r="D19" s="6">
        <v>534</v>
      </c>
      <c r="E19" s="27">
        <v>534</v>
      </c>
      <c r="F19" s="6">
        <f t="shared" si="1"/>
        <v>534</v>
      </c>
      <c r="G19" s="17">
        <f t="shared" si="0"/>
        <v>1</v>
      </c>
    </row>
    <row r="20" spans="1:7" s="28" customFormat="1" ht="20.100000000000001" customHeight="1">
      <c r="A20" s="26">
        <f t="shared" si="2"/>
        <v>5</v>
      </c>
      <c r="B20" s="29" t="s">
        <v>76</v>
      </c>
      <c r="C20" s="30" t="s">
        <v>83</v>
      </c>
      <c r="D20" s="6">
        <v>465</v>
      </c>
      <c r="E20" s="27">
        <v>465</v>
      </c>
      <c r="F20" s="6">
        <f t="shared" si="1"/>
        <v>465</v>
      </c>
      <c r="G20" s="17">
        <f t="shared" si="0"/>
        <v>1</v>
      </c>
    </row>
    <row r="21" spans="1:7" s="28" customFormat="1" ht="20.100000000000001" hidden="1" customHeight="1">
      <c r="A21" s="26">
        <f t="shared" si="2"/>
        <v>5</v>
      </c>
      <c r="B21" s="29"/>
      <c r="C21" s="30"/>
      <c r="D21" s="6">
        <v>0</v>
      </c>
      <c r="E21" s="27">
        <v>0</v>
      </c>
      <c r="F21" s="6">
        <f t="shared" si="1"/>
        <v>0</v>
      </c>
      <c r="G21" s="17" t="str">
        <f t="shared" si="0"/>
        <v/>
      </c>
    </row>
    <row r="22" spans="1:7" s="28" customFormat="1" ht="20.100000000000001" hidden="1" customHeight="1">
      <c r="A22" s="26">
        <f t="shared" si="2"/>
        <v>5</v>
      </c>
      <c r="B22" s="29"/>
      <c r="C22" s="30"/>
      <c r="D22" s="6">
        <v>0</v>
      </c>
      <c r="E22" s="27">
        <v>0</v>
      </c>
      <c r="F22" s="6">
        <f t="shared" si="1"/>
        <v>0</v>
      </c>
      <c r="G22" s="17" t="str">
        <f t="shared" si="0"/>
        <v/>
      </c>
    </row>
    <row r="23" spans="1:7" s="28" customFormat="1" ht="20.100000000000001" hidden="1" customHeight="1">
      <c r="A23" s="26">
        <f t="shared" si="2"/>
        <v>5</v>
      </c>
      <c r="B23" s="29"/>
      <c r="C23" s="30"/>
      <c r="D23" s="6">
        <v>0</v>
      </c>
      <c r="E23" s="27">
        <v>0</v>
      </c>
      <c r="F23" s="6">
        <f t="shared" si="1"/>
        <v>0</v>
      </c>
      <c r="G23" s="17" t="str">
        <f t="shared" si="0"/>
        <v/>
      </c>
    </row>
    <row r="24" spans="1:7" ht="20.100000000000001" customHeight="1">
      <c r="A24" s="65" t="s">
        <v>6</v>
      </c>
      <c r="B24" s="65"/>
      <c r="C24" s="65"/>
      <c r="D24" s="19">
        <f>SUM(D9:D23)</f>
        <v>3021</v>
      </c>
      <c r="E24" s="19"/>
      <c r="F24" s="19">
        <f>SUM(F9:F23)</f>
        <v>3021</v>
      </c>
      <c r="G24" s="19"/>
    </row>
    <row r="25" spans="1:7" ht="20.100000000000001" customHeight="1">
      <c r="A25" s="66" t="s">
        <v>36</v>
      </c>
      <c r="B25" s="66"/>
      <c r="C25" s="66"/>
      <c r="D25" s="67">
        <f>F24/D24</f>
        <v>1</v>
      </c>
      <c r="E25" s="67"/>
      <c r="F25" s="67"/>
      <c r="G25" s="20"/>
    </row>
    <row r="26" spans="1:7" ht="20.100000000000001" customHeight="1">
      <c r="A26" s="68" t="s">
        <v>35</v>
      </c>
      <c r="B26" s="68"/>
      <c r="C26" s="68"/>
      <c r="D26" s="68" t="str">
        <f>IF(D25&lt;50%,B33,IF(D25&lt;70%,B32,IF(D25&lt;80%,B31,IF(D25&lt;90%,B30,B29))))</f>
        <v>A</v>
      </c>
      <c r="E26" s="68"/>
      <c r="F26" s="68"/>
      <c r="G26" s="21"/>
    </row>
    <row r="27" spans="1:7" ht="20.100000000000001" customHeight="1">
      <c r="E27" s="2"/>
      <c r="F27" s="2"/>
    </row>
    <row r="28" spans="1:7" ht="20.100000000000001" customHeight="1">
      <c r="B28" s="18" t="s">
        <v>39</v>
      </c>
    </row>
    <row r="29" spans="1:7" ht="20.100000000000001" customHeight="1">
      <c r="B29" s="7" t="s">
        <v>9</v>
      </c>
      <c r="C29" s="8" t="s">
        <v>10</v>
      </c>
    </row>
    <row r="30" spans="1:7" ht="20.100000000000001" customHeight="1">
      <c r="B30" s="7" t="s">
        <v>11</v>
      </c>
      <c r="C30" s="8" t="s">
        <v>12</v>
      </c>
    </row>
    <row r="31" spans="1:7" ht="20.100000000000001" customHeight="1">
      <c r="B31" s="7" t="s">
        <v>13</v>
      </c>
      <c r="C31" s="8" t="s">
        <v>14</v>
      </c>
    </row>
    <row r="32" spans="1:7" ht="20.100000000000001" customHeight="1">
      <c r="B32" s="7" t="s">
        <v>15</v>
      </c>
      <c r="C32" s="8" t="s">
        <v>16</v>
      </c>
    </row>
    <row r="33" spans="1:7" ht="20.100000000000001" customHeight="1">
      <c r="B33" s="7" t="s">
        <v>17</v>
      </c>
      <c r="C33" s="8" t="s">
        <v>18</v>
      </c>
    </row>
    <row r="34" spans="1:7" ht="24.75" customHeight="1"/>
    <row r="35" spans="1:7" ht="20.100000000000001" customHeight="1">
      <c r="A35" s="48"/>
      <c r="B35" s="53" t="s">
        <v>84</v>
      </c>
      <c r="C35" s="53"/>
      <c r="D35" s="53"/>
      <c r="E35" s="53"/>
      <c r="F35" s="53"/>
      <c r="G35" s="53"/>
    </row>
    <row r="36" spans="1:7" ht="7.5" customHeight="1">
      <c r="A36" s="48"/>
      <c r="B36" s="48"/>
      <c r="C36" s="48"/>
      <c r="D36" s="48"/>
      <c r="E36" s="48"/>
      <c r="F36" s="48"/>
      <c r="G36" s="48"/>
    </row>
    <row r="37" spans="1:7" ht="20.100000000000001" customHeight="1">
      <c r="A37" s="53" t="s">
        <v>37</v>
      </c>
      <c r="B37" s="53"/>
      <c r="C37" s="53"/>
      <c r="D37" s="53" t="s">
        <v>57</v>
      </c>
      <c r="E37" s="53"/>
      <c r="F37" s="53"/>
      <c r="G37" s="53"/>
    </row>
    <row r="38" spans="1:7" ht="57" customHeight="1">
      <c r="A38" s="48"/>
      <c r="B38" s="48"/>
      <c r="C38" s="24"/>
      <c r="D38" s="24"/>
      <c r="E38" s="24"/>
      <c r="F38" s="24"/>
      <c r="G38" s="24"/>
    </row>
    <row r="39" spans="1:7" ht="20.100000000000001" customHeight="1">
      <c r="A39" s="69" t="s">
        <v>40</v>
      </c>
      <c r="B39" s="69"/>
      <c r="C39" s="69"/>
      <c r="D39" s="53" t="s">
        <v>38</v>
      </c>
      <c r="E39" s="53"/>
      <c r="F39" s="53"/>
      <c r="G39" s="53"/>
    </row>
    <row r="40" spans="1:7" ht="20.100000000000001" customHeight="1">
      <c r="A40" s="53" t="s">
        <v>41</v>
      </c>
      <c r="B40" s="53"/>
      <c r="C40" s="53"/>
      <c r="D40" s="53"/>
      <c r="E40" s="53"/>
      <c r="F40" s="53"/>
      <c r="G40" s="53"/>
    </row>
  </sheetData>
  <autoFilter ref="A8:G26">
    <filterColumn colId="1" showButton="0"/>
    <filterColumn colId="3">
      <filters>
        <filter val="1,078"/>
        <filter val="100.00%"/>
        <filter val="202"/>
        <filter val="3,021"/>
        <filter val="465"/>
        <filter val="534"/>
        <filter val="742"/>
        <filter val="A"/>
      </filters>
    </filterColumn>
  </autoFilter>
  <mergeCells count="21">
    <mergeCell ref="B35:G35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4:C24"/>
    <mergeCell ref="A25:C25"/>
    <mergeCell ref="D25:F25"/>
    <mergeCell ref="A26:C26"/>
    <mergeCell ref="D26:F26"/>
    <mergeCell ref="A37:C37"/>
    <mergeCell ref="D37:G37"/>
    <mergeCell ref="A39:C39"/>
    <mergeCell ref="D39:G39"/>
    <mergeCell ref="A40:C40"/>
    <mergeCell ref="D40:G40"/>
  </mergeCells>
  <conditionalFormatting sqref="G9:G23">
    <cfRule type="cellIs" dxfId="1" priority="1" operator="lessThan">
      <formula>0.9</formula>
    </cfRule>
    <cfRule type="cellIs" dxfId="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Resume</vt:lpstr>
      <vt:lpstr>May</vt:lpstr>
      <vt:lpstr>Jun</vt:lpstr>
      <vt:lpstr>Juli</vt:lpstr>
      <vt:lpstr>Aug</vt:lpstr>
      <vt:lpstr>Aug!Print_Area</vt:lpstr>
      <vt:lpstr>Juli!Print_Area</vt:lpstr>
      <vt:lpstr>Jun!Print_Area</vt:lpstr>
      <vt:lpstr>May!Print_Area</vt:lpstr>
      <vt:lpstr>Aug!Print_Titles</vt:lpstr>
      <vt:lpstr>Juli!Print_Titles</vt:lpstr>
      <vt:lpstr>Jun!Print_Titles</vt:lpstr>
      <vt:lpstr>May!Print_Titles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PPIC07</dc:creator>
  <cp:lastModifiedBy>SUBKON</cp:lastModifiedBy>
  <dcterms:created xsi:type="dcterms:W3CDTF">2019-03-12T02:00:33Z</dcterms:created>
  <dcterms:modified xsi:type="dcterms:W3CDTF">2022-09-08T04:15:16Z</dcterms:modified>
</cp:coreProperties>
</file>