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_Data\My Documents\RSB-CF\RPP\Rpp'23\Finance\KPI-BSC\"/>
    </mc:Choice>
  </mc:AlternateContent>
  <xr:revisionPtr revIDLastSave="0" documentId="13_ncr:1_{DB258D4F-9C9B-49DB-9261-EE59178E6EF2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BSC CORP" sheetId="5" state="hidden" r:id="rId1"/>
    <sheet name="BSC DIR SALES &amp; MARK" sheetId="6" state="hidden" r:id="rId2"/>
    <sheet name="BSC DIR PROD" sheetId="7" state="hidden" r:id="rId3"/>
    <sheet name="BSC DIR BUS DEV" sheetId="9" state="hidden" r:id="rId4"/>
    <sheet name="BSC DIR ADM" sheetId="8" state="hidden" r:id="rId5"/>
    <sheet name="BSC DEPT" sheetId="10" r:id="rId6"/>
    <sheet name="BSC Semester 1" sheetId="12" r:id="rId7"/>
    <sheet name="evaluasi" sheetId="11" r:id="rId8"/>
    <sheet name="Sustainability" sheetId="3" state="hidden" r:id="rId9"/>
  </sheets>
  <definedNames>
    <definedName name="_xlnm.Print_Area" localSheetId="0">'BSC CORP'!$A$1:$F$39</definedName>
    <definedName name="_xlnm.Print_Area" localSheetId="8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0" l="1"/>
  <c r="N28" i="12" l="1"/>
  <c r="N27" i="12"/>
  <c r="L32" i="12" l="1"/>
  <c r="K32" i="12"/>
  <c r="J32" i="12"/>
  <c r="M29" i="12"/>
  <c r="M20" i="12"/>
  <c r="L20" i="12"/>
  <c r="K20" i="12"/>
  <c r="J20" i="12"/>
  <c r="I20" i="12"/>
  <c r="H20" i="12"/>
  <c r="N16" i="12"/>
  <c r="N13" i="12"/>
  <c r="X10" i="12"/>
  <c r="P10" i="12"/>
  <c r="M10" i="12"/>
  <c r="N10" i="12" s="1"/>
  <c r="L10" i="12"/>
  <c r="K10" i="12"/>
  <c r="J10" i="12"/>
  <c r="F4" i="12"/>
  <c r="I42" i="11"/>
  <c r="H42" i="11"/>
  <c r="G42" i="11"/>
  <c r="F42" i="11"/>
  <c r="N20" i="12" l="1"/>
  <c r="M29" i="10" l="1"/>
  <c r="N10" i="10"/>
  <c r="M20" i="10" l="1"/>
  <c r="M10" i="10" l="1"/>
  <c r="L20" i="10" l="1"/>
  <c r="K20" i="10"/>
  <c r="J20" i="10"/>
  <c r="H20" i="10"/>
  <c r="I20" i="10"/>
  <c r="L10" i="10"/>
  <c r="J10" i="10"/>
  <c r="K10" i="10"/>
  <c r="V10" i="10" l="1"/>
  <c r="L32" i="10"/>
  <c r="K32" i="10"/>
  <c r="J32" i="10"/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G1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P10" authorId="1" shapeId="0" xr:uid="{E37103A9-60FB-406F-A3A8-6F18CE5C3D7B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budget 408
real 488</t>
        </r>
      </text>
    </comment>
    <comment ref="Q10" authorId="1" shapeId="0" xr:uid="{4EEE29D7-A4AB-4862-B487-48884D825935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budget 421
real 448</t>
        </r>
      </text>
    </comment>
    <comment ref="E13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total AR bulan tsb X 30 / total sales </t>
        </r>
      </text>
    </comment>
    <comment ref="K23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pengajuan draft tgl 11
final review bod tgl 20 </t>
        </r>
      </text>
    </comment>
    <comment ref="J24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LK OJK ver, 30april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G1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E13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total AR bulan tsb X 30 / total sales </t>
        </r>
      </text>
    </comment>
    <comment ref="K23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pengajuan draft tgl 11
final review bod tgl 20 </t>
        </r>
      </text>
    </comment>
    <comment ref="J24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LK OJK ver, 30april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D4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D49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total AP / COGS</t>
        </r>
      </text>
    </comment>
  </commentList>
</comments>
</file>

<file path=xl/sharedStrings.xml><?xml version="1.0" encoding="utf-8"?>
<sst xmlns="http://schemas.openxmlformats.org/spreadsheetml/2006/main" count="1520" uniqueCount="399">
  <si>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</si>
  <si>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</si>
  <si>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</si>
  <si>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</si>
  <si>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</si>
  <si>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</si>
  <si>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</si>
  <si>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</si>
  <si>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</si>
  <si>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</si>
  <si>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</si>
  <si>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</si>
  <si>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</si>
  <si>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</si>
  <si>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</si>
  <si>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</si>
  <si>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</si>
  <si>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</si>
  <si>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</si>
  <si>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</si>
  <si>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</si>
  <si>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</si>
  <si>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</si>
  <si>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</si>
  <si>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</si>
  <si>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</si>
  <si>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</si>
  <si>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</si>
  <si>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</si>
  <si>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</si>
  <si>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</si>
  <si>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</si>
  <si>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</si>
  <si>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</si>
  <si>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</si>
  <si>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</si>
  <si>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</si>
  <si>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</si>
  <si>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</si>
  <si>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</si>
  <si>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</si>
  <si>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</si>
  <si>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</si>
  <si>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</si>
  <si>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</si>
  <si>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</si>
  <si>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</si>
  <si>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</si>
  <si>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</si>
  <si>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</si>
  <si>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</si>
  <si>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</si>
  <si>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</si>
  <si>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</si>
  <si>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</si>
  <si>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</si>
  <si>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</si>
  <si>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</si>
  <si>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</si>
  <si>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</si>
  <si>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</si>
  <si>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</si>
  <si>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</si>
  <si>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</si>
  <si>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</si>
  <si>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</si>
  <si>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</si>
  <si>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</si>
  <si>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</si>
  <si>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</si>
  <si>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</si>
  <si>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</si>
  <si>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</si>
  <si>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</si>
  <si>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</si>
  <si>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</si>
  <si>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</si>
  <si>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</si>
  <si>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</si>
  <si>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</si>
  <si>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</si>
  <si>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</si>
  <si>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</si>
  <si>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</si>
  <si>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</si>
  <si>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</si>
  <si>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</si>
  <si>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</si>
  <si>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</si>
  <si>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</si>
  <si>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</si>
  <si>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</si>
  <si>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</si>
  <si>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</si>
  <si>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</si>
  <si>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</si>
  <si>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</si>
  <si>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</si>
  <si>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</si>
  <si>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</si>
  <si>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</si>
  <si>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</si>
  <si>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</si>
  <si>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</si>
  <si>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</si>
  <si>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</si>
  <si>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</si>
  <si>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</si>
  <si>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</si>
  <si>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</si>
  <si>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</si>
  <si>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</si>
  <si>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</si>
  <si>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</si>
  <si>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</si>
  <si>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</si>
  <si>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</si>
  <si>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</si>
  <si>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</si>
  <si>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</si>
  <si>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</si>
  <si>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</si>
  <si>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</si>
  <si>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</si>
  <si>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</si>
  <si>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</si>
  <si>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</si>
  <si>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</si>
  <si>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</si>
  <si>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</si>
  <si>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</si>
  <si>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</si>
  <si>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</si>
  <si>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</si>
  <si>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</si>
  <si>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</si>
  <si>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</si>
  <si>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</si>
  <si>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</si>
  <si>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</si>
  <si>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</si>
  <si>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</si>
  <si>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</si>
  <si>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</si>
  <si>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</si>
  <si>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</si>
  <si>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</si>
  <si>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</si>
  <si>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</si>
  <si>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</si>
  <si>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</si>
  <si>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</si>
  <si>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</si>
  <si>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</si>
  <si>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</si>
  <si>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</si>
  <si>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</si>
  <si>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</si>
  <si>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</si>
  <si>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</si>
  <si>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</si>
  <si>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</si>
  <si>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</si>
  <si>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</si>
  <si>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</si>
  <si>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</si>
  <si>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</si>
  <si>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</si>
  <si>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</si>
  <si>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</si>
  <si>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</si>
  <si>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</si>
  <si>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</si>
  <si>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</si>
  <si>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</si>
  <si>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</si>
  <si>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</si>
  <si>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</si>
  <si>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</si>
  <si>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</si>
  <si>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</si>
  <si>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</si>
  <si>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</si>
  <si>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</si>
  <si>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</si>
  <si>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</si>
  <si>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</si>
  <si>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</si>
  <si>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</si>
  <si>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</si>
  <si>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</si>
  <si>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</si>
  <si>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</si>
  <si>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</si>
  <si>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</si>
  <si>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</si>
  <si>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</si>
  <si>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</si>
  <si>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</si>
  <si>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</si>
  <si>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</si>
  <si>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</si>
  <si>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</si>
  <si>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</si>
  <si>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</si>
  <si>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</si>
  <si>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</si>
  <si>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</si>
  <si>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</si>
  <si>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</si>
  <si>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</si>
  <si>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</si>
  <si>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</si>
  <si>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</si>
  <si>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</si>
  <si>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</si>
  <si>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</si>
  <si>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</si>
  <si>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</si>
  <si>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</si>
  <si>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</si>
  <si>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</si>
  <si>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</si>
  <si>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</si>
  <si>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</si>
  <si>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</si>
  <si>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</si>
  <si>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</si>
  <si>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</si>
  <si>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</si>
  <si>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</si>
  <si>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</si>
  <si>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</si>
  <si>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</si>
  <si>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</si>
  <si>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</si>
  <si>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</si>
  <si>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</si>
  <si>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</si>
  <si>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</si>
  <si>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</si>
  <si>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</si>
  <si>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</si>
  <si>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</si>
  <si>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</si>
  <si>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</si>
  <si>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</si>
  <si>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</si>
  <si>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</si>
  <si>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</si>
  <si>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</si>
  <si>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</si>
  <si>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</si>
  <si>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</si>
  <si>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</si>
  <si>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</si>
  <si>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</si>
  <si>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</si>
  <si>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</si>
  <si>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</si>
  <si>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</si>
  <si>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</si>
  <si>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</si>
  <si>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</si>
  <si>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</si>
  <si>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</si>
  <si>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</si>
  <si>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</si>
  <si>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</si>
  <si>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</si>
  <si>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</si>
  <si>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</si>
  <si>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</si>
  <si>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</si>
  <si>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</si>
  <si>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</si>
  <si>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</si>
  <si>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</si>
  <si>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</si>
  <si>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</si>
  <si>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</si>
  <si>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</si>
  <si>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</si>
  <si>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</si>
  <si>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</si>
  <si>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</si>
  <si>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</si>
  <si>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</si>
  <si>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</si>
  <si>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</si>
  <si>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</si>
  <si>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</si>
  <si>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</si>
  <si>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</si>
  <si>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</si>
  <si>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</si>
  <si>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</si>
  <si>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</si>
  <si>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</si>
  <si>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</si>
  <si>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</si>
  <si>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</si>
  <si>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</si>
  <si>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</si>
  <si>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</si>
  <si>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</si>
  <si>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</si>
  <si>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</si>
  <si>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</si>
  <si>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</si>
  <si>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</si>
  <si>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</si>
  <si>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</si>
  <si>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</si>
  <si>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</si>
  <si>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</si>
  <si>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</si>
  <si>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</si>
  <si>
    <t>-</t>
  </si>
  <si>
    <t>On Progress</t>
  </si>
  <si>
    <t>Tgl 10</t>
  </si>
  <si>
    <t>2 / 11 Orang</t>
  </si>
  <si>
    <t>-4,8M</t>
  </si>
  <si>
    <t>Tgl 9</t>
  </si>
  <si>
    <t>Tgl 20</t>
  </si>
  <si>
    <t>Tgl 24 Maret</t>
  </si>
  <si>
    <t>2minggu</t>
  </si>
  <si>
    <t>-6,9M</t>
  </si>
  <si>
    <t>-5,7M</t>
  </si>
  <si>
    <t>-4,4M</t>
  </si>
  <si>
    <t>-4,1M</t>
  </si>
  <si>
    <t>on progress</t>
  </si>
  <si>
    <t>Tgl 30</t>
  </si>
  <si>
    <t>1/11 orang</t>
  </si>
  <si>
    <t>Pengembangan sistem informasi berbasis digitalisasi
Merealisasikan transaksi realtime di SAP</t>
  </si>
  <si>
    <t>-3,9M</t>
  </si>
  <si>
    <t>14M</t>
  </si>
  <si>
    <t>Tgl 6</t>
  </si>
  <si>
    <t>Tgl 8</t>
  </si>
  <si>
    <t>-30M</t>
  </si>
  <si>
    <t>Jan-Jun</t>
  </si>
  <si>
    <t>Tgl 31</t>
  </si>
  <si>
    <t>Sales</t>
  </si>
  <si>
    <t xml:space="preserve">Ayumi 4500 plan kluar sebelum akhir tahun </t>
  </si>
  <si>
    <t>Biaya transportasi</t>
  </si>
  <si>
    <t>Inventori</t>
  </si>
  <si>
    <t>1.</t>
  </si>
  <si>
    <t>Yang 11M working n meeting plang specta achiva keluar Okt (nunggu klik)</t>
  </si>
  <si>
    <t>Akan cek budget transportasi angkutan</t>
  </si>
  <si>
    <t>Global Sourcing</t>
  </si>
  <si>
    <t>minta data perhitungan harga dgn margin 20% ke fiaco</t>
  </si>
  <si>
    <t>untuk cost center/expense bisa cek sendiri di SAP pake user mgr Mkt</t>
  </si>
  <si>
    <t>informasi data stok untuk rencana penurunan inventory, minta ke SCM</t>
  </si>
  <si>
    <t>Negosiasi teknis kerjasama terkait pembayaran (DP, bank garansi)</t>
  </si>
  <si>
    <t>2.</t>
  </si>
  <si>
    <t>3.</t>
  </si>
  <si>
    <t>Marketing &amp; development</t>
  </si>
  <si>
    <t>6 produk baru untuk solid wood (chitose belum bs support)</t>
  </si>
  <si>
    <t>biaya pameran terakhir belum ditagihkan ke DH (sharing cost)</t>
  </si>
  <si>
    <t>untuk akun verified harus lebih aktif</t>
  </si>
  <si>
    <t>pengkodean produk baru</t>
  </si>
  <si>
    <t xml:space="preserve">4. </t>
  </si>
  <si>
    <t>Biaya dinas ass</t>
  </si>
  <si>
    <t>E katalog</t>
  </si>
  <si>
    <t xml:space="preserve">5. </t>
  </si>
  <si>
    <t>Mkt adm</t>
  </si>
  <si>
    <t>terkait kode finishgood dari tim adm mkt, material code kadang dobel shg data ga akurat</t>
  </si>
  <si>
    <t>kolaborasi dgn rnd soal perbaikan kode material (cek bom)</t>
  </si>
  <si>
    <t>meeting fmb harus hadir</t>
  </si>
  <si>
    <t>6.</t>
  </si>
  <si>
    <t>RnD</t>
  </si>
  <si>
    <t>Fiaco</t>
  </si>
  <si>
    <t>cek interest bank bulanan budget dan real, totalin jan - jun</t>
  </si>
  <si>
    <t>koordinasi untuk BOM</t>
  </si>
  <si>
    <t>informasi spec</t>
  </si>
  <si>
    <t>terkait penumpukan barang, kelengkapan spec, data untuk kemudahan identifikasi product</t>
  </si>
  <si>
    <t>dalam bom cek kewajaran nilai peritem dgn cek harga material yg terkait</t>
  </si>
  <si>
    <t>support data pencapaian / posisi biaya</t>
  </si>
  <si>
    <t>identifikasi drawing (date, maker, approver, revised date)</t>
  </si>
  <si>
    <t xml:space="preserve">7. </t>
  </si>
  <si>
    <t>QC</t>
  </si>
  <si>
    <t>semua data hard copy dijadikan soft copy, termasuk autocad smua harus dilokalisir dalam satu file</t>
  </si>
  <si>
    <t>Status</t>
  </si>
  <si>
    <t>tidak tercapai</t>
  </si>
  <si>
    <t>tercapai</t>
  </si>
  <si>
    <t>closed</t>
  </si>
  <si>
    <t>31 Juli</t>
  </si>
  <si>
    <t>1 kaizen</t>
  </si>
  <si>
    <t>tgl 19</t>
  </si>
  <si>
    <t>tgl 22</t>
  </si>
  <si>
    <t>tgl 8</t>
  </si>
  <si>
    <t>belum tercapai</t>
  </si>
  <si>
    <t>Match &amp; Above</t>
  </si>
  <si>
    <t>4/11 orang</t>
  </si>
  <si>
    <t>5,7M</t>
  </si>
  <si>
    <t>-1,4M</t>
  </si>
  <si>
    <t>Tgl 11 bulan berikutnya</t>
  </si>
  <si>
    <t>Tgl 5</t>
  </si>
  <si>
    <t>7,4M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</si>
</sst>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6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9" fontId="0" fillId="5" borderId="13" xfId="0" applyNumberForma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9" fontId="0" fillId="5" borderId="40" xfId="0" applyNumberFormat="1" applyFill="1" applyBorder="1" applyAlignment="1">
      <alignment horizontal="center" vertical="center" wrapText="1"/>
    </xf>
    <xf numFmtId="9" fontId="0" fillId="5" borderId="40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6" fontId="0" fillId="5" borderId="13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16" fontId="0" fillId="5" borderId="13" xfId="0" quotePrefix="1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9" fontId="0" fillId="5" borderId="13" xfId="0" applyNumberForma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9" fontId="0" fillId="9" borderId="40" xfId="2" applyFont="1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0" fillId="9" borderId="58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0" fontId="0" fillId="9" borderId="13" xfId="0" applyFill="1" applyBorder="1" applyAlignment="1">
      <alignment vertical="center" wrapText="1"/>
    </xf>
    <xf numFmtId="9" fontId="0" fillId="9" borderId="13" xfId="0" applyNumberForma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vertical="center" wrapText="1"/>
    </xf>
    <xf numFmtId="9" fontId="0" fillId="9" borderId="12" xfId="2" applyFont="1" applyFill="1" applyBorder="1" applyAlignment="1">
      <alignment horizontal="center" vertical="center" wrapText="1"/>
    </xf>
    <xf numFmtId="9" fontId="0" fillId="9" borderId="10" xfId="2" applyFont="1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9" borderId="13" xfId="0" applyNumberFormat="1" applyFill="1" applyBorder="1" applyAlignment="1">
      <alignment horizontal="center" vertical="center" wrapText="1"/>
    </xf>
    <xf numFmtId="9" fontId="0" fillId="9" borderId="13" xfId="2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34" xfId="0" applyFont="1" applyFill="1" applyBorder="1" applyAlignment="1">
      <alignment horizontal="center" vertical="center" wrapText="1"/>
    </xf>
    <xf numFmtId="9" fontId="0" fillId="0" borderId="40" xfId="0" applyNumberFormat="1" applyFill="1" applyBorder="1" applyAlignment="1">
      <alignment horizontal="center" vertical="center" wrapText="1"/>
    </xf>
    <xf numFmtId="9" fontId="0" fillId="0" borderId="40" xfId="2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6" fontId="0" fillId="0" borderId="13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16" fontId="0" fillId="0" borderId="13" xfId="0" quotePrefix="1" applyNumberFormat="1" applyFill="1" applyBorder="1" applyAlignment="1">
      <alignment horizontal="center" vertical="center" wrapText="1"/>
    </xf>
    <xf numFmtId="9" fontId="0" fillId="0" borderId="13" xfId="0" applyNumberFormat="1" applyFill="1" applyBorder="1" applyAlignment="1">
      <alignment vertical="center" wrapText="1"/>
    </xf>
    <xf numFmtId="9" fontId="0" fillId="0" borderId="13" xfId="0" applyNumberFormat="1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readingOrder="1"/>
    </xf>
    <xf numFmtId="0" fontId="7" fillId="5" borderId="13" xfId="0" applyFont="1" applyFill="1" applyBorder="1" applyAlignment="1">
      <alignment horizontal="center" vertical="center" wrapText="1" readingOrder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" fontId="0" fillId="0" borderId="42" xfId="4" quotePrefix="1" applyNumberFormat="1" applyFont="1" applyFill="1" applyBorder="1" applyAlignment="1">
      <alignment horizontal="center" vertical="center" wrapText="1"/>
    </xf>
    <xf numFmtId="1" fontId="0" fillId="0" borderId="40" xfId="4" quotePrefix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2" xfId="2" applyFont="1" applyFill="1" applyBorder="1" applyAlignment="1">
      <alignment horizontal="center" vertical="center" wrapText="1"/>
    </xf>
    <xf numFmtId="9" fontId="0" fillId="0" borderId="14" xfId="2" applyFont="1" applyFill="1" applyBorder="1" applyAlignment="1">
      <alignment horizontal="center" vertical="center" wrapText="1"/>
    </xf>
    <xf numFmtId="9" fontId="0" fillId="0" borderId="10" xfId="2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2" xfId="3" applyNumberFormat="1" applyFont="1" applyFill="1" applyBorder="1" applyAlignment="1">
      <alignment horizontal="center" vertical="center" wrapText="1"/>
    </xf>
    <xf numFmtId="0" fontId="0" fillId="0" borderId="14" xfId="3" applyNumberFormat="1" applyFont="1" applyFill="1" applyBorder="1" applyAlignment="1">
      <alignment horizontal="center" vertical="center" wrapText="1"/>
    </xf>
    <xf numFmtId="0" fontId="0" fillId="0" borderId="10" xfId="3" applyNumberFormat="1" applyFont="1" applyFill="1" applyBorder="1" applyAlignment="1">
      <alignment horizontal="center" vertical="center" wrapText="1"/>
    </xf>
    <xf numFmtId="166" fontId="0" fillId="0" borderId="12" xfId="3" quotePrefix="1" applyNumberFormat="1" applyFont="1" applyFill="1" applyBorder="1" applyAlignment="1">
      <alignment horizontal="center" vertical="center" wrapText="1"/>
    </xf>
    <xf numFmtId="166" fontId="0" fillId="0" borderId="10" xfId="3" applyNumberFormat="1" applyFont="1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9" fontId="0" fillId="0" borderId="13" xfId="2" applyFont="1" applyFill="1" applyBorder="1" applyAlignment="1">
      <alignment horizontal="center" vertical="center" wrapText="1"/>
    </xf>
    <xf numFmtId="1" fontId="0" fillId="0" borderId="13" xfId="2" applyNumberFormat="1" applyFont="1" applyFill="1" applyBorder="1" applyAlignment="1">
      <alignment horizontal="center" vertical="center" wrapText="1"/>
    </xf>
    <xf numFmtId="1" fontId="0" fillId="0" borderId="53" xfId="2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9" fontId="0" fillId="0" borderId="40" xfId="0" applyNumberForma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0" fontId="0" fillId="5" borderId="12" xfId="3" applyNumberFormat="1" applyFont="1" applyFill="1" applyBorder="1" applyAlignment="1">
      <alignment horizontal="center" vertical="center" wrapText="1"/>
    </xf>
    <xf numFmtId="0" fontId="0" fillId="5" borderId="14" xfId="3" applyNumberFormat="1" applyFont="1" applyFill="1" applyBorder="1" applyAlignment="1">
      <alignment horizontal="center" vertical="center" wrapText="1"/>
    </xf>
    <xf numFmtId="0" fontId="0" fillId="5" borderId="10" xfId="3" applyNumberFormat="1" applyFont="1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166" fontId="0" fillId="5" borderId="12" xfId="3" quotePrefix="1" applyNumberFormat="1" applyFon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horizontal="center" vertical="center" wrapText="1"/>
    </xf>
    <xf numFmtId="166" fontId="0" fillId="9" borderId="12" xfId="3" quotePrefix="1" applyNumberFormat="1" applyFont="1" applyFill="1" applyBorder="1" applyAlignment="1">
      <alignment horizontal="center" vertical="center" wrapText="1"/>
    </xf>
    <xf numFmtId="166" fontId="0" fillId="9" borderId="10" xfId="3" applyNumberFormat="1" applyFont="1" applyFill="1" applyBorder="1" applyAlignment="1">
      <alignment horizontal="center" vertical="center" wrapText="1"/>
    </xf>
    <xf numFmtId="0" fontId="0" fillId="9" borderId="12" xfId="3" applyNumberFormat="1" applyFont="1" applyFill="1" applyBorder="1" applyAlignment="1">
      <alignment horizontal="center" vertical="center" wrapText="1"/>
    </xf>
    <xf numFmtId="0" fontId="0" fillId="9" borderId="14" xfId="3" applyNumberFormat="1" applyFont="1" applyFill="1" applyBorder="1" applyAlignment="1">
      <alignment horizontal="center" vertical="center" wrapText="1"/>
    </xf>
    <xf numFmtId="0" fontId="0" fillId="9" borderId="10" xfId="3" applyNumberFormat="1" applyFont="1" applyFill="1" applyBorder="1" applyAlignment="1">
      <alignment horizontal="center" vertical="center" wrapText="1"/>
    </xf>
    <xf numFmtId="1" fontId="0" fillId="5" borderId="42" xfId="4" quotePrefix="1" applyNumberFormat="1" applyFont="1" applyFill="1" applyBorder="1" applyAlignment="1">
      <alignment horizontal="center" vertical="center" wrapText="1"/>
    </xf>
    <xf numFmtId="1" fontId="0" fillId="5" borderId="40" xfId="4" quotePrefix="1" applyNumberFormat="1" applyFont="1" applyFill="1" applyBorder="1" applyAlignment="1">
      <alignment horizontal="center" vertical="center" wrapText="1"/>
    </xf>
    <xf numFmtId="9" fontId="0" fillId="9" borderId="12" xfId="2" applyFont="1" applyFill="1" applyBorder="1" applyAlignment="1">
      <alignment horizontal="center" vertical="center" wrapText="1"/>
    </xf>
    <xf numFmtId="9" fontId="0" fillId="9" borderId="14" xfId="2" applyFont="1" applyFill="1" applyBorder="1" applyAlignment="1">
      <alignment horizontal="center" vertical="center" wrapText="1"/>
    </xf>
    <xf numFmtId="9" fontId="0" fillId="9" borderId="10" xfId="2" applyFon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1" fontId="0" fillId="5" borderId="13" xfId="2" applyNumberFormat="1" applyFont="1" applyFill="1" applyBorder="1" applyAlignment="1">
      <alignment horizontal="center" vertical="center" wrapText="1"/>
    </xf>
    <xf numFmtId="1" fontId="0" fillId="5" borderId="53" xfId="2" applyNumberFormat="1" applyFont="1" applyFill="1" applyBorder="1" applyAlignment="1">
      <alignment horizontal="center" vertical="center" wrapText="1"/>
    </xf>
    <xf numFmtId="1" fontId="0" fillId="9" borderId="12" xfId="2" applyNumberFormat="1" applyFont="1" applyFill="1" applyBorder="1" applyAlignment="1">
      <alignment horizontal="center" vertical="center" wrapText="1"/>
    </xf>
    <xf numFmtId="1" fontId="0" fillId="9" borderId="40" xfId="2" applyNumberFormat="1" applyFont="1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9" fontId="0" fillId="5" borderId="12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9" fontId="0" fillId="5" borderId="14" xfId="2" applyFont="1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2" fontId="0" fillId="9" borderId="12" xfId="3" applyNumberFormat="1" applyFont="1" applyFill="1" applyBorder="1" applyAlignment="1">
      <alignment horizontal="center" vertical="center" wrapText="1"/>
    </xf>
    <xf numFmtId="2" fontId="0" fillId="9" borderId="10" xfId="3" applyNumberFormat="1" applyFont="1" applyFill="1" applyBorder="1" applyAlignment="1">
      <alignment horizontal="center" vertical="center" wrapText="1"/>
    </xf>
    <xf numFmtId="166" fontId="0" fillId="9" borderId="10" xfId="3" quotePrefix="1" applyNumberFormat="1" applyFont="1" applyFill="1" applyBorder="1" applyAlignment="1">
      <alignment horizontal="center" vertical="center" wrapText="1"/>
    </xf>
    <xf numFmtId="9" fontId="0" fillId="9" borderId="14" xfId="0" applyNumberFormat="1" applyFill="1" applyBorder="1" applyAlignment="1">
      <alignment horizontal="center" vertical="center" wrapText="1"/>
    </xf>
    <xf numFmtId="9" fontId="0" fillId="9" borderId="10" xfId="0" applyNumberFormat="1" applyFill="1" applyBorder="1" applyAlignment="1">
      <alignment horizontal="center" vertical="center" wrapText="1"/>
    </xf>
    <xf numFmtId="1" fontId="0" fillId="9" borderId="42" xfId="4" quotePrefix="1" applyNumberFormat="1" applyFont="1" applyFill="1" applyBorder="1" applyAlignment="1">
      <alignment horizontal="center" vertical="center" wrapText="1"/>
    </xf>
    <xf numFmtId="1" fontId="0" fillId="9" borderId="40" xfId="4" quotePrefix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B6" sqref="B6:B7"/>
    </sheetView>
  </sheetViews>
  <sheetFormatPr defaultColWidth="8.6640625" defaultRowHeight="14.4" x14ac:dyDescent="0.3"/>
  <cols>
    <col min="1" max="1" width="14.6640625" style="1" customWidth="1"/>
    <col min="2" max="2" width="15.6640625" style="2" customWidth="1"/>
    <col min="3" max="3" width="39.88671875" style="1" customWidth="1"/>
    <col min="4" max="4" width="14.109375" style="1" customWidth="1"/>
    <col min="5" max="5" width="61.5546875" style="2" customWidth="1"/>
    <col min="6" max="6" width="19.44140625" style="1" customWidth="1"/>
    <col min="7" max="16384" width="8.6640625" style="1"/>
  </cols>
  <sheetData>
    <row r="1" spans="1:6" ht="33.75" customHeight="1" thickTop="1" x14ac:dyDescent="0.3">
      <c r="A1" s="242" t="s">
        <v>37</v>
      </c>
      <c r="B1" s="244" t="s">
        <v>38</v>
      </c>
      <c r="C1" s="245"/>
      <c r="D1" s="245"/>
      <c r="E1" s="245"/>
      <c r="F1" s="240"/>
    </row>
    <row r="2" spans="1:6" ht="31.5" customHeight="1" thickBot="1" x14ac:dyDescent="0.35">
      <c r="A2" s="243"/>
      <c r="B2" s="246"/>
      <c r="C2" s="247"/>
      <c r="D2" s="247"/>
      <c r="E2" s="247"/>
      <c r="F2" s="241"/>
    </row>
    <row r="3" spans="1:6" ht="8.25" customHeight="1" thickTop="1" thickBot="1" x14ac:dyDescent="0.35"/>
    <row r="4" spans="1:6" ht="15.75" customHeight="1" thickTop="1" x14ac:dyDescent="0.3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6" ht="15.75" customHeight="1" thickBot="1" x14ac:dyDescent="0.35">
      <c r="A5" s="249"/>
      <c r="B5" s="251"/>
      <c r="C5" s="253"/>
      <c r="D5" s="251"/>
      <c r="E5" s="251"/>
      <c r="F5" s="255"/>
    </row>
    <row r="6" spans="1:6" ht="29.4" customHeight="1" thickTop="1" x14ac:dyDescent="0.3">
      <c r="A6" s="232" t="s">
        <v>6</v>
      </c>
      <c r="B6" s="218" t="s">
        <v>40</v>
      </c>
      <c r="C6" s="54" t="s">
        <v>87</v>
      </c>
      <c r="D6" s="44" t="s">
        <v>112</v>
      </c>
      <c r="E6" s="220" t="s">
        <v>155</v>
      </c>
      <c r="F6" s="261" t="s">
        <v>144</v>
      </c>
    </row>
    <row r="7" spans="1:6" ht="46.2" customHeight="1" x14ac:dyDescent="0.3">
      <c r="A7" s="233"/>
      <c r="B7" s="219"/>
      <c r="C7" s="57" t="s">
        <v>88</v>
      </c>
      <c r="D7" s="58" t="s">
        <v>89</v>
      </c>
      <c r="E7" s="221"/>
      <c r="F7" s="262"/>
    </row>
    <row r="8" spans="1:6" ht="39.6" customHeight="1" x14ac:dyDescent="0.3">
      <c r="A8" s="233"/>
      <c r="B8" s="224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">
      <c r="A9" s="233"/>
      <c r="B9" s="224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" customHeight="1" x14ac:dyDescent="0.3">
      <c r="A10" s="233"/>
      <c r="B10" s="225" t="s">
        <v>41</v>
      </c>
      <c r="C10" s="45" t="s">
        <v>142</v>
      </c>
      <c r="D10" s="50" t="s">
        <v>114</v>
      </c>
      <c r="E10" s="272" t="s">
        <v>82</v>
      </c>
      <c r="F10" s="278" t="s">
        <v>131</v>
      </c>
    </row>
    <row r="11" spans="1:6" ht="26.4" customHeight="1" x14ac:dyDescent="0.3">
      <c r="A11" s="233"/>
      <c r="B11" s="226"/>
      <c r="C11" s="45" t="s">
        <v>143</v>
      </c>
      <c r="D11" s="50">
        <v>0.9</v>
      </c>
      <c r="E11" s="273"/>
      <c r="F11" s="262"/>
    </row>
    <row r="12" spans="1:6" ht="29.4" customHeight="1" x14ac:dyDescent="0.3">
      <c r="A12" s="234"/>
      <c r="B12" s="219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8" customHeight="1" x14ac:dyDescent="0.3">
      <c r="A13" s="223" t="s">
        <v>17</v>
      </c>
      <c r="B13" s="237" t="s">
        <v>10</v>
      </c>
      <c r="C13" s="55" t="s">
        <v>48</v>
      </c>
      <c r="D13" s="12" t="s">
        <v>93</v>
      </c>
      <c r="E13" s="276" t="s">
        <v>128</v>
      </c>
      <c r="F13" s="279" t="s">
        <v>94</v>
      </c>
    </row>
    <row r="14" spans="1:6" ht="24.6" customHeight="1" x14ac:dyDescent="0.3">
      <c r="A14" s="223"/>
      <c r="B14" s="238"/>
      <c r="C14" s="55" t="s">
        <v>126</v>
      </c>
      <c r="D14" s="12" t="s">
        <v>148</v>
      </c>
      <c r="E14" s="277"/>
      <c r="F14" s="280"/>
    </row>
    <row r="15" spans="1:6" ht="27" customHeight="1" x14ac:dyDescent="0.3">
      <c r="A15" s="223"/>
      <c r="B15" s="238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">
      <c r="A16" s="223"/>
      <c r="B16" s="238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99999999999997" customHeight="1" x14ac:dyDescent="0.3">
      <c r="A17" s="223"/>
      <c r="B17" s="239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" customHeight="1" x14ac:dyDescent="0.3">
      <c r="A18" s="223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" customHeight="1" x14ac:dyDescent="0.3">
      <c r="A19" s="223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8" customHeight="1" x14ac:dyDescent="0.3">
      <c r="A20" s="222" t="s">
        <v>39</v>
      </c>
      <c r="B20" s="263" t="s">
        <v>12</v>
      </c>
      <c r="C20" s="235" t="s">
        <v>49</v>
      </c>
      <c r="D20" s="274">
        <v>4.0000000000000001E-3</v>
      </c>
      <c r="E20" s="235" t="s">
        <v>129</v>
      </c>
      <c r="F20" s="259" t="s">
        <v>150</v>
      </c>
    </row>
    <row r="21" spans="1:6" ht="25.2" customHeight="1" x14ac:dyDescent="0.3">
      <c r="A21" s="222"/>
      <c r="B21" s="265"/>
      <c r="C21" s="236"/>
      <c r="D21" s="275"/>
      <c r="E21" s="236"/>
      <c r="F21" s="260"/>
    </row>
    <row r="22" spans="1:6" ht="27" customHeight="1" x14ac:dyDescent="0.3">
      <c r="A22" s="222"/>
      <c r="B22" s="263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8" customHeight="1" x14ac:dyDescent="0.3">
      <c r="A23" s="222"/>
      <c r="B23" s="264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8" customHeight="1" x14ac:dyDescent="0.3">
      <c r="A24" s="222"/>
      <c r="B24" s="265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" customHeight="1" x14ac:dyDescent="0.3">
      <c r="A25" s="222"/>
      <c r="B25" s="263" t="s">
        <v>44</v>
      </c>
      <c r="C25" s="3" t="s">
        <v>102</v>
      </c>
      <c r="D25" s="21" t="s">
        <v>98</v>
      </c>
      <c r="E25" s="266" t="s">
        <v>107</v>
      </c>
      <c r="F25" s="259" t="s">
        <v>170</v>
      </c>
    </row>
    <row r="26" spans="1:6" ht="28.2" customHeight="1" x14ac:dyDescent="0.3">
      <c r="A26" s="222"/>
      <c r="B26" s="264"/>
      <c r="C26" s="3" t="s">
        <v>103</v>
      </c>
      <c r="D26" s="22" t="s">
        <v>99</v>
      </c>
      <c r="E26" s="267"/>
      <c r="F26" s="269"/>
    </row>
    <row r="27" spans="1:6" ht="23.4" customHeight="1" x14ac:dyDescent="0.3">
      <c r="A27" s="222"/>
      <c r="B27" s="264"/>
      <c r="C27" s="3" t="s">
        <v>104</v>
      </c>
      <c r="D27" s="22" t="s">
        <v>100</v>
      </c>
      <c r="E27" s="267"/>
      <c r="F27" s="269"/>
    </row>
    <row r="28" spans="1:6" ht="28.2" customHeight="1" x14ac:dyDescent="0.3">
      <c r="A28" s="222"/>
      <c r="B28" s="264"/>
      <c r="C28" s="3" t="s">
        <v>105</v>
      </c>
      <c r="D28" s="22" t="s">
        <v>101</v>
      </c>
      <c r="E28" s="267"/>
      <c r="F28" s="269"/>
    </row>
    <row r="29" spans="1:6" ht="28.2" customHeight="1" x14ac:dyDescent="0.3">
      <c r="A29" s="222"/>
      <c r="B29" s="265"/>
      <c r="C29" s="3" t="s">
        <v>108</v>
      </c>
      <c r="D29" s="22">
        <v>0</v>
      </c>
      <c r="E29" s="268"/>
      <c r="F29" s="260"/>
    </row>
    <row r="30" spans="1:6" ht="42" customHeight="1" x14ac:dyDescent="0.3">
      <c r="A30" s="222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" customHeight="1" x14ac:dyDescent="0.3">
      <c r="A31" s="216" t="s">
        <v>111</v>
      </c>
      <c r="B31" s="227" t="s">
        <v>14</v>
      </c>
      <c r="C31" s="5" t="s">
        <v>138</v>
      </c>
      <c r="D31" s="27" t="s">
        <v>86</v>
      </c>
      <c r="E31" s="229" t="s">
        <v>139</v>
      </c>
      <c r="F31" s="256" t="s">
        <v>95</v>
      </c>
    </row>
    <row r="32" spans="1:6" ht="27" customHeight="1" x14ac:dyDescent="0.3">
      <c r="A32" s="216"/>
      <c r="B32" s="270"/>
      <c r="C32" s="5" t="s">
        <v>16</v>
      </c>
      <c r="D32" s="27">
        <v>0.75</v>
      </c>
      <c r="E32" s="230"/>
      <c r="F32" s="257"/>
    </row>
    <row r="33" spans="1:6" ht="28.2" customHeight="1" x14ac:dyDescent="0.3">
      <c r="A33" s="216"/>
      <c r="B33" s="270"/>
      <c r="C33" s="35" t="s">
        <v>67</v>
      </c>
      <c r="D33" s="27" t="s">
        <v>68</v>
      </c>
      <c r="E33" s="38" t="s">
        <v>69</v>
      </c>
      <c r="F33" s="257"/>
    </row>
    <row r="34" spans="1:6" ht="30.6" customHeight="1" x14ac:dyDescent="0.3">
      <c r="A34" s="216"/>
      <c r="B34" s="270"/>
      <c r="C34" s="35" t="s">
        <v>136</v>
      </c>
      <c r="D34" s="27">
        <v>1</v>
      </c>
      <c r="E34" s="38" t="s">
        <v>84</v>
      </c>
      <c r="F34" s="258"/>
    </row>
    <row r="35" spans="1:6" ht="30.6" customHeight="1" x14ac:dyDescent="0.3">
      <c r="A35" s="216"/>
      <c r="B35" s="271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" customHeight="1" x14ac:dyDescent="0.3">
      <c r="A36" s="216"/>
      <c r="B36" s="231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" customHeight="1" x14ac:dyDescent="0.3">
      <c r="A37" s="216"/>
      <c r="B37" s="231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" customHeight="1" x14ac:dyDescent="0.3">
      <c r="A38" s="216"/>
      <c r="B38" s="227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" customHeight="1" thickBot="1" x14ac:dyDescent="0.35">
      <c r="A39" s="217"/>
      <c r="B39" s="228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">
      <c r="A40" s="7"/>
      <c r="B40" s="52"/>
      <c r="C40" s="7"/>
      <c r="D40" s="7"/>
      <c r="E40" s="7"/>
      <c r="F40" s="8" t="s">
        <v>57</v>
      </c>
    </row>
    <row r="41" spans="1:6" ht="32.25" customHeight="1" x14ac:dyDescent="0.3">
      <c r="A41" s="7"/>
      <c r="B41" s="52"/>
      <c r="C41" s="7"/>
      <c r="D41" s="7"/>
      <c r="E41" s="7"/>
      <c r="F41" s="8"/>
    </row>
    <row r="42" spans="1:6" ht="34.200000000000003" customHeight="1" x14ac:dyDescent="0.3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35">
      <c r="A43" s="7"/>
      <c r="B43" s="52"/>
      <c r="C43" s="7"/>
      <c r="D43" s="7"/>
      <c r="E43" s="7"/>
      <c r="F43" s="10" t="s">
        <v>119</v>
      </c>
    </row>
  </sheetData>
  <mergeCells count="37"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sqref="A1:F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42" t="s">
        <v>37</v>
      </c>
      <c r="B1" s="244" t="s">
        <v>115</v>
      </c>
      <c r="C1" s="245"/>
      <c r="D1" s="245"/>
      <c r="E1" s="245"/>
      <c r="F1" s="240"/>
    </row>
    <row r="2" spans="1:6" ht="15" customHeight="1" thickBot="1" x14ac:dyDescent="0.35">
      <c r="A2" s="243"/>
      <c r="B2" s="246"/>
      <c r="C2" s="247"/>
      <c r="D2" s="247"/>
      <c r="E2" s="247"/>
      <c r="F2" s="241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6" ht="15" thickBot="1" x14ac:dyDescent="0.35">
      <c r="A5" s="249"/>
      <c r="B5" s="251"/>
      <c r="C5" s="253"/>
      <c r="D5" s="251"/>
      <c r="E5" s="251"/>
      <c r="F5" s="255"/>
    </row>
    <row r="6" spans="1:6" ht="15" customHeight="1" thickTop="1" x14ac:dyDescent="0.3">
      <c r="A6" s="232" t="s">
        <v>6</v>
      </c>
      <c r="B6" s="218" t="s">
        <v>40</v>
      </c>
      <c r="C6" s="54" t="s">
        <v>87</v>
      </c>
      <c r="D6" s="44" t="s">
        <v>112</v>
      </c>
      <c r="E6" s="220" t="s">
        <v>155</v>
      </c>
      <c r="F6" s="261" t="s">
        <v>144</v>
      </c>
    </row>
    <row r="7" spans="1:6" ht="60" customHeight="1" x14ac:dyDescent="0.3">
      <c r="A7" s="233"/>
      <c r="B7" s="219"/>
      <c r="C7" s="57" t="s">
        <v>88</v>
      </c>
      <c r="D7" s="58" t="s">
        <v>89</v>
      </c>
      <c r="E7" s="221"/>
      <c r="F7" s="262"/>
    </row>
    <row r="8" spans="1:6" ht="43.2" x14ac:dyDescent="0.3">
      <c r="A8" s="233"/>
      <c r="B8" s="224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x14ac:dyDescent="0.3">
      <c r="A9" s="233"/>
      <c r="B9" s="224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">
      <c r="A10" s="233"/>
      <c r="B10" s="225" t="s">
        <v>41</v>
      </c>
      <c r="C10" s="45" t="s">
        <v>142</v>
      </c>
      <c r="D10" s="50" t="s">
        <v>114</v>
      </c>
      <c r="E10" s="272" t="s">
        <v>82</v>
      </c>
      <c r="F10" s="278" t="s">
        <v>131</v>
      </c>
    </row>
    <row r="11" spans="1:6" ht="21.6" customHeight="1" x14ac:dyDescent="0.3">
      <c r="A11" s="233"/>
      <c r="B11" s="226"/>
      <c r="C11" s="45" t="s">
        <v>143</v>
      </c>
      <c r="D11" s="50">
        <v>0.9</v>
      </c>
      <c r="E11" s="273"/>
      <c r="F11" s="262"/>
    </row>
    <row r="12" spans="1:6" ht="28.8" x14ac:dyDescent="0.3">
      <c r="A12" s="234"/>
      <c r="B12" s="219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" customHeight="1" x14ac:dyDescent="0.3">
      <c r="A13" s="281" t="s">
        <v>17</v>
      </c>
      <c r="B13" s="237" t="s">
        <v>10</v>
      </c>
      <c r="C13" s="55" t="s">
        <v>48</v>
      </c>
      <c r="D13" s="12" t="s">
        <v>93</v>
      </c>
      <c r="E13" s="276" t="s">
        <v>128</v>
      </c>
      <c r="F13" s="279" t="s">
        <v>94</v>
      </c>
    </row>
    <row r="14" spans="1:6" x14ac:dyDescent="0.3">
      <c r="A14" s="282"/>
      <c r="B14" s="238"/>
      <c r="C14" s="55" t="s">
        <v>126</v>
      </c>
      <c r="D14" s="12" t="s">
        <v>148</v>
      </c>
      <c r="E14" s="277"/>
      <c r="F14" s="280"/>
    </row>
    <row r="15" spans="1:6" ht="28.8" x14ac:dyDescent="0.3">
      <c r="A15" s="282"/>
      <c r="B15" s="238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82"/>
      <c r="B16" s="238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83"/>
      <c r="B17" s="239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8.8" x14ac:dyDescent="0.3">
      <c r="A18" s="284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85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85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">
      <c r="A21" s="285"/>
      <c r="B21" s="263" t="s">
        <v>44</v>
      </c>
      <c r="C21" s="3" t="s">
        <v>102</v>
      </c>
      <c r="D21" s="21" t="s">
        <v>98</v>
      </c>
      <c r="E21" s="287" t="s">
        <v>107</v>
      </c>
      <c r="F21" s="259" t="s">
        <v>171</v>
      </c>
    </row>
    <row r="22" spans="1:6" ht="28.8" x14ac:dyDescent="0.3">
      <c r="A22" s="285"/>
      <c r="B22" s="264"/>
      <c r="C22" s="3" t="s">
        <v>105</v>
      </c>
      <c r="D22" s="22" t="s">
        <v>101</v>
      </c>
      <c r="E22" s="288"/>
      <c r="F22" s="269"/>
    </row>
    <row r="23" spans="1:6" x14ac:dyDescent="0.3">
      <c r="A23" s="286"/>
      <c r="B23" s="264"/>
      <c r="C23" s="3" t="s">
        <v>108</v>
      </c>
      <c r="D23" s="22">
        <v>0</v>
      </c>
      <c r="E23" s="289"/>
      <c r="F23" s="260"/>
    </row>
    <row r="24" spans="1:6" x14ac:dyDescent="0.3">
      <c r="A24" s="216" t="s">
        <v>111</v>
      </c>
      <c r="B24" s="227" t="s">
        <v>14</v>
      </c>
      <c r="C24" s="5" t="s">
        <v>15</v>
      </c>
      <c r="D24" s="27" t="s">
        <v>86</v>
      </c>
      <c r="E24" s="229" t="s">
        <v>159</v>
      </c>
      <c r="F24" s="256" t="s">
        <v>95</v>
      </c>
    </row>
    <row r="25" spans="1:6" x14ac:dyDescent="0.3">
      <c r="A25" s="216"/>
      <c r="B25" s="270"/>
      <c r="C25" s="5" t="s">
        <v>16</v>
      </c>
      <c r="D25" s="27">
        <v>0.75</v>
      </c>
      <c r="E25" s="230"/>
      <c r="F25" s="257"/>
    </row>
    <row r="26" spans="1:6" ht="28.8" x14ac:dyDescent="0.3">
      <c r="A26" s="216"/>
      <c r="B26" s="270"/>
      <c r="C26" s="35" t="s">
        <v>67</v>
      </c>
      <c r="D26" s="27" t="s">
        <v>68</v>
      </c>
      <c r="E26" s="38" t="s">
        <v>69</v>
      </c>
      <c r="F26" s="257"/>
    </row>
    <row r="27" spans="1:6" ht="28.8" x14ac:dyDescent="0.3">
      <c r="A27" s="216"/>
      <c r="B27" s="270"/>
      <c r="C27" s="35" t="s">
        <v>136</v>
      </c>
      <c r="D27" s="27">
        <v>1</v>
      </c>
      <c r="E27" s="38" t="s">
        <v>84</v>
      </c>
      <c r="F27" s="258"/>
    </row>
    <row r="28" spans="1:6" ht="28.8" x14ac:dyDescent="0.3">
      <c r="A28" s="216"/>
      <c r="B28" s="271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16"/>
      <c r="B29" s="231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16"/>
      <c r="B30" s="231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17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D13" sqref="D13:D14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42" t="s">
        <v>37</v>
      </c>
      <c r="B1" s="244" t="s">
        <v>120</v>
      </c>
      <c r="C1" s="245"/>
      <c r="D1" s="245"/>
      <c r="E1" s="245"/>
      <c r="F1" s="240"/>
    </row>
    <row r="2" spans="1:6" ht="15" customHeight="1" thickBot="1" x14ac:dyDescent="0.35">
      <c r="A2" s="243"/>
      <c r="B2" s="246"/>
      <c r="C2" s="247"/>
      <c r="D2" s="247"/>
      <c r="E2" s="247"/>
      <c r="F2" s="241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6" x14ac:dyDescent="0.3">
      <c r="A5" s="249"/>
      <c r="B5" s="251"/>
      <c r="C5" s="253"/>
      <c r="D5" s="251"/>
      <c r="E5" s="251"/>
      <c r="F5" s="255"/>
    </row>
    <row r="6" spans="1:6" ht="43.2" x14ac:dyDescent="0.3">
      <c r="A6" s="233" t="s">
        <v>6</v>
      </c>
      <c r="B6" s="290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8.8" x14ac:dyDescent="0.3">
      <c r="A7" s="233"/>
      <c r="B7" s="290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8.8" x14ac:dyDescent="0.3">
      <c r="A8" s="233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8.8" x14ac:dyDescent="0.3">
      <c r="A9" s="223" t="s">
        <v>17</v>
      </c>
      <c r="B9" s="237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">
      <c r="A10" s="223"/>
      <c r="B10" s="238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8.8" x14ac:dyDescent="0.3">
      <c r="A11" s="223"/>
      <c r="B11" s="239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8.8" x14ac:dyDescent="0.3">
      <c r="A12" s="223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">
      <c r="A13" s="222" t="s">
        <v>39</v>
      </c>
      <c r="B13" s="291" t="s">
        <v>12</v>
      </c>
      <c r="C13" s="235" t="s">
        <v>49</v>
      </c>
      <c r="D13" s="274">
        <v>4.0000000000000001E-3</v>
      </c>
      <c r="E13" s="235" t="s">
        <v>129</v>
      </c>
      <c r="F13" s="259" t="s">
        <v>150</v>
      </c>
    </row>
    <row r="14" spans="1:6" ht="29.4" customHeight="1" x14ac:dyDescent="0.3">
      <c r="A14" s="222"/>
      <c r="B14" s="291"/>
      <c r="C14" s="236"/>
      <c r="D14" s="275"/>
      <c r="E14" s="236"/>
      <c r="F14" s="260"/>
    </row>
    <row r="15" spans="1:6" ht="28.8" x14ac:dyDescent="0.3">
      <c r="A15" s="222"/>
      <c r="B15" s="263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">
      <c r="A16" s="222"/>
      <c r="B16" s="265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">
      <c r="A17" s="222"/>
      <c r="B17" s="263" t="s">
        <v>44</v>
      </c>
      <c r="C17" s="3" t="s">
        <v>102</v>
      </c>
      <c r="D17" s="21" t="s">
        <v>98</v>
      </c>
      <c r="E17" s="266" t="s">
        <v>107</v>
      </c>
      <c r="F17" s="259" t="s">
        <v>170</v>
      </c>
    </row>
    <row r="18" spans="1:6" ht="28.8" x14ac:dyDescent="0.3">
      <c r="A18" s="222"/>
      <c r="B18" s="264"/>
      <c r="C18" s="3" t="s">
        <v>103</v>
      </c>
      <c r="D18" s="22" t="s">
        <v>99</v>
      </c>
      <c r="E18" s="267"/>
      <c r="F18" s="269"/>
    </row>
    <row r="19" spans="1:6" x14ac:dyDescent="0.3">
      <c r="A19" s="222"/>
      <c r="B19" s="264"/>
      <c r="C19" s="3" t="s">
        <v>104</v>
      </c>
      <c r="D19" s="22" t="s">
        <v>100</v>
      </c>
      <c r="E19" s="267"/>
      <c r="F19" s="269"/>
    </row>
    <row r="20" spans="1:6" ht="28.8" x14ac:dyDescent="0.3">
      <c r="A20" s="222"/>
      <c r="B20" s="264"/>
      <c r="C20" s="3" t="s">
        <v>105</v>
      </c>
      <c r="D20" s="22" t="s">
        <v>101</v>
      </c>
      <c r="E20" s="267"/>
      <c r="F20" s="269"/>
    </row>
    <row r="21" spans="1:6" x14ac:dyDescent="0.3">
      <c r="A21" s="222"/>
      <c r="B21" s="265"/>
      <c r="C21" s="3" t="s">
        <v>108</v>
      </c>
      <c r="D21" s="22">
        <v>0</v>
      </c>
      <c r="E21" s="268"/>
      <c r="F21" s="260"/>
    </row>
    <row r="22" spans="1:6" ht="43.2" x14ac:dyDescent="0.3">
      <c r="A22" s="222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">
      <c r="A23" s="216" t="s">
        <v>111</v>
      </c>
      <c r="B23" s="227" t="s">
        <v>14</v>
      </c>
      <c r="C23" s="5" t="s">
        <v>15</v>
      </c>
      <c r="D23" s="27" t="s">
        <v>86</v>
      </c>
      <c r="E23" s="229" t="s">
        <v>70</v>
      </c>
      <c r="F23" s="256" t="s">
        <v>95</v>
      </c>
    </row>
    <row r="24" spans="1:6" x14ac:dyDescent="0.3">
      <c r="A24" s="216"/>
      <c r="B24" s="270"/>
      <c r="C24" s="5" t="s">
        <v>16</v>
      </c>
      <c r="D24" s="27">
        <v>0.75</v>
      </c>
      <c r="E24" s="230"/>
      <c r="F24" s="257"/>
    </row>
    <row r="25" spans="1:6" ht="28.8" x14ac:dyDescent="0.3">
      <c r="A25" s="216"/>
      <c r="B25" s="270"/>
      <c r="C25" s="35" t="s">
        <v>67</v>
      </c>
      <c r="D25" s="27" t="s">
        <v>68</v>
      </c>
      <c r="E25" s="38" t="s">
        <v>69</v>
      </c>
      <c r="F25" s="257"/>
    </row>
    <row r="26" spans="1:6" ht="28.8" x14ac:dyDescent="0.3">
      <c r="A26" s="216"/>
      <c r="B26" s="270"/>
      <c r="C26" s="35" t="s">
        <v>136</v>
      </c>
      <c r="D26" s="27">
        <v>1</v>
      </c>
      <c r="E26" s="38" t="s">
        <v>84</v>
      </c>
      <c r="F26" s="258"/>
    </row>
    <row r="27" spans="1:6" ht="28.8" x14ac:dyDescent="0.3">
      <c r="A27" s="216"/>
      <c r="B27" s="271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8.8" x14ac:dyDescent="0.3">
      <c r="A28" s="216"/>
      <c r="B28" s="231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8.8" x14ac:dyDescent="0.3">
      <c r="A29" s="216"/>
      <c r="B29" s="231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8.8" x14ac:dyDescent="0.3">
      <c r="A30" s="216"/>
      <c r="B30" s="227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35">
      <c r="A31" s="217"/>
      <c r="B31" s="228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"/>
  </sheetData>
  <mergeCells count="29"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  <mergeCell ref="B23:B27"/>
    <mergeCell ref="E23:E24"/>
    <mergeCell ref="A6:A8"/>
    <mergeCell ref="B6:B7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6" workbookViewId="0">
      <selection activeCell="B24" sqref="B24:B28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42" t="s">
        <v>37</v>
      </c>
      <c r="B1" s="244" t="s">
        <v>115</v>
      </c>
      <c r="C1" s="245"/>
      <c r="D1" s="245"/>
      <c r="E1" s="245"/>
      <c r="F1" s="240"/>
    </row>
    <row r="2" spans="1:6" ht="15" customHeight="1" thickBot="1" x14ac:dyDescent="0.35">
      <c r="A2" s="243"/>
      <c r="B2" s="246"/>
      <c r="C2" s="247"/>
      <c r="D2" s="247"/>
      <c r="E2" s="247"/>
      <c r="F2" s="241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6" ht="15" thickBot="1" x14ac:dyDescent="0.35">
      <c r="A5" s="249"/>
      <c r="B5" s="251"/>
      <c r="C5" s="253"/>
      <c r="D5" s="251"/>
      <c r="E5" s="251"/>
      <c r="F5" s="255"/>
    </row>
    <row r="6" spans="1:6" ht="15" customHeight="1" thickTop="1" x14ac:dyDescent="0.3">
      <c r="A6" s="232" t="s">
        <v>6</v>
      </c>
      <c r="B6" s="218" t="s">
        <v>40</v>
      </c>
      <c r="C6" s="54" t="s">
        <v>87</v>
      </c>
      <c r="D6" s="44" t="s">
        <v>112</v>
      </c>
      <c r="E6" s="220" t="s">
        <v>155</v>
      </c>
      <c r="F6" s="261" t="s">
        <v>144</v>
      </c>
    </row>
    <row r="7" spans="1:6" x14ac:dyDescent="0.3">
      <c r="A7" s="233"/>
      <c r="B7" s="219"/>
      <c r="C7" s="57" t="s">
        <v>88</v>
      </c>
      <c r="D7" s="58" t="s">
        <v>89</v>
      </c>
      <c r="E7" s="221"/>
      <c r="F7" s="262"/>
    </row>
    <row r="8" spans="1:6" ht="43.2" x14ac:dyDescent="0.3">
      <c r="A8" s="233"/>
      <c r="B8" s="224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customHeight="1" x14ac:dyDescent="0.3">
      <c r="A9" s="233"/>
      <c r="B9" s="224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">
      <c r="A10" s="233"/>
      <c r="B10" s="225" t="s">
        <v>41</v>
      </c>
      <c r="C10" s="45" t="s">
        <v>142</v>
      </c>
      <c r="D10" s="50" t="s">
        <v>114</v>
      </c>
      <c r="E10" s="272" t="s">
        <v>82</v>
      </c>
      <c r="F10" s="278" t="s">
        <v>131</v>
      </c>
    </row>
    <row r="11" spans="1:6" ht="28.8" x14ac:dyDescent="0.3">
      <c r="A11" s="233"/>
      <c r="B11" s="226"/>
      <c r="C11" s="45" t="s">
        <v>143</v>
      </c>
      <c r="D11" s="50">
        <v>0.9</v>
      </c>
      <c r="E11" s="273"/>
      <c r="F11" s="262"/>
    </row>
    <row r="12" spans="1:6" ht="28.8" x14ac:dyDescent="0.3">
      <c r="A12" s="234"/>
      <c r="B12" s="219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">
      <c r="A13" s="281" t="s">
        <v>17</v>
      </c>
      <c r="B13" s="237" t="s">
        <v>10</v>
      </c>
      <c r="C13" s="55" t="s">
        <v>48</v>
      </c>
      <c r="D13" s="12" t="s">
        <v>93</v>
      </c>
      <c r="E13" s="276" t="s">
        <v>128</v>
      </c>
      <c r="F13" s="279" t="s">
        <v>94</v>
      </c>
    </row>
    <row r="14" spans="1:6" x14ac:dyDescent="0.3">
      <c r="A14" s="282"/>
      <c r="B14" s="238"/>
      <c r="C14" s="55" t="s">
        <v>126</v>
      </c>
      <c r="D14" s="12" t="s">
        <v>148</v>
      </c>
      <c r="E14" s="277"/>
      <c r="F14" s="280"/>
    </row>
    <row r="15" spans="1:6" ht="28.8" x14ac:dyDescent="0.3">
      <c r="A15" s="282"/>
      <c r="B15" s="238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82"/>
      <c r="B16" s="238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83"/>
      <c r="B17" s="239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">
      <c r="A18" s="284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85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85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">
      <c r="A21" s="285"/>
      <c r="B21" s="263" t="s">
        <v>44</v>
      </c>
      <c r="C21" s="3" t="s">
        <v>102</v>
      </c>
      <c r="D21" s="21" t="s">
        <v>98</v>
      </c>
      <c r="E21" s="287" t="s">
        <v>107</v>
      </c>
      <c r="F21" s="259" t="s">
        <v>171</v>
      </c>
    </row>
    <row r="22" spans="1:6" ht="28.8" x14ac:dyDescent="0.3">
      <c r="A22" s="285"/>
      <c r="B22" s="264"/>
      <c r="C22" s="3" t="s">
        <v>105</v>
      </c>
      <c r="D22" s="22" t="s">
        <v>101</v>
      </c>
      <c r="E22" s="288"/>
      <c r="F22" s="269"/>
    </row>
    <row r="23" spans="1:6" x14ac:dyDescent="0.3">
      <c r="A23" s="286"/>
      <c r="B23" s="264"/>
      <c r="C23" s="3" t="s">
        <v>108</v>
      </c>
      <c r="D23" s="22">
        <v>0</v>
      </c>
      <c r="E23" s="289"/>
      <c r="F23" s="260"/>
    </row>
    <row r="24" spans="1:6" x14ac:dyDescent="0.3">
      <c r="A24" s="216" t="s">
        <v>111</v>
      </c>
      <c r="B24" s="227" t="s">
        <v>14</v>
      </c>
      <c r="C24" s="5" t="s">
        <v>15</v>
      </c>
      <c r="D24" s="27" t="s">
        <v>86</v>
      </c>
      <c r="E24" s="229" t="s">
        <v>159</v>
      </c>
      <c r="F24" s="256" t="s">
        <v>95</v>
      </c>
    </row>
    <row r="25" spans="1:6" x14ac:dyDescent="0.3">
      <c r="A25" s="216"/>
      <c r="B25" s="270"/>
      <c r="C25" s="5" t="s">
        <v>16</v>
      </c>
      <c r="D25" s="27">
        <v>0.75</v>
      </c>
      <c r="E25" s="230"/>
      <c r="F25" s="257"/>
    </row>
    <row r="26" spans="1:6" ht="28.8" x14ac:dyDescent="0.3">
      <c r="A26" s="216"/>
      <c r="B26" s="270"/>
      <c r="C26" s="35" t="s">
        <v>67</v>
      </c>
      <c r="D26" s="27" t="s">
        <v>68</v>
      </c>
      <c r="E26" s="38" t="s">
        <v>69</v>
      </c>
      <c r="F26" s="257"/>
    </row>
    <row r="27" spans="1:6" ht="28.8" x14ac:dyDescent="0.3">
      <c r="A27" s="216"/>
      <c r="B27" s="270"/>
      <c r="C27" s="35" t="s">
        <v>136</v>
      </c>
      <c r="D27" s="27">
        <v>1</v>
      </c>
      <c r="E27" s="38" t="s">
        <v>84</v>
      </c>
      <c r="F27" s="258"/>
    </row>
    <row r="28" spans="1:6" ht="28.8" x14ac:dyDescent="0.3">
      <c r="A28" s="216"/>
      <c r="B28" s="271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16"/>
      <c r="B29" s="231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16"/>
      <c r="B30" s="231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17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24:A31"/>
    <mergeCell ref="B24:B28"/>
    <mergeCell ref="E24:E25"/>
    <mergeCell ref="F24:F27"/>
    <mergeCell ref="B29:B30"/>
    <mergeCell ref="A13:A17"/>
    <mergeCell ref="B13:B17"/>
    <mergeCell ref="E13:E14"/>
    <mergeCell ref="F13:F14"/>
    <mergeCell ref="A18:A23"/>
    <mergeCell ref="B21:B23"/>
    <mergeCell ref="E21:E23"/>
    <mergeCell ref="F21:F23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6" workbookViewId="0">
      <selection activeCell="C32" sqref="C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25.21875" customWidth="1"/>
  </cols>
  <sheetData>
    <row r="1" spans="1:6" ht="15" customHeight="1" thickTop="1" x14ac:dyDescent="0.3">
      <c r="A1" s="242" t="s">
        <v>37</v>
      </c>
      <c r="B1" s="244" t="s">
        <v>121</v>
      </c>
      <c r="C1" s="245"/>
      <c r="D1" s="245"/>
      <c r="E1" s="245"/>
      <c r="F1" s="240"/>
    </row>
    <row r="2" spans="1:6" ht="15" customHeight="1" thickBot="1" x14ac:dyDescent="0.35">
      <c r="A2" s="243"/>
      <c r="B2" s="246"/>
      <c r="C2" s="247"/>
      <c r="D2" s="247"/>
      <c r="E2" s="247"/>
      <c r="F2" s="241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6" x14ac:dyDescent="0.3">
      <c r="A5" s="249"/>
      <c r="B5" s="251"/>
      <c r="C5" s="253"/>
      <c r="D5" s="251"/>
      <c r="E5" s="251"/>
      <c r="F5" s="255"/>
    </row>
    <row r="6" spans="1:6" ht="28.8" x14ac:dyDescent="0.3">
      <c r="A6" s="233"/>
      <c r="B6" s="224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8.8" x14ac:dyDescent="0.3">
      <c r="A7" s="233"/>
      <c r="B7" s="224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" customHeight="1" x14ac:dyDescent="0.3">
      <c r="A8" s="233"/>
      <c r="B8" s="225" t="s">
        <v>41</v>
      </c>
      <c r="C8" s="45" t="s">
        <v>58</v>
      </c>
      <c r="D8" s="50" t="s">
        <v>114</v>
      </c>
      <c r="E8" s="272" t="s">
        <v>82</v>
      </c>
      <c r="F8" s="278" t="s">
        <v>131</v>
      </c>
    </row>
    <row r="9" spans="1:6" ht="21" customHeight="1" x14ac:dyDescent="0.3">
      <c r="A9" s="233"/>
      <c r="B9" s="226"/>
      <c r="C9" s="45" t="s">
        <v>143</v>
      </c>
      <c r="D9" s="50">
        <v>0.9</v>
      </c>
      <c r="E9" s="273"/>
      <c r="F9" s="262"/>
    </row>
    <row r="10" spans="1:6" ht="28.8" customHeight="1" x14ac:dyDescent="0.3">
      <c r="A10" s="234"/>
      <c r="B10" s="219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8.8" x14ac:dyDescent="0.3">
      <c r="A11" s="223" t="s">
        <v>17</v>
      </c>
      <c r="B11" s="237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">
      <c r="A12" s="223"/>
      <c r="B12" s="238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">
      <c r="A13" s="222" t="s">
        <v>39</v>
      </c>
      <c r="B13" s="291" t="s">
        <v>12</v>
      </c>
      <c r="C13" s="235" t="s">
        <v>49</v>
      </c>
      <c r="D13" s="274">
        <v>4.0000000000000001E-3</v>
      </c>
      <c r="E13" s="235" t="s">
        <v>166</v>
      </c>
      <c r="F13" s="259" t="s">
        <v>167</v>
      </c>
    </row>
    <row r="14" spans="1:6" x14ac:dyDescent="0.3">
      <c r="A14" s="222"/>
      <c r="B14" s="291"/>
      <c r="C14" s="236"/>
      <c r="D14" s="275"/>
      <c r="E14" s="236"/>
      <c r="F14" s="260"/>
    </row>
    <row r="15" spans="1:6" ht="28.8" x14ac:dyDescent="0.3">
      <c r="A15" s="222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">
      <c r="A16" s="222"/>
      <c r="B16" s="263" t="s">
        <v>44</v>
      </c>
      <c r="C16" s="3" t="s">
        <v>102</v>
      </c>
      <c r="D16" s="21" t="s">
        <v>98</v>
      </c>
      <c r="E16" s="266" t="s">
        <v>107</v>
      </c>
      <c r="F16" s="259" t="s">
        <v>170</v>
      </c>
    </row>
    <row r="17" spans="1:6" ht="28.8" x14ac:dyDescent="0.3">
      <c r="A17" s="222"/>
      <c r="B17" s="264"/>
      <c r="C17" s="3" t="s">
        <v>103</v>
      </c>
      <c r="D17" s="22" t="s">
        <v>99</v>
      </c>
      <c r="E17" s="267"/>
      <c r="F17" s="269"/>
    </row>
    <row r="18" spans="1:6" x14ac:dyDescent="0.3">
      <c r="A18" s="222"/>
      <c r="B18" s="264"/>
      <c r="C18" s="3" t="s">
        <v>104</v>
      </c>
      <c r="D18" s="22" t="s">
        <v>100</v>
      </c>
      <c r="E18" s="267"/>
      <c r="F18" s="269"/>
    </row>
    <row r="19" spans="1:6" ht="28.8" x14ac:dyDescent="0.3">
      <c r="A19" s="222"/>
      <c r="B19" s="264"/>
      <c r="C19" s="3" t="s">
        <v>105</v>
      </c>
      <c r="D19" s="22" t="s">
        <v>101</v>
      </c>
      <c r="E19" s="267"/>
      <c r="F19" s="269"/>
    </row>
    <row r="20" spans="1:6" x14ac:dyDescent="0.3">
      <c r="A20" s="222"/>
      <c r="B20" s="265"/>
      <c r="C20" s="3" t="s">
        <v>108</v>
      </c>
      <c r="D20" s="22">
        <v>0</v>
      </c>
      <c r="E20" s="268"/>
      <c r="F20" s="260"/>
    </row>
    <row r="21" spans="1:6" ht="28.8" x14ac:dyDescent="0.3">
      <c r="A21" s="222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">
      <c r="A22" s="216" t="s">
        <v>111</v>
      </c>
      <c r="B22" s="227" t="s">
        <v>14</v>
      </c>
      <c r="C22" s="5" t="s">
        <v>15</v>
      </c>
      <c r="D22" s="27" t="s">
        <v>86</v>
      </c>
      <c r="E22" s="229" t="s">
        <v>139</v>
      </c>
      <c r="F22" s="256" t="s">
        <v>95</v>
      </c>
    </row>
    <row r="23" spans="1:6" x14ac:dyDescent="0.3">
      <c r="A23" s="216"/>
      <c r="B23" s="270"/>
      <c r="C23" s="5" t="s">
        <v>16</v>
      </c>
      <c r="D23" s="27">
        <v>0.75</v>
      </c>
      <c r="E23" s="230"/>
      <c r="F23" s="257"/>
    </row>
    <row r="24" spans="1:6" ht="28.8" x14ac:dyDescent="0.3">
      <c r="A24" s="216"/>
      <c r="B24" s="270"/>
      <c r="C24" s="35" t="s">
        <v>67</v>
      </c>
      <c r="D24" s="27" t="s">
        <v>68</v>
      </c>
      <c r="E24" s="38" t="s">
        <v>69</v>
      </c>
      <c r="F24" s="257"/>
    </row>
    <row r="25" spans="1:6" ht="28.8" x14ac:dyDescent="0.3">
      <c r="A25" s="216"/>
      <c r="B25" s="270"/>
      <c r="C25" s="35" t="s">
        <v>136</v>
      </c>
      <c r="D25" s="27">
        <v>1</v>
      </c>
      <c r="E25" s="38" t="s">
        <v>84</v>
      </c>
      <c r="F25" s="258"/>
    </row>
    <row r="26" spans="1:6" ht="28.8" x14ac:dyDescent="0.3">
      <c r="A26" s="216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8.8" x14ac:dyDescent="0.3">
      <c r="A27" s="216"/>
      <c r="B27" s="231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8.8" x14ac:dyDescent="0.3">
      <c r="A28" s="216"/>
      <c r="B28" s="231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8.8" x14ac:dyDescent="0.3">
      <c r="A29" s="216"/>
      <c r="B29" s="227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35">
      <c r="A30" s="217"/>
      <c r="B30" s="228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"/>
  </sheetData>
  <mergeCells count="31">
    <mergeCell ref="A22:A30"/>
    <mergeCell ref="B22:B25"/>
    <mergeCell ref="E22:E23"/>
    <mergeCell ref="B27:B28"/>
    <mergeCell ref="B29:B30"/>
    <mergeCell ref="F22:F25"/>
    <mergeCell ref="F13:F14"/>
    <mergeCell ref="B16:B20"/>
    <mergeCell ref="E16:E20"/>
    <mergeCell ref="F16:F20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63"/>
  <sheetViews>
    <sheetView tabSelected="1" zoomScale="80" zoomScaleNormal="80" workbookViewId="0">
      <pane xSplit="2" ySplit="6" topLeftCell="D16" activePane="bottomRight" state="frozen"/>
      <selection pane="topRight" activeCell="C1" sqref="C1"/>
      <selection pane="bottomLeft" activeCell="A7" sqref="A7"/>
      <selection pane="bottomRight" activeCell="N25" sqref="N25"/>
    </sheetView>
  </sheetViews>
  <sheetFormatPr defaultColWidth="9.109375" defaultRowHeight="13.8" x14ac:dyDescent="0.3"/>
  <cols>
    <col min="1" max="1" width="1.6640625" style="72" customWidth="1"/>
    <col min="2" max="2" width="15" style="73" customWidth="1"/>
    <col min="3" max="3" width="29.33203125" style="73" customWidth="1"/>
    <col min="4" max="4" width="37.44140625" style="72" customWidth="1"/>
    <col min="5" max="5" width="29.21875" style="75" customWidth="1"/>
    <col min="6" max="6" width="11.109375" style="74" customWidth="1"/>
    <col min="7" max="7" width="13.109375" style="74" customWidth="1"/>
    <col min="8" max="8" width="14.5546875" style="196" customWidth="1"/>
    <col min="9" max="12" width="14.5546875" style="197" customWidth="1"/>
    <col min="13" max="16" width="12.109375" style="197" customWidth="1"/>
    <col min="17" max="17" width="10.77734375" style="197" customWidth="1"/>
    <col min="18" max="18" width="89.21875" style="74" customWidth="1"/>
    <col min="19" max="19" width="14.44140625" style="74" hidden="1" customWidth="1"/>
    <col min="20" max="20" width="19" style="72" hidden="1" customWidth="1"/>
    <col min="21" max="16384" width="9.109375" style="72"/>
  </cols>
  <sheetData>
    <row r="1" spans="2:22" ht="24" customHeight="1" thickBot="1" x14ac:dyDescent="0.35">
      <c r="B1" s="69"/>
      <c r="C1" s="69"/>
      <c r="D1" s="70"/>
      <c r="E1" s="71"/>
      <c r="F1" s="70"/>
      <c r="G1" s="70"/>
      <c r="H1" s="194"/>
      <c r="I1" s="195"/>
      <c r="J1" s="195"/>
      <c r="K1" s="195"/>
      <c r="L1" s="195"/>
      <c r="M1" s="195"/>
      <c r="N1" s="195"/>
      <c r="O1" s="195"/>
      <c r="P1" s="195"/>
      <c r="Q1" s="195"/>
      <c r="R1" s="70"/>
      <c r="S1" s="70"/>
      <c r="T1" s="86"/>
    </row>
    <row r="2" spans="2:22" ht="26.25" customHeight="1" thickTop="1" x14ac:dyDescent="0.3">
      <c r="B2" s="369" t="s">
        <v>220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171"/>
      <c r="T2" s="172"/>
    </row>
    <row r="3" spans="2:22" ht="27.75" customHeight="1" thickBot="1" x14ac:dyDescent="0.35">
      <c r="B3" s="371" t="s">
        <v>172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173"/>
      <c r="T3" s="174"/>
    </row>
    <row r="4" spans="2:22" ht="15.75" customHeight="1" thickTop="1" thickBot="1" x14ac:dyDescent="0.35">
      <c r="F4" s="149">
        <f>SUM(F7:F59)</f>
        <v>1.0000000000000004</v>
      </c>
    </row>
    <row r="5" spans="2:22" s="76" customFormat="1" ht="37.5" customHeight="1" thickTop="1" x14ac:dyDescent="0.3">
      <c r="B5" s="340" t="s">
        <v>0</v>
      </c>
      <c r="C5" s="343" t="s">
        <v>1</v>
      </c>
      <c r="D5" s="343" t="s">
        <v>173</v>
      </c>
      <c r="E5" s="331" t="s">
        <v>2</v>
      </c>
      <c r="F5" s="331" t="s">
        <v>174</v>
      </c>
      <c r="G5" s="331" t="s">
        <v>3</v>
      </c>
      <c r="H5" s="342" t="s">
        <v>175</v>
      </c>
      <c r="I5" s="342"/>
      <c r="J5" s="342"/>
      <c r="K5" s="342"/>
      <c r="L5" s="342"/>
      <c r="M5" s="342"/>
      <c r="N5" s="342"/>
      <c r="O5" s="342"/>
      <c r="P5" s="342"/>
      <c r="Q5" s="342"/>
      <c r="R5" s="331" t="s">
        <v>176</v>
      </c>
      <c r="S5" s="331" t="s">
        <v>177</v>
      </c>
      <c r="T5" s="333" t="s">
        <v>178</v>
      </c>
    </row>
    <row r="6" spans="2:22" s="76" customFormat="1" ht="26.25" customHeight="1" thickBot="1" x14ac:dyDescent="0.35">
      <c r="B6" s="341"/>
      <c r="C6" s="344"/>
      <c r="D6" s="344"/>
      <c r="E6" s="332"/>
      <c r="F6" s="332"/>
      <c r="G6" s="332"/>
      <c r="H6" s="198" t="s">
        <v>179</v>
      </c>
      <c r="I6" s="198" t="s">
        <v>180</v>
      </c>
      <c r="J6" s="198" t="s">
        <v>181</v>
      </c>
      <c r="K6" s="198" t="s">
        <v>182</v>
      </c>
      <c r="L6" s="198" t="s">
        <v>183</v>
      </c>
      <c r="M6" s="198" t="s">
        <v>184</v>
      </c>
      <c r="N6" s="198" t="s">
        <v>185</v>
      </c>
      <c r="O6" s="198" t="s">
        <v>186</v>
      </c>
      <c r="P6" s="198" t="s">
        <v>187</v>
      </c>
      <c r="Q6" s="198" t="s">
        <v>188</v>
      </c>
      <c r="R6" s="332"/>
      <c r="S6" s="332"/>
      <c r="T6" s="334"/>
    </row>
    <row r="7" spans="2:22" ht="22.8" customHeight="1" thickTop="1" x14ac:dyDescent="0.3">
      <c r="B7" s="335" t="s">
        <v>6</v>
      </c>
      <c r="C7" s="337" t="s">
        <v>7</v>
      </c>
      <c r="D7" s="337" t="s">
        <v>221</v>
      </c>
      <c r="E7" s="337" t="s">
        <v>189</v>
      </c>
      <c r="F7" s="338">
        <v>2.5000000000000001E-2</v>
      </c>
      <c r="G7" s="339">
        <v>0</v>
      </c>
      <c r="H7" s="330">
        <v>0</v>
      </c>
      <c r="I7" s="330">
        <v>0</v>
      </c>
      <c r="J7" s="330">
        <v>0</v>
      </c>
      <c r="K7" s="330">
        <v>0</v>
      </c>
      <c r="L7" s="330">
        <v>0</v>
      </c>
      <c r="M7" s="330">
        <v>0</v>
      </c>
      <c r="N7" s="330">
        <v>0</v>
      </c>
      <c r="O7" s="330">
        <v>1</v>
      </c>
      <c r="P7" s="330">
        <v>0</v>
      </c>
      <c r="Q7" s="330">
        <v>1</v>
      </c>
      <c r="R7" s="89" t="s">
        <v>190</v>
      </c>
      <c r="S7" s="90" t="s">
        <v>191</v>
      </c>
      <c r="T7" s="91" t="s">
        <v>243</v>
      </c>
    </row>
    <row r="8" spans="2:22" ht="25.2" customHeight="1" x14ac:dyDescent="0.3">
      <c r="B8" s="323"/>
      <c r="C8" s="303"/>
      <c r="D8" s="303"/>
      <c r="E8" s="303"/>
      <c r="F8" s="300"/>
      <c r="G8" s="297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93" t="s">
        <v>192</v>
      </c>
      <c r="S8" s="18" t="s">
        <v>191</v>
      </c>
      <c r="T8" s="94" t="s">
        <v>243</v>
      </c>
    </row>
    <row r="9" spans="2:22" ht="14.4" x14ac:dyDescent="0.3">
      <c r="B9" s="323"/>
      <c r="C9" s="303"/>
      <c r="D9" s="303"/>
      <c r="E9" s="303"/>
      <c r="F9" s="300"/>
      <c r="G9" s="297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93" t="s">
        <v>193</v>
      </c>
      <c r="S9" s="18" t="s">
        <v>191</v>
      </c>
      <c r="T9" s="94" t="s">
        <v>226</v>
      </c>
    </row>
    <row r="10" spans="2:22" ht="18" customHeight="1" x14ac:dyDescent="0.3">
      <c r="B10" s="323"/>
      <c r="C10" s="303"/>
      <c r="D10" s="303"/>
      <c r="E10" s="302" t="s">
        <v>197</v>
      </c>
      <c r="F10" s="299">
        <v>0.03</v>
      </c>
      <c r="G10" s="296" t="s">
        <v>198</v>
      </c>
      <c r="H10" s="317">
        <v>0.9</v>
      </c>
      <c r="I10" s="317">
        <v>0.92</v>
      </c>
      <c r="J10" s="317">
        <f>360/506</f>
        <v>0.71146245059288538</v>
      </c>
      <c r="K10" s="317">
        <f>564/487</f>
        <v>1.1581108829568789</v>
      </c>
      <c r="L10" s="317">
        <f>552/501</f>
        <v>1.1017964071856288</v>
      </c>
      <c r="M10" s="317">
        <f>576.61/482</f>
        <v>1.196286307053942</v>
      </c>
      <c r="N10" s="317">
        <f>567/427</f>
        <v>1.3278688524590163</v>
      </c>
      <c r="O10" s="317">
        <v>1.18</v>
      </c>
      <c r="P10" s="317">
        <v>1.2</v>
      </c>
      <c r="Q10" s="317">
        <v>1.06</v>
      </c>
      <c r="R10" s="93" t="s">
        <v>259</v>
      </c>
      <c r="S10" s="18" t="s">
        <v>191</v>
      </c>
      <c r="T10" s="94" t="s">
        <v>226</v>
      </c>
      <c r="V10" s="72">
        <f>360/506</f>
        <v>0.71146245059288538</v>
      </c>
    </row>
    <row r="11" spans="2:22" ht="18.600000000000001" customHeight="1" x14ac:dyDescent="0.3">
      <c r="B11" s="323"/>
      <c r="C11" s="303"/>
      <c r="D11" s="303"/>
      <c r="E11" s="303"/>
      <c r="F11" s="300"/>
      <c r="G11" s="297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93" t="s">
        <v>258</v>
      </c>
      <c r="S11" s="18" t="s">
        <v>191</v>
      </c>
      <c r="T11" s="94" t="s">
        <v>226</v>
      </c>
    </row>
    <row r="12" spans="2:22" ht="28.8" x14ac:dyDescent="0.3">
      <c r="B12" s="323"/>
      <c r="C12" s="304"/>
      <c r="D12" s="304"/>
      <c r="E12" s="304"/>
      <c r="F12" s="301"/>
      <c r="G12" s="298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93" t="s">
        <v>257</v>
      </c>
      <c r="S12" s="18" t="s">
        <v>191</v>
      </c>
      <c r="T12" s="94" t="s">
        <v>226</v>
      </c>
    </row>
    <row r="13" spans="2:22" ht="28.8" x14ac:dyDescent="0.3">
      <c r="B13" s="323"/>
      <c r="C13" s="303" t="s">
        <v>41</v>
      </c>
      <c r="D13" s="302" t="s">
        <v>222</v>
      </c>
      <c r="E13" s="302" t="s">
        <v>194</v>
      </c>
      <c r="F13" s="299">
        <v>0.05</v>
      </c>
      <c r="G13" s="296" t="s">
        <v>195</v>
      </c>
      <c r="H13" s="312">
        <v>66</v>
      </c>
      <c r="I13" s="312">
        <v>67</v>
      </c>
      <c r="J13" s="312">
        <v>80</v>
      </c>
      <c r="K13" s="312">
        <v>103</v>
      </c>
      <c r="L13" s="312">
        <v>68</v>
      </c>
      <c r="M13" s="312">
        <v>117</v>
      </c>
      <c r="N13" s="312">
        <v>72</v>
      </c>
      <c r="O13" s="312">
        <v>56</v>
      </c>
      <c r="P13" s="312">
        <v>61</v>
      </c>
      <c r="Q13" s="312">
        <v>55</v>
      </c>
      <c r="R13" s="101" t="s">
        <v>196</v>
      </c>
      <c r="S13" s="18" t="s">
        <v>191</v>
      </c>
      <c r="T13" s="94" t="s">
        <v>226</v>
      </c>
    </row>
    <row r="14" spans="2:22" ht="28.8" x14ac:dyDescent="0.3">
      <c r="B14" s="323"/>
      <c r="C14" s="303"/>
      <c r="D14" s="303"/>
      <c r="E14" s="303"/>
      <c r="F14" s="300"/>
      <c r="G14" s="297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93" t="s">
        <v>252</v>
      </c>
      <c r="S14" s="18" t="s">
        <v>191</v>
      </c>
      <c r="T14" s="94" t="s">
        <v>226</v>
      </c>
    </row>
    <row r="15" spans="2:22" ht="28.8" x14ac:dyDescent="0.3">
      <c r="B15" s="323"/>
      <c r="C15" s="303"/>
      <c r="D15" s="303"/>
      <c r="E15" s="304"/>
      <c r="F15" s="301"/>
      <c r="G15" s="298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93" t="s">
        <v>260</v>
      </c>
      <c r="S15" s="18" t="s">
        <v>191</v>
      </c>
      <c r="T15" s="94" t="s">
        <v>226</v>
      </c>
    </row>
    <row r="16" spans="2:22" ht="14.4" x14ac:dyDescent="0.3">
      <c r="B16" s="323"/>
      <c r="C16" s="303"/>
      <c r="D16" s="303"/>
      <c r="E16" s="302" t="s">
        <v>223</v>
      </c>
      <c r="F16" s="299">
        <v>2.5000000000000001E-2</v>
      </c>
      <c r="G16" s="296" t="s">
        <v>224</v>
      </c>
      <c r="H16" s="312">
        <v>89</v>
      </c>
      <c r="I16" s="312">
        <v>77</v>
      </c>
      <c r="J16" s="312">
        <v>93</v>
      </c>
      <c r="K16" s="312">
        <v>114</v>
      </c>
      <c r="L16" s="312">
        <v>64</v>
      </c>
      <c r="M16" s="312">
        <v>69</v>
      </c>
      <c r="N16" s="312">
        <v>73</v>
      </c>
      <c r="O16" s="312">
        <v>62</v>
      </c>
      <c r="P16" s="312">
        <v>74</v>
      </c>
      <c r="Q16" s="312">
        <v>83</v>
      </c>
      <c r="R16" s="93" t="s">
        <v>261</v>
      </c>
      <c r="S16" s="18" t="s">
        <v>191</v>
      </c>
      <c r="T16" s="94" t="s">
        <v>226</v>
      </c>
    </row>
    <row r="17" spans="2:20" ht="14.4" x14ac:dyDescent="0.3">
      <c r="B17" s="323"/>
      <c r="C17" s="303"/>
      <c r="D17" s="304"/>
      <c r="E17" s="304"/>
      <c r="F17" s="301"/>
      <c r="G17" s="298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93" t="s">
        <v>225</v>
      </c>
      <c r="S17" s="18" t="s">
        <v>191</v>
      </c>
      <c r="T17" s="94" t="s">
        <v>226</v>
      </c>
    </row>
    <row r="18" spans="2:20" ht="28.8" x14ac:dyDescent="0.3">
      <c r="B18" s="323"/>
      <c r="C18" s="303"/>
      <c r="D18" s="302" t="s">
        <v>251</v>
      </c>
      <c r="E18" s="302" t="s">
        <v>247</v>
      </c>
      <c r="F18" s="299">
        <v>0.05</v>
      </c>
      <c r="G18" s="296" t="s">
        <v>248</v>
      </c>
      <c r="H18" s="315" t="s">
        <v>322</v>
      </c>
      <c r="I18" s="315" t="s">
        <v>327</v>
      </c>
      <c r="J18" s="315" t="s">
        <v>328</v>
      </c>
      <c r="K18" s="315" t="s">
        <v>329</v>
      </c>
      <c r="L18" s="315" t="s">
        <v>330</v>
      </c>
      <c r="M18" s="315" t="s">
        <v>335</v>
      </c>
      <c r="N18" s="315" t="s">
        <v>336</v>
      </c>
      <c r="O18" s="315" t="s">
        <v>394</v>
      </c>
      <c r="P18" s="315" t="s">
        <v>395</v>
      </c>
      <c r="Q18" s="315" t="s">
        <v>398</v>
      </c>
      <c r="R18" s="102" t="s">
        <v>262</v>
      </c>
      <c r="S18" s="18" t="s">
        <v>191</v>
      </c>
      <c r="T18" s="103" t="s">
        <v>250</v>
      </c>
    </row>
    <row r="19" spans="2:20" ht="14.4" x14ac:dyDescent="0.3">
      <c r="B19" s="323"/>
      <c r="C19" s="303"/>
      <c r="D19" s="303"/>
      <c r="E19" s="304"/>
      <c r="F19" s="301"/>
      <c r="G19" s="298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102" t="s">
        <v>256</v>
      </c>
      <c r="S19" s="104" t="s">
        <v>191</v>
      </c>
      <c r="T19" s="103" t="s">
        <v>226</v>
      </c>
    </row>
    <row r="20" spans="2:20" ht="29.4" thickBot="1" x14ac:dyDescent="0.35">
      <c r="B20" s="336"/>
      <c r="C20" s="325"/>
      <c r="D20" s="325"/>
      <c r="E20" s="106" t="s">
        <v>199</v>
      </c>
      <c r="F20" s="108">
        <v>2.5000000000000001E-2</v>
      </c>
      <c r="G20" s="105" t="s">
        <v>198</v>
      </c>
      <c r="H20" s="199">
        <f>21606/22114</f>
        <v>0.9770281269783847</v>
      </c>
      <c r="I20" s="199">
        <f>24838/24140</f>
        <v>1.0289146644573322</v>
      </c>
      <c r="J20" s="200">
        <f>23140/24235</f>
        <v>0.95481741283267996</v>
      </c>
      <c r="K20" s="200">
        <f>16093/23021</f>
        <v>0.69905738238999171</v>
      </c>
      <c r="L20" s="200">
        <f>28226/26294</f>
        <v>1.0734768388225451</v>
      </c>
      <c r="M20" s="200">
        <f>24671/26472</f>
        <v>0.93196585071018434</v>
      </c>
      <c r="N20" s="199">
        <v>0.6</v>
      </c>
      <c r="O20" s="199">
        <v>0.77</v>
      </c>
      <c r="P20" s="199">
        <v>0.76</v>
      </c>
      <c r="Q20" s="199">
        <v>0.8</v>
      </c>
      <c r="R20" s="107" t="s">
        <v>200</v>
      </c>
      <c r="S20" s="109" t="s">
        <v>191</v>
      </c>
      <c r="T20" s="110" t="s">
        <v>227</v>
      </c>
    </row>
    <row r="21" spans="2:20" ht="28.8" x14ac:dyDescent="0.3">
      <c r="B21" s="323" t="s">
        <v>17</v>
      </c>
      <c r="C21" s="324" t="s">
        <v>10</v>
      </c>
      <c r="D21" s="324" t="s">
        <v>228</v>
      </c>
      <c r="E21" s="324" t="s">
        <v>141</v>
      </c>
      <c r="F21" s="326">
        <v>2.5000000000000001E-2</v>
      </c>
      <c r="G21" s="328" t="s">
        <v>238</v>
      </c>
      <c r="H21" s="294" t="s">
        <v>318</v>
      </c>
      <c r="I21" s="294" t="s">
        <v>318</v>
      </c>
      <c r="J21" s="294" t="s">
        <v>318</v>
      </c>
      <c r="K21" s="294" t="s">
        <v>318</v>
      </c>
      <c r="L21" s="294" t="s">
        <v>318</v>
      </c>
      <c r="M21" s="294" t="s">
        <v>318</v>
      </c>
      <c r="N21" s="294">
        <f>-O21-O2</f>
        <v>0</v>
      </c>
      <c r="O21" s="294">
        <v>0</v>
      </c>
      <c r="P21" s="294">
        <v>0</v>
      </c>
      <c r="Q21" s="294">
        <v>0</v>
      </c>
      <c r="R21" s="111" t="s">
        <v>201</v>
      </c>
      <c r="S21" s="112" t="s">
        <v>191</v>
      </c>
      <c r="T21" s="113" t="s">
        <v>263</v>
      </c>
    </row>
    <row r="22" spans="2:20" ht="29.4" thickBot="1" x14ac:dyDescent="0.35">
      <c r="B22" s="323"/>
      <c r="C22" s="325"/>
      <c r="D22" s="325"/>
      <c r="E22" s="325"/>
      <c r="F22" s="327"/>
      <c r="G22" s="329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93" t="s">
        <v>202</v>
      </c>
      <c r="S22" s="18" t="s">
        <v>191</v>
      </c>
      <c r="T22" s="94" t="s">
        <v>263</v>
      </c>
    </row>
    <row r="23" spans="2:20" ht="27.6" customHeight="1" x14ac:dyDescent="0.3">
      <c r="B23" s="318" t="s">
        <v>203</v>
      </c>
      <c r="C23" s="324" t="s">
        <v>43</v>
      </c>
      <c r="D23" s="324" t="s">
        <v>204</v>
      </c>
      <c r="E23" s="114" t="s">
        <v>205</v>
      </c>
      <c r="F23" s="115">
        <v>2.5000000000000001E-2</v>
      </c>
      <c r="G23" s="116" t="s">
        <v>396</v>
      </c>
      <c r="H23" s="201">
        <v>20</v>
      </c>
      <c r="I23" s="201">
        <v>17</v>
      </c>
      <c r="J23" s="201">
        <v>14</v>
      </c>
      <c r="K23" s="201">
        <v>15</v>
      </c>
      <c r="L23" s="202">
        <v>16</v>
      </c>
      <c r="M23" s="201">
        <v>28</v>
      </c>
      <c r="N23" s="201">
        <v>16</v>
      </c>
      <c r="O23" s="201">
        <v>11</v>
      </c>
      <c r="P23" s="201">
        <v>13</v>
      </c>
      <c r="Q23" s="201">
        <v>10</v>
      </c>
      <c r="R23" s="117" t="s">
        <v>207</v>
      </c>
      <c r="S23" s="118" t="s">
        <v>191</v>
      </c>
      <c r="T23" s="119" t="s">
        <v>244</v>
      </c>
    </row>
    <row r="24" spans="2:20" ht="28.8" x14ac:dyDescent="0.3">
      <c r="B24" s="319"/>
      <c r="C24" s="303"/>
      <c r="D24" s="304"/>
      <c r="E24" s="139" t="s">
        <v>208</v>
      </c>
      <c r="F24" s="120">
        <v>0.05</v>
      </c>
      <c r="G24" s="100" t="s">
        <v>209</v>
      </c>
      <c r="H24" s="202">
        <v>21</v>
      </c>
      <c r="I24" s="202">
        <v>20</v>
      </c>
      <c r="J24" s="202" t="s">
        <v>318</v>
      </c>
      <c r="K24" s="202">
        <v>20</v>
      </c>
      <c r="L24" s="202">
        <v>19</v>
      </c>
      <c r="M24" s="202">
        <v>29</v>
      </c>
      <c r="N24" s="203">
        <v>19</v>
      </c>
      <c r="O24" s="202">
        <v>15</v>
      </c>
      <c r="P24" s="202">
        <v>18</v>
      </c>
      <c r="Q24" s="202">
        <v>15</v>
      </c>
      <c r="R24" s="93" t="s">
        <v>210</v>
      </c>
      <c r="S24" s="18" t="s">
        <v>191</v>
      </c>
      <c r="T24" s="94" t="s">
        <v>244</v>
      </c>
    </row>
    <row r="25" spans="2:20" ht="28.8" x14ac:dyDescent="0.3">
      <c r="B25" s="319"/>
      <c r="C25" s="303"/>
      <c r="D25" s="296" t="s">
        <v>239</v>
      </c>
      <c r="E25" s="139" t="s">
        <v>255</v>
      </c>
      <c r="F25" s="120">
        <v>0.02</v>
      </c>
      <c r="G25" s="100" t="s">
        <v>253</v>
      </c>
      <c r="H25" s="202" t="s">
        <v>320</v>
      </c>
      <c r="I25" s="202" t="s">
        <v>323</v>
      </c>
      <c r="J25" s="202" t="s">
        <v>320</v>
      </c>
      <c r="K25" s="202" t="s">
        <v>338</v>
      </c>
      <c r="L25" s="202" t="s">
        <v>323</v>
      </c>
      <c r="M25" s="202" t="s">
        <v>337</v>
      </c>
      <c r="N25" s="202" t="s">
        <v>323</v>
      </c>
      <c r="O25" s="202" t="s">
        <v>253</v>
      </c>
      <c r="P25" s="202" t="s">
        <v>397</v>
      </c>
      <c r="Q25" s="202" t="s">
        <v>323</v>
      </c>
      <c r="R25" s="93" t="s">
        <v>254</v>
      </c>
      <c r="S25" s="18" t="s">
        <v>191</v>
      </c>
      <c r="T25" s="94" t="s">
        <v>246</v>
      </c>
    </row>
    <row r="26" spans="2:20" ht="28.8" x14ac:dyDescent="0.3">
      <c r="B26" s="319"/>
      <c r="C26" s="303"/>
      <c r="D26" s="297"/>
      <c r="E26" s="126" t="s">
        <v>211</v>
      </c>
      <c r="F26" s="120">
        <v>0.05</v>
      </c>
      <c r="G26" s="100" t="s">
        <v>212</v>
      </c>
      <c r="H26" s="204" t="s">
        <v>318</v>
      </c>
      <c r="I26" s="204" t="s">
        <v>318</v>
      </c>
      <c r="J26" s="204" t="s">
        <v>318</v>
      </c>
      <c r="K26" s="204" t="s">
        <v>332</v>
      </c>
      <c r="L26" s="204" t="s">
        <v>318</v>
      </c>
      <c r="M26" s="204" t="s">
        <v>318</v>
      </c>
      <c r="N26" s="204" t="s">
        <v>341</v>
      </c>
      <c r="O26" s="204" t="s">
        <v>318</v>
      </c>
      <c r="P26" s="204" t="s">
        <v>318</v>
      </c>
      <c r="Q26" s="204" t="s">
        <v>341</v>
      </c>
      <c r="R26" s="93" t="s">
        <v>213</v>
      </c>
      <c r="S26" s="18" t="s">
        <v>191</v>
      </c>
      <c r="T26" s="94" t="s">
        <v>264</v>
      </c>
    </row>
    <row r="27" spans="2:20" ht="28.8" x14ac:dyDescent="0.3">
      <c r="B27" s="319"/>
      <c r="C27" s="303"/>
      <c r="D27" s="297"/>
      <c r="E27" s="126" t="s">
        <v>214</v>
      </c>
      <c r="F27" s="120">
        <v>7.4999999999999997E-2</v>
      </c>
      <c r="G27" s="100" t="s">
        <v>297</v>
      </c>
      <c r="H27" s="204" t="s">
        <v>319</v>
      </c>
      <c r="I27" s="204" t="s">
        <v>319</v>
      </c>
      <c r="J27" s="205" t="s">
        <v>325</v>
      </c>
      <c r="K27" s="204" t="s">
        <v>318</v>
      </c>
      <c r="L27" s="204" t="s">
        <v>318</v>
      </c>
      <c r="M27" s="204" t="s">
        <v>318</v>
      </c>
      <c r="N27" s="204" t="s">
        <v>318</v>
      </c>
      <c r="O27" s="204" t="s">
        <v>318</v>
      </c>
      <c r="P27" s="204" t="s">
        <v>318</v>
      </c>
      <c r="Q27" s="204" t="s">
        <v>318</v>
      </c>
      <c r="R27" s="93" t="s">
        <v>215</v>
      </c>
      <c r="S27" s="18" t="s">
        <v>191</v>
      </c>
      <c r="T27" s="94" t="s">
        <v>263</v>
      </c>
    </row>
    <row r="28" spans="2:20" ht="28.8" x14ac:dyDescent="0.3">
      <c r="B28" s="319"/>
      <c r="C28" s="303"/>
      <c r="D28" s="297"/>
      <c r="E28" s="126" t="s">
        <v>242</v>
      </c>
      <c r="F28" s="120">
        <v>7.4999999999999997E-2</v>
      </c>
      <c r="G28" s="100" t="s">
        <v>240</v>
      </c>
      <c r="H28" s="204" t="s">
        <v>319</v>
      </c>
      <c r="I28" s="204" t="s">
        <v>319</v>
      </c>
      <c r="J28" s="205" t="s">
        <v>325</v>
      </c>
      <c r="K28" s="204" t="s">
        <v>318</v>
      </c>
      <c r="L28" s="204" t="s">
        <v>318</v>
      </c>
      <c r="M28" s="204" t="s">
        <v>318</v>
      </c>
      <c r="N28" s="204" t="s">
        <v>318</v>
      </c>
      <c r="O28" s="204" t="s">
        <v>318</v>
      </c>
      <c r="P28" s="204" t="s">
        <v>318</v>
      </c>
      <c r="Q28" s="204" t="s">
        <v>318</v>
      </c>
      <c r="R28" s="93" t="s">
        <v>237</v>
      </c>
      <c r="S28" s="18" t="s">
        <v>265</v>
      </c>
      <c r="T28" s="94" t="s">
        <v>245</v>
      </c>
    </row>
    <row r="29" spans="2:20" ht="14.4" x14ac:dyDescent="0.3">
      <c r="B29" s="319"/>
      <c r="C29" s="302" t="s">
        <v>45</v>
      </c>
      <c r="D29" s="302" t="s">
        <v>241</v>
      </c>
      <c r="E29" s="302" t="s">
        <v>229</v>
      </c>
      <c r="F29" s="299">
        <v>0.05</v>
      </c>
      <c r="G29" s="305">
        <v>1</v>
      </c>
      <c r="H29" s="292" t="s">
        <v>318</v>
      </c>
      <c r="I29" s="292" t="s">
        <v>318</v>
      </c>
      <c r="J29" s="292" t="s">
        <v>318</v>
      </c>
      <c r="K29" s="292" t="s">
        <v>318</v>
      </c>
      <c r="L29" s="292" t="s">
        <v>318</v>
      </c>
      <c r="M29" s="308">
        <f>72/78</f>
        <v>0.92307692307692313</v>
      </c>
      <c r="N29" s="292" t="s">
        <v>318</v>
      </c>
      <c r="O29" s="292" t="s">
        <v>318</v>
      </c>
      <c r="P29" s="292" t="s">
        <v>318</v>
      </c>
      <c r="Q29" s="292" t="s">
        <v>318</v>
      </c>
      <c r="R29" s="93" t="s">
        <v>249</v>
      </c>
      <c r="S29" s="18" t="s">
        <v>191</v>
      </c>
      <c r="T29" s="94" t="s">
        <v>250</v>
      </c>
    </row>
    <row r="30" spans="2:20" ht="14.4" x14ac:dyDescent="0.3">
      <c r="B30" s="319"/>
      <c r="C30" s="303"/>
      <c r="D30" s="303"/>
      <c r="E30" s="303"/>
      <c r="F30" s="300"/>
      <c r="G30" s="306"/>
      <c r="H30" s="311"/>
      <c r="I30" s="311"/>
      <c r="J30" s="311"/>
      <c r="K30" s="311"/>
      <c r="L30" s="311"/>
      <c r="M30" s="309"/>
      <c r="N30" s="311"/>
      <c r="O30" s="311"/>
      <c r="P30" s="311"/>
      <c r="Q30" s="311"/>
      <c r="R30" s="93" t="s">
        <v>217</v>
      </c>
      <c r="S30" s="18" t="s">
        <v>191</v>
      </c>
      <c r="T30" s="94" t="s">
        <v>250</v>
      </c>
    </row>
    <row r="31" spans="2:20" ht="14.4" x14ac:dyDescent="0.3">
      <c r="B31" s="319"/>
      <c r="C31" s="303"/>
      <c r="D31" s="303"/>
      <c r="E31" s="304"/>
      <c r="F31" s="301"/>
      <c r="G31" s="307"/>
      <c r="H31" s="293"/>
      <c r="I31" s="293"/>
      <c r="J31" s="293"/>
      <c r="K31" s="293"/>
      <c r="L31" s="293"/>
      <c r="M31" s="310"/>
      <c r="N31" s="293"/>
      <c r="O31" s="293"/>
      <c r="P31" s="293"/>
      <c r="Q31" s="293"/>
      <c r="R31" s="93" t="s">
        <v>218</v>
      </c>
      <c r="S31" s="18" t="s">
        <v>191</v>
      </c>
      <c r="T31" s="94" t="s">
        <v>250</v>
      </c>
    </row>
    <row r="32" spans="2:20" ht="28.8" x14ac:dyDescent="0.3">
      <c r="B32" s="319"/>
      <c r="C32" s="304"/>
      <c r="D32" s="304"/>
      <c r="E32" s="96" t="s">
        <v>230</v>
      </c>
      <c r="F32" s="97">
        <v>2.5000000000000001E-2</v>
      </c>
      <c r="G32" s="121" t="s">
        <v>206</v>
      </c>
      <c r="H32" s="207" t="s">
        <v>324</v>
      </c>
      <c r="I32" s="203">
        <v>17</v>
      </c>
      <c r="J32" s="203">
        <f>J23</f>
        <v>14</v>
      </c>
      <c r="K32" s="203">
        <f t="shared" ref="K32:L32" si="0">K23</f>
        <v>15</v>
      </c>
      <c r="L32" s="203">
        <f t="shared" si="0"/>
        <v>16</v>
      </c>
      <c r="M32" s="203">
        <v>28</v>
      </c>
      <c r="N32" s="207" t="s">
        <v>318</v>
      </c>
      <c r="O32" s="207" t="s">
        <v>318</v>
      </c>
      <c r="P32" s="208" t="s">
        <v>318</v>
      </c>
      <c r="Q32" s="207" t="s">
        <v>318</v>
      </c>
      <c r="R32" s="123" t="s">
        <v>304</v>
      </c>
      <c r="S32" s="124" t="s">
        <v>191</v>
      </c>
      <c r="T32" s="94" t="s">
        <v>250</v>
      </c>
    </row>
    <row r="33" spans="2:20" ht="14.4" customHeight="1" x14ac:dyDescent="0.3">
      <c r="B33" s="319"/>
      <c r="C33" s="296" t="s">
        <v>44</v>
      </c>
      <c r="D33" s="363" t="s">
        <v>102</v>
      </c>
      <c r="E33" s="302" t="s">
        <v>305</v>
      </c>
      <c r="F33" s="299">
        <v>0.02</v>
      </c>
      <c r="G33" s="305" t="s">
        <v>306</v>
      </c>
      <c r="H33" s="320" t="s">
        <v>318</v>
      </c>
      <c r="I33" s="320" t="s">
        <v>318</v>
      </c>
      <c r="J33" s="320" t="s">
        <v>318</v>
      </c>
      <c r="K33" s="320" t="s">
        <v>318</v>
      </c>
      <c r="L33" s="320" t="s">
        <v>318</v>
      </c>
      <c r="M33" s="320" t="s">
        <v>318</v>
      </c>
      <c r="N33" s="320" t="s">
        <v>318</v>
      </c>
      <c r="O33" s="320" t="s">
        <v>318</v>
      </c>
      <c r="P33" s="320" t="s">
        <v>318</v>
      </c>
      <c r="Q33" s="320" t="s">
        <v>318</v>
      </c>
      <c r="R33" s="123" t="s">
        <v>298</v>
      </c>
      <c r="S33" s="124"/>
      <c r="T33" s="125"/>
    </row>
    <row r="34" spans="2:20" ht="14.4" x14ac:dyDescent="0.3">
      <c r="B34" s="319"/>
      <c r="C34" s="297"/>
      <c r="D34" s="363"/>
      <c r="E34" s="303"/>
      <c r="F34" s="300"/>
      <c r="G34" s="306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123" t="s">
        <v>299</v>
      </c>
      <c r="S34" s="124"/>
      <c r="T34" s="125"/>
    </row>
    <row r="35" spans="2:20" ht="14.4" x14ac:dyDescent="0.3">
      <c r="B35" s="319"/>
      <c r="C35" s="297"/>
      <c r="D35" s="363"/>
      <c r="E35" s="303"/>
      <c r="F35" s="300"/>
      <c r="G35" s="306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123" t="s">
        <v>300</v>
      </c>
      <c r="S35" s="124"/>
      <c r="T35" s="125"/>
    </row>
    <row r="36" spans="2:20" ht="14.4" x14ac:dyDescent="0.3">
      <c r="B36" s="319"/>
      <c r="C36" s="297"/>
      <c r="D36" s="363"/>
      <c r="E36" s="304"/>
      <c r="F36" s="301"/>
      <c r="G36" s="307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123" t="s">
        <v>301</v>
      </c>
      <c r="S36" s="124" t="s">
        <v>191</v>
      </c>
      <c r="T36" s="125" t="s">
        <v>243</v>
      </c>
    </row>
    <row r="37" spans="2:20" ht="61.2" customHeight="1" x14ac:dyDescent="0.3">
      <c r="B37" s="319"/>
      <c r="C37" s="297"/>
      <c r="D37" s="93" t="s">
        <v>103</v>
      </c>
      <c r="E37" s="92" t="s">
        <v>307</v>
      </c>
      <c r="F37" s="97">
        <v>0.02</v>
      </c>
      <c r="G37" s="122" t="s">
        <v>308</v>
      </c>
      <c r="H37" s="207" t="s">
        <v>318</v>
      </c>
      <c r="I37" s="207" t="s">
        <v>318</v>
      </c>
      <c r="J37" s="207" t="s">
        <v>318</v>
      </c>
      <c r="K37" s="207" t="s">
        <v>318</v>
      </c>
      <c r="L37" s="207" t="s">
        <v>318</v>
      </c>
      <c r="M37" s="207" t="s">
        <v>318</v>
      </c>
      <c r="N37" s="207" t="s">
        <v>318</v>
      </c>
      <c r="O37" s="207" t="s">
        <v>318</v>
      </c>
      <c r="P37" s="208" t="s">
        <v>318</v>
      </c>
      <c r="Q37" s="207" t="s">
        <v>318</v>
      </c>
      <c r="R37" s="123" t="s">
        <v>309</v>
      </c>
      <c r="S37" s="124"/>
      <c r="T37" s="125"/>
    </row>
    <row r="38" spans="2:20" ht="42" customHeight="1" x14ac:dyDescent="0.3">
      <c r="B38" s="319"/>
      <c r="C38" s="297"/>
      <c r="D38" s="93" t="s">
        <v>104</v>
      </c>
      <c r="E38" s="96" t="s">
        <v>310</v>
      </c>
      <c r="F38" s="97">
        <v>0.02</v>
      </c>
      <c r="G38" s="121" t="s">
        <v>311</v>
      </c>
      <c r="H38" s="207" t="s">
        <v>318</v>
      </c>
      <c r="I38" s="207" t="s">
        <v>318</v>
      </c>
      <c r="J38" s="207" t="s">
        <v>318</v>
      </c>
      <c r="K38" s="207" t="s">
        <v>318</v>
      </c>
      <c r="L38" s="207" t="s">
        <v>318</v>
      </c>
      <c r="M38" s="207" t="s">
        <v>318</v>
      </c>
      <c r="N38" s="207" t="s">
        <v>318</v>
      </c>
      <c r="O38" s="207" t="s">
        <v>318</v>
      </c>
      <c r="P38" s="208" t="s">
        <v>318</v>
      </c>
      <c r="Q38" s="207" t="s">
        <v>318</v>
      </c>
      <c r="R38" s="123" t="s">
        <v>302</v>
      </c>
      <c r="S38" s="124"/>
      <c r="T38" s="125"/>
    </row>
    <row r="39" spans="2:20" ht="28.8" customHeight="1" x14ac:dyDescent="0.3">
      <c r="B39" s="319"/>
      <c r="C39" s="297"/>
      <c r="D39" s="363" t="s">
        <v>312</v>
      </c>
      <c r="E39" s="302" t="s">
        <v>101</v>
      </c>
      <c r="F39" s="299">
        <v>0.02</v>
      </c>
      <c r="G39" s="305" t="s">
        <v>313</v>
      </c>
      <c r="H39" s="320" t="s">
        <v>318</v>
      </c>
      <c r="I39" s="320" t="s">
        <v>318</v>
      </c>
      <c r="J39" s="320" t="s">
        <v>318</v>
      </c>
      <c r="K39" s="320" t="s">
        <v>318</v>
      </c>
      <c r="L39" s="320" t="s">
        <v>318</v>
      </c>
      <c r="M39" s="320" t="s">
        <v>318</v>
      </c>
      <c r="N39" s="320" t="s">
        <v>318</v>
      </c>
      <c r="O39" s="320" t="s">
        <v>318</v>
      </c>
      <c r="P39" s="320" t="s">
        <v>318</v>
      </c>
      <c r="Q39" s="320" t="s">
        <v>318</v>
      </c>
      <c r="R39" s="123" t="s">
        <v>314</v>
      </c>
      <c r="S39" s="124"/>
      <c r="T39" s="125"/>
    </row>
    <row r="40" spans="2:20" ht="18.600000000000001" customHeight="1" x14ac:dyDescent="0.3">
      <c r="B40" s="319"/>
      <c r="C40" s="297"/>
      <c r="D40" s="363"/>
      <c r="E40" s="304"/>
      <c r="F40" s="301"/>
      <c r="G40" s="307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123" t="s">
        <v>303</v>
      </c>
      <c r="S40" s="124"/>
      <c r="T40" s="125"/>
    </row>
    <row r="41" spans="2:20" ht="17.399999999999999" customHeight="1" x14ac:dyDescent="0.3">
      <c r="B41" s="319"/>
      <c r="C41" s="297"/>
      <c r="D41" s="363" t="s">
        <v>108</v>
      </c>
      <c r="E41" s="302" t="s">
        <v>271</v>
      </c>
      <c r="F41" s="299">
        <v>0.02</v>
      </c>
      <c r="G41" s="305" t="s">
        <v>315</v>
      </c>
      <c r="H41" s="321">
        <v>0</v>
      </c>
      <c r="I41" s="321">
        <v>0</v>
      </c>
      <c r="J41" s="321">
        <v>0</v>
      </c>
      <c r="K41" s="321">
        <v>0</v>
      </c>
      <c r="L41" s="321">
        <v>0</v>
      </c>
      <c r="M41" s="321">
        <v>0</v>
      </c>
      <c r="N41" s="321">
        <v>0</v>
      </c>
      <c r="O41" s="321">
        <v>0</v>
      </c>
      <c r="P41" s="321">
        <v>0</v>
      </c>
      <c r="Q41" s="321">
        <v>0</v>
      </c>
      <c r="R41" s="148" t="s">
        <v>317</v>
      </c>
      <c r="S41" s="124"/>
      <c r="T41" s="127"/>
    </row>
    <row r="42" spans="2:20" ht="19.2" customHeight="1" thickBot="1" x14ac:dyDescent="0.35">
      <c r="B42" s="319"/>
      <c r="C42" s="348"/>
      <c r="D42" s="364"/>
      <c r="E42" s="325"/>
      <c r="F42" s="327"/>
      <c r="G42" s="365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145" t="s">
        <v>316</v>
      </c>
      <c r="S42" s="146"/>
      <c r="T42" s="147"/>
    </row>
    <row r="43" spans="2:20" ht="22.2" customHeight="1" x14ac:dyDescent="0.3">
      <c r="B43" s="353" t="s">
        <v>219</v>
      </c>
      <c r="C43" s="349" t="s">
        <v>14</v>
      </c>
      <c r="D43" s="358" t="s">
        <v>231</v>
      </c>
      <c r="E43" s="135" t="s">
        <v>15</v>
      </c>
      <c r="F43" s="99">
        <v>2.5000000000000001E-2</v>
      </c>
      <c r="G43" s="142" t="s">
        <v>86</v>
      </c>
      <c r="H43" s="203" t="s">
        <v>318</v>
      </c>
      <c r="I43" s="203" t="s">
        <v>318</v>
      </c>
      <c r="J43" s="203" t="s">
        <v>318</v>
      </c>
      <c r="K43" s="203" t="s">
        <v>318</v>
      </c>
      <c r="L43" s="203" t="s">
        <v>318</v>
      </c>
      <c r="M43" s="203" t="s">
        <v>318</v>
      </c>
      <c r="N43" s="203" t="s">
        <v>318</v>
      </c>
      <c r="O43" s="203" t="s">
        <v>318</v>
      </c>
      <c r="P43" s="203" t="s">
        <v>318</v>
      </c>
      <c r="Q43" s="203" t="s">
        <v>318</v>
      </c>
      <c r="R43" s="143" t="s">
        <v>278</v>
      </c>
      <c r="S43" s="95" t="s">
        <v>191</v>
      </c>
      <c r="T43" s="144" t="s">
        <v>243</v>
      </c>
    </row>
    <row r="44" spans="2:20" ht="20.399999999999999" customHeight="1" x14ac:dyDescent="0.3">
      <c r="B44" s="323"/>
      <c r="C44" s="350"/>
      <c r="D44" s="357"/>
      <c r="E44" s="129" t="s">
        <v>16</v>
      </c>
      <c r="F44" s="120">
        <v>2.5000000000000001E-2</v>
      </c>
      <c r="G44" s="130">
        <v>0.75</v>
      </c>
      <c r="H44" s="204">
        <v>1</v>
      </c>
      <c r="I44" s="204" t="s">
        <v>318</v>
      </c>
      <c r="J44" s="204" t="s">
        <v>318</v>
      </c>
      <c r="K44" s="204" t="s">
        <v>318</v>
      </c>
      <c r="L44" s="204" t="s">
        <v>318</v>
      </c>
      <c r="M44" s="204" t="s">
        <v>318</v>
      </c>
      <c r="N44" s="204" t="s">
        <v>318</v>
      </c>
      <c r="O44" s="204" t="s">
        <v>318</v>
      </c>
      <c r="P44" s="204">
        <v>1</v>
      </c>
      <c r="Q44" s="204" t="s">
        <v>318</v>
      </c>
      <c r="R44" s="131" t="s">
        <v>279</v>
      </c>
      <c r="S44" s="100" t="s">
        <v>191</v>
      </c>
      <c r="T44" s="125" t="s">
        <v>243</v>
      </c>
    </row>
    <row r="45" spans="2:20" ht="17.399999999999999" customHeight="1" x14ac:dyDescent="0.3">
      <c r="B45" s="323"/>
      <c r="C45" s="350"/>
      <c r="D45" s="355" t="s">
        <v>266</v>
      </c>
      <c r="E45" s="355" t="s">
        <v>67</v>
      </c>
      <c r="F45" s="299">
        <v>2.5000000000000001E-2</v>
      </c>
      <c r="G45" s="366" t="s">
        <v>68</v>
      </c>
      <c r="H45" s="292">
        <v>0</v>
      </c>
      <c r="I45" s="292">
        <v>1</v>
      </c>
      <c r="J45" s="292">
        <v>0</v>
      </c>
      <c r="K45" s="292">
        <v>0</v>
      </c>
      <c r="L45" s="292">
        <v>0</v>
      </c>
      <c r="M45" s="292">
        <v>0</v>
      </c>
      <c r="N45" s="292">
        <v>0</v>
      </c>
      <c r="O45" s="292">
        <v>0</v>
      </c>
      <c r="P45" s="292">
        <v>0</v>
      </c>
      <c r="Q45" s="292">
        <v>0</v>
      </c>
      <c r="R45" s="131" t="s">
        <v>280</v>
      </c>
      <c r="S45" s="100" t="s">
        <v>191</v>
      </c>
      <c r="T45" s="125" t="s">
        <v>243</v>
      </c>
    </row>
    <row r="46" spans="2:20" ht="17.399999999999999" customHeight="1" x14ac:dyDescent="0.3">
      <c r="B46" s="323"/>
      <c r="C46" s="350"/>
      <c r="D46" s="356"/>
      <c r="E46" s="356"/>
      <c r="F46" s="301"/>
      <c r="G46" s="367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131" t="s">
        <v>281</v>
      </c>
      <c r="S46" s="100" t="s">
        <v>191</v>
      </c>
      <c r="T46" s="125" t="s">
        <v>243</v>
      </c>
    </row>
    <row r="47" spans="2:20" ht="17.399999999999999" customHeight="1" x14ac:dyDescent="0.3">
      <c r="B47" s="323"/>
      <c r="C47" s="350"/>
      <c r="D47" s="355" t="s">
        <v>232</v>
      </c>
      <c r="E47" s="357" t="s">
        <v>267</v>
      </c>
      <c r="F47" s="299">
        <v>2.5000000000000001E-2</v>
      </c>
      <c r="G47" s="368" t="s">
        <v>272</v>
      </c>
      <c r="H47" s="292" t="s">
        <v>318</v>
      </c>
      <c r="I47" s="292" t="s">
        <v>318</v>
      </c>
      <c r="J47" s="292" t="s">
        <v>318</v>
      </c>
      <c r="K47" s="292" t="s">
        <v>318</v>
      </c>
      <c r="L47" s="292" t="s">
        <v>318</v>
      </c>
      <c r="M47" s="292" t="s">
        <v>318</v>
      </c>
      <c r="N47" s="292" t="s">
        <v>318</v>
      </c>
      <c r="O47" s="292" t="s">
        <v>318</v>
      </c>
      <c r="P47" s="292" t="s">
        <v>318</v>
      </c>
      <c r="Q47" s="292" t="s">
        <v>318</v>
      </c>
      <c r="R47" s="132" t="s">
        <v>282</v>
      </c>
      <c r="S47" s="100" t="s">
        <v>191</v>
      </c>
      <c r="T47" s="125" t="s">
        <v>243</v>
      </c>
    </row>
    <row r="48" spans="2:20" ht="17.399999999999999" customHeight="1" x14ac:dyDescent="0.3">
      <c r="B48" s="323"/>
      <c r="C48" s="350"/>
      <c r="D48" s="356"/>
      <c r="E48" s="357"/>
      <c r="F48" s="301"/>
      <c r="G48" s="368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133" t="s">
        <v>283</v>
      </c>
      <c r="S48" s="100" t="s">
        <v>191</v>
      </c>
      <c r="T48" s="125" t="s">
        <v>243</v>
      </c>
    </row>
    <row r="49" spans="2:20" ht="17.399999999999999" customHeight="1" x14ac:dyDescent="0.3">
      <c r="B49" s="323"/>
      <c r="C49" s="350"/>
      <c r="D49" s="356"/>
      <c r="E49" s="355" t="s">
        <v>268</v>
      </c>
      <c r="F49" s="299">
        <v>2.5000000000000001E-2</v>
      </c>
      <c r="G49" s="134" t="s">
        <v>273</v>
      </c>
      <c r="H49" s="210" t="s">
        <v>321</v>
      </c>
      <c r="I49" s="204" t="s">
        <v>318</v>
      </c>
      <c r="J49" s="204" t="s">
        <v>318</v>
      </c>
      <c r="K49" s="204" t="s">
        <v>318</v>
      </c>
      <c r="L49" s="204" t="s">
        <v>318</v>
      </c>
      <c r="M49" s="209" t="s">
        <v>333</v>
      </c>
      <c r="N49" s="204" t="s">
        <v>318</v>
      </c>
      <c r="O49" s="204" t="s">
        <v>318</v>
      </c>
      <c r="P49" s="204" t="s">
        <v>318</v>
      </c>
      <c r="Q49" s="204" t="s">
        <v>318</v>
      </c>
      <c r="R49" s="132" t="s">
        <v>284</v>
      </c>
      <c r="S49" s="100" t="s">
        <v>191</v>
      </c>
      <c r="T49" s="125" t="s">
        <v>243</v>
      </c>
    </row>
    <row r="50" spans="2:20" ht="17.399999999999999" customHeight="1" x14ac:dyDescent="0.3">
      <c r="B50" s="323"/>
      <c r="C50" s="350"/>
      <c r="D50" s="356"/>
      <c r="E50" s="358"/>
      <c r="F50" s="301"/>
      <c r="G50" s="136" t="s">
        <v>274</v>
      </c>
      <c r="H50" s="204" t="s">
        <v>318</v>
      </c>
      <c r="I50" s="204" t="s">
        <v>318</v>
      </c>
      <c r="J50" s="204" t="s">
        <v>318</v>
      </c>
      <c r="K50" s="204" t="s">
        <v>318</v>
      </c>
      <c r="L50" s="204" t="s">
        <v>318</v>
      </c>
      <c r="M50" s="204" t="s">
        <v>318</v>
      </c>
      <c r="N50" s="209" t="s">
        <v>333</v>
      </c>
      <c r="O50" s="209" t="s">
        <v>333</v>
      </c>
      <c r="P50" s="209" t="s">
        <v>333</v>
      </c>
      <c r="Q50" s="204"/>
      <c r="R50" s="132" t="s">
        <v>285</v>
      </c>
      <c r="S50" s="100" t="s">
        <v>191</v>
      </c>
      <c r="T50" s="125" t="s">
        <v>243</v>
      </c>
    </row>
    <row r="51" spans="2:20" ht="43.2" x14ac:dyDescent="0.3">
      <c r="B51" s="323"/>
      <c r="C51" s="350"/>
      <c r="D51" s="129" t="s">
        <v>233</v>
      </c>
      <c r="E51" s="129" t="s">
        <v>109</v>
      </c>
      <c r="F51" s="120">
        <v>2.5000000000000001E-2</v>
      </c>
      <c r="G51" s="130" t="s">
        <v>275</v>
      </c>
      <c r="H51" s="204" t="s">
        <v>319</v>
      </c>
      <c r="I51" s="204" t="s">
        <v>319</v>
      </c>
      <c r="J51" s="204" t="s">
        <v>319</v>
      </c>
      <c r="K51" s="211">
        <v>0.5</v>
      </c>
      <c r="L51" s="211">
        <v>0.75</v>
      </c>
      <c r="M51" s="211">
        <v>1</v>
      </c>
      <c r="N51" s="211">
        <v>1</v>
      </c>
      <c r="O51" s="211">
        <v>1</v>
      </c>
      <c r="P51" s="211">
        <v>1</v>
      </c>
      <c r="Q51" s="211">
        <v>1</v>
      </c>
      <c r="R51" s="131" t="s">
        <v>286</v>
      </c>
      <c r="S51" s="100" t="s">
        <v>191</v>
      </c>
      <c r="T51" s="125" t="s">
        <v>243</v>
      </c>
    </row>
    <row r="52" spans="2:20" ht="28.8" x14ac:dyDescent="0.3">
      <c r="B52" s="323"/>
      <c r="C52" s="351" t="s">
        <v>46</v>
      </c>
      <c r="D52" s="359" t="s">
        <v>234</v>
      </c>
      <c r="E52" s="129" t="s">
        <v>269</v>
      </c>
      <c r="F52" s="120">
        <v>2.5000000000000001E-2</v>
      </c>
      <c r="G52" s="137" t="s">
        <v>276</v>
      </c>
      <c r="H52" s="206" t="s">
        <v>318</v>
      </c>
      <c r="I52" s="206" t="s">
        <v>318</v>
      </c>
      <c r="J52" s="206" t="s">
        <v>318</v>
      </c>
      <c r="K52" s="206" t="s">
        <v>318</v>
      </c>
      <c r="L52" s="209">
        <v>2</v>
      </c>
      <c r="M52" s="206" t="s">
        <v>318</v>
      </c>
      <c r="N52" s="206" t="s">
        <v>318</v>
      </c>
      <c r="O52" s="206" t="s">
        <v>318</v>
      </c>
      <c r="P52" s="206" t="s">
        <v>318</v>
      </c>
      <c r="Q52" s="206">
        <v>2</v>
      </c>
      <c r="R52" s="131" t="s">
        <v>287</v>
      </c>
      <c r="S52" s="100" t="s">
        <v>191</v>
      </c>
      <c r="T52" s="125" t="s">
        <v>243</v>
      </c>
    </row>
    <row r="53" spans="2:20" ht="18" customHeight="1" x14ac:dyDescent="0.3">
      <c r="B53" s="323"/>
      <c r="C53" s="352"/>
      <c r="D53" s="360"/>
      <c r="E53" s="129" t="s">
        <v>270</v>
      </c>
      <c r="F53" s="120">
        <v>2.5000000000000001E-2</v>
      </c>
      <c r="G53" s="137" t="s">
        <v>277</v>
      </c>
      <c r="H53" s="206" t="s">
        <v>318</v>
      </c>
      <c r="I53" s="206" t="s">
        <v>318</v>
      </c>
      <c r="J53" s="206" t="s">
        <v>318</v>
      </c>
      <c r="K53" s="206" t="s">
        <v>318</v>
      </c>
      <c r="L53" s="209" t="s">
        <v>326</v>
      </c>
      <c r="M53" s="206" t="s">
        <v>318</v>
      </c>
      <c r="N53" s="206" t="s">
        <v>318</v>
      </c>
      <c r="O53" s="206" t="s">
        <v>318</v>
      </c>
      <c r="P53" s="206" t="s">
        <v>318</v>
      </c>
      <c r="Q53" s="209" t="s">
        <v>326</v>
      </c>
      <c r="R53" s="131" t="s">
        <v>288</v>
      </c>
      <c r="S53" s="100" t="s">
        <v>191</v>
      </c>
      <c r="T53" s="125" t="s">
        <v>243</v>
      </c>
    </row>
    <row r="54" spans="2:20" ht="21" customHeight="1" x14ac:dyDescent="0.3">
      <c r="B54" s="323"/>
      <c r="C54" s="352"/>
      <c r="D54" s="361" t="s">
        <v>235</v>
      </c>
      <c r="E54" s="129" t="s">
        <v>13</v>
      </c>
      <c r="F54" s="120">
        <v>2.5000000000000001E-2</v>
      </c>
      <c r="G54" s="137" t="s">
        <v>71</v>
      </c>
      <c r="H54" s="206" t="s">
        <v>318</v>
      </c>
      <c r="I54" s="206" t="s">
        <v>318</v>
      </c>
      <c r="J54" s="206" t="s">
        <v>318</v>
      </c>
      <c r="K54" s="206" t="s">
        <v>318</v>
      </c>
      <c r="L54" s="206" t="s">
        <v>318</v>
      </c>
      <c r="M54" s="206" t="s">
        <v>318</v>
      </c>
      <c r="N54" s="206" t="s">
        <v>318</v>
      </c>
      <c r="O54" s="206" t="s">
        <v>318</v>
      </c>
      <c r="P54" s="206" t="s">
        <v>318</v>
      </c>
      <c r="Q54" s="206" t="s">
        <v>318</v>
      </c>
      <c r="R54" s="131" t="s">
        <v>289</v>
      </c>
      <c r="S54" s="100" t="s">
        <v>191</v>
      </c>
      <c r="T54" s="125" t="s">
        <v>243</v>
      </c>
    </row>
    <row r="55" spans="2:20" ht="19.2" customHeight="1" x14ac:dyDescent="0.3">
      <c r="B55" s="323"/>
      <c r="C55" s="349"/>
      <c r="D55" s="362"/>
      <c r="E55" s="129" t="s">
        <v>271</v>
      </c>
      <c r="F55" s="120">
        <v>2.5000000000000001E-2</v>
      </c>
      <c r="G55" s="138">
        <v>0</v>
      </c>
      <c r="H55" s="206" t="s">
        <v>318</v>
      </c>
      <c r="I55" s="206" t="s">
        <v>318</v>
      </c>
      <c r="J55" s="206" t="s">
        <v>318</v>
      </c>
      <c r="K55" s="206" t="s">
        <v>318</v>
      </c>
      <c r="L55" s="206" t="s">
        <v>318</v>
      </c>
      <c r="M55" s="206" t="s">
        <v>318</v>
      </c>
      <c r="N55" s="206" t="s">
        <v>318</v>
      </c>
      <c r="O55" s="206" t="s">
        <v>318</v>
      </c>
      <c r="P55" s="206" t="s">
        <v>318</v>
      </c>
      <c r="Q55" s="206" t="s">
        <v>318</v>
      </c>
      <c r="R55" s="131" t="s">
        <v>290</v>
      </c>
      <c r="S55" s="100" t="s">
        <v>191</v>
      </c>
      <c r="T55" s="125" t="s">
        <v>243</v>
      </c>
    </row>
    <row r="56" spans="2:20" ht="50.4" customHeight="1" x14ac:dyDescent="0.3">
      <c r="B56" s="323"/>
      <c r="C56" s="302" t="s">
        <v>47</v>
      </c>
      <c r="D56" s="93" t="s">
        <v>334</v>
      </c>
      <c r="E56" s="126" t="s">
        <v>74</v>
      </c>
      <c r="F56" s="120">
        <v>2.5000000000000001E-2</v>
      </c>
      <c r="G56" s="141">
        <v>44958</v>
      </c>
      <c r="H56" s="212">
        <v>1</v>
      </c>
      <c r="I56" s="212">
        <v>1</v>
      </c>
      <c r="J56" s="212">
        <v>1</v>
      </c>
      <c r="K56" s="212">
        <v>1</v>
      </c>
      <c r="L56" s="212">
        <v>1</v>
      </c>
      <c r="M56" s="212">
        <v>1</v>
      </c>
      <c r="N56" s="212">
        <v>1</v>
      </c>
      <c r="O56" s="212">
        <v>1</v>
      </c>
      <c r="P56" s="212">
        <v>1</v>
      </c>
      <c r="Q56" s="212">
        <v>1</v>
      </c>
      <c r="R56" s="93" t="s">
        <v>291</v>
      </c>
      <c r="S56" s="100" t="s">
        <v>191</v>
      </c>
      <c r="T56" s="125" t="s">
        <v>263</v>
      </c>
    </row>
    <row r="57" spans="2:20" ht="14.4" x14ac:dyDescent="0.3">
      <c r="B57" s="323"/>
      <c r="C57" s="303"/>
      <c r="D57" s="345" t="s">
        <v>236</v>
      </c>
      <c r="E57" s="302" t="s">
        <v>76</v>
      </c>
      <c r="F57" s="299">
        <v>2.5000000000000001E-2</v>
      </c>
      <c r="G57" s="141">
        <v>44927</v>
      </c>
      <c r="H57" s="204" t="s">
        <v>318</v>
      </c>
      <c r="I57" s="204" t="s">
        <v>318</v>
      </c>
      <c r="J57" s="213">
        <v>1</v>
      </c>
      <c r="K57" s="213">
        <v>1</v>
      </c>
      <c r="L57" s="213">
        <v>1</v>
      </c>
      <c r="M57" s="213">
        <v>1</v>
      </c>
      <c r="N57" s="213">
        <v>1</v>
      </c>
      <c r="O57" s="213">
        <v>1</v>
      </c>
      <c r="P57" s="213">
        <v>1</v>
      </c>
      <c r="Q57" s="213">
        <v>1</v>
      </c>
      <c r="R57" s="93" t="s">
        <v>292</v>
      </c>
      <c r="S57" s="100" t="s">
        <v>191</v>
      </c>
      <c r="T57" s="125" t="s">
        <v>243</v>
      </c>
    </row>
    <row r="58" spans="2:20" ht="14.4" x14ac:dyDescent="0.3">
      <c r="B58" s="323"/>
      <c r="C58" s="303"/>
      <c r="D58" s="346"/>
      <c r="E58" s="303"/>
      <c r="F58" s="300"/>
      <c r="G58" s="128">
        <v>44986</v>
      </c>
      <c r="H58" s="206" t="s">
        <v>318</v>
      </c>
      <c r="I58" s="206" t="s">
        <v>318</v>
      </c>
      <c r="J58" s="206" t="s">
        <v>318</v>
      </c>
      <c r="K58" s="206" t="s">
        <v>318</v>
      </c>
      <c r="L58" s="206" t="s">
        <v>318</v>
      </c>
      <c r="M58" s="206" t="s">
        <v>318</v>
      </c>
      <c r="N58" s="206" t="s">
        <v>318</v>
      </c>
      <c r="O58" s="206" t="s">
        <v>318</v>
      </c>
      <c r="P58" s="206" t="s">
        <v>318</v>
      </c>
      <c r="Q58" s="206" t="s">
        <v>318</v>
      </c>
      <c r="R58" s="123" t="s">
        <v>293</v>
      </c>
      <c r="S58" s="98" t="s">
        <v>191</v>
      </c>
      <c r="T58" s="127" t="s">
        <v>296</v>
      </c>
    </row>
    <row r="59" spans="2:20" ht="14.4" x14ac:dyDescent="0.3">
      <c r="B59" s="354"/>
      <c r="C59" s="304"/>
      <c r="D59" s="347"/>
      <c r="E59" s="304"/>
      <c r="F59" s="301"/>
      <c r="G59" s="128">
        <v>44927</v>
      </c>
      <c r="H59" s="213">
        <v>1</v>
      </c>
      <c r="I59" s="213">
        <v>1</v>
      </c>
      <c r="J59" s="213">
        <v>1</v>
      </c>
      <c r="K59" s="213">
        <v>1</v>
      </c>
      <c r="L59" s="213">
        <v>1</v>
      </c>
      <c r="M59" s="213">
        <v>1</v>
      </c>
      <c r="N59" s="213">
        <v>1</v>
      </c>
      <c r="O59" s="213">
        <v>1</v>
      </c>
      <c r="P59" s="213">
        <v>1</v>
      </c>
      <c r="Q59" s="213">
        <v>1</v>
      </c>
      <c r="R59" s="123" t="s">
        <v>294</v>
      </c>
      <c r="S59" s="100" t="s">
        <v>191</v>
      </c>
      <c r="T59" s="127" t="s">
        <v>295</v>
      </c>
    </row>
    <row r="60" spans="2:20" ht="15" customHeight="1" thickBot="1" x14ac:dyDescent="0.35">
      <c r="B60" s="88"/>
      <c r="C60" s="80"/>
      <c r="D60" s="85"/>
      <c r="E60" s="140"/>
      <c r="F60" s="78"/>
      <c r="G60" s="79"/>
      <c r="H60" s="214"/>
      <c r="I60" s="214"/>
      <c r="J60" s="215"/>
      <c r="K60" s="215"/>
      <c r="L60" s="215"/>
      <c r="M60" s="215"/>
      <c r="N60" s="215"/>
      <c r="O60" s="214"/>
      <c r="P60" s="214"/>
      <c r="Q60" s="214"/>
      <c r="R60" s="77"/>
      <c r="S60" s="80"/>
      <c r="T60" s="87"/>
    </row>
    <row r="61" spans="2:20" ht="14.4" customHeight="1" thickTop="1" x14ac:dyDescent="0.3">
      <c r="B61" s="72"/>
      <c r="C61" s="72"/>
      <c r="D61" s="81"/>
      <c r="F61" s="150"/>
      <c r="G61" s="82"/>
      <c r="R61" s="81"/>
      <c r="S61" s="84"/>
      <c r="T61" s="81"/>
    </row>
    <row r="63" spans="2:20" x14ac:dyDescent="0.25">
      <c r="F63" s="83"/>
      <c r="G63" s="83"/>
    </row>
  </sheetData>
  <mergeCells count="201">
    <mergeCell ref="B2:R2"/>
    <mergeCell ref="B3:R3"/>
    <mergeCell ref="N29:N31"/>
    <mergeCell ref="J47:J48"/>
    <mergeCell ref="J41:J42"/>
    <mergeCell ref="K41:K42"/>
    <mergeCell ref="L41:L42"/>
    <mergeCell ref="M41:M42"/>
    <mergeCell ref="N41:N42"/>
    <mergeCell ref="O41:O42"/>
    <mergeCell ref="P41:P42"/>
    <mergeCell ref="Q41:Q42"/>
    <mergeCell ref="J45:J46"/>
    <mergeCell ref="K45:K46"/>
    <mergeCell ref="L45:L46"/>
    <mergeCell ref="K47:K48"/>
    <mergeCell ref="L47:L48"/>
    <mergeCell ref="O33:O36"/>
    <mergeCell ref="P33:P36"/>
    <mergeCell ref="Q33:Q36"/>
    <mergeCell ref="J39:J40"/>
    <mergeCell ref="K39:K40"/>
    <mergeCell ref="L39:L40"/>
    <mergeCell ref="M39:M40"/>
    <mergeCell ref="P39:P40"/>
    <mergeCell ref="Q39:Q40"/>
    <mergeCell ref="J29:J31"/>
    <mergeCell ref="K29:K31"/>
    <mergeCell ref="J21:J22"/>
    <mergeCell ref="K21:K22"/>
    <mergeCell ref="M21:M22"/>
    <mergeCell ref="N21:N22"/>
    <mergeCell ref="J33:J36"/>
    <mergeCell ref="K33:K36"/>
    <mergeCell ref="L33:L36"/>
    <mergeCell ref="M33:M36"/>
    <mergeCell ref="N33:N36"/>
    <mergeCell ref="L29:L31"/>
    <mergeCell ref="O29:O31"/>
    <mergeCell ref="P29:P31"/>
    <mergeCell ref="Q29:Q31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E29:E31"/>
    <mergeCell ref="F29:F31"/>
    <mergeCell ref="F13:F15"/>
    <mergeCell ref="E18:E19"/>
    <mergeCell ref="E39:E40"/>
    <mergeCell ref="E41:E42"/>
    <mergeCell ref="F47:F48"/>
    <mergeCell ref="S5:S6"/>
    <mergeCell ref="T5:T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H5:Q5"/>
    <mergeCell ref="I7:I9"/>
    <mergeCell ref="J7:J9"/>
    <mergeCell ref="C5:C6"/>
    <mergeCell ref="D5:D6"/>
    <mergeCell ref="K7:K9"/>
    <mergeCell ref="L7:L9"/>
    <mergeCell ref="M7:M9"/>
    <mergeCell ref="N7:N9"/>
    <mergeCell ref="R5:R6"/>
    <mergeCell ref="F18:F19"/>
    <mergeCell ref="E13:E15"/>
    <mergeCell ref="D13:D17"/>
    <mergeCell ref="O7:O9"/>
    <mergeCell ref="P7:P9"/>
    <mergeCell ref="Q7:Q9"/>
    <mergeCell ref="L21:L22"/>
    <mergeCell ref="J10:J12"/>
    <mergeCell ref="K10:K12"/>
    <mergeCell ref="L10:L12"/>
    <mergeCell ref="M10:M12"/>
    <mergeCell ref="N10:N12"/>
    <mergeCell ref="O10:O12"/>
    <mergeCell ref="P10:P12"/>
    <mergeCell ref="Q10:Q12"/>
    <mergeCell ref="J13:J15"/>
    <mergeCell ref="K13:K15"/>
    <mergeCell ref="L13:L15"/>
    <mergeCell ref="M13:M15"/>
    <mergeCell ref="N13:N15"/>
    <mergeCell ref="O13:O15"/>
    <mergeCell ref="P13:P15"/>
    <mergeCell ref="Q13:Q15"/>
    <mergeCell ref="J16:J17"/>
    <mergeCell ref="K16:K17"/>
    <mergeCell ref="L16:L17"/>
    <mergeCell ref="M16:M17"/>
    <mergeCell ref="B23:B42"/>
    <mergeCell ref="I21:I22"/>
    <mergeCell ref="M47:M48"/>
    <mergeCell ref="I33:I36"/>
    <mergeCell ref="I39:I40"/>
    <mergeCell ref="I41:I42"/>
    <mergeCell ref="I45:I46"/>
    <mergeCell ref="B21:B22"/>
    <mergeCell ref="D21:D22"/>
    <mergeCell ref="E21:E22"/>
    <mergeCell ref="F21:F22"/>
    <mergeCell ref="G21:G22"/>
    <mergeCell ref="C21:C22"/>
    <mergeCell ref="H21:H22"/>
    <mergeCell ref="H33:H36"/>
    <mergeCell ref="H39:H40"/>
    <mergeCell ref="H41:H42"/>
    <mergeCell ref="H47:H48"/>
    <mergeCell ref="G33:G36"/>
    <mergeCell ref="G39:G40"/>
    <mergeCell ref="G41:G42"/>
    <mergeCell ref="G45:G46"/>
    <mergeCell ref="G47:G48"/>
    <mergeCell ref="E10:E12"/>
    <mergeCell ref="F16:F17"/>
    <mergeCell ref="G16:G17"/>
    <mergeCell ref="E16:E17"/>
    <mergeCell ref="G29:G31"/>
    <mergeCell ref="M29:M31"/>
    <mergeCell ref="M45:M46"/>
    <mergeCell ref="H29:H31"/>
    <mergeCell ref="I13:I15"/>
    <mergeCell ref="I16:I17"/>
    <mergeCell ref="I18:I19"/>
    <mergeCell ref="G13:G15"/>
    <mergeCell ref="I10:I12"/>
    <mergeCell ref="G18:G19"/>
    <mergeCell ref="H10:H12"/>
    <mergeCell ref="H13:H15"/>
    <mergeCell ref="H16:H17"/>
    <mergeCell ref="H18:H19"/>
    <mergeCell ref="H45:H46"/>
    <mergeCell ref="I29:I31"/>
    <mergeCell ref="J18:J19"/>
    <mergeCell ref="K18:K19"/>
    <mergeCell ref="L18:L19"/>
    <mergeCell ref="M18:M19"/>
    <mergeCell ref="O45:O46"/>
    <mergeCell ref="O47:O48"/>
    <mergeCell ref="Q21:Q22"/>
    <mergeCell ref="P47:P48"/>
    <mergeCell ref="Q47:Q48"/>
    <mergeCell ref="P45:P46"/>
    <mergeCell ref="Q45:Q46"/>
    <mergeCell ref="G10:G12"/>
    <mergeCell ref="F10:F12"/>
    <mergeCell ref="I47:I48"/>
    <mergeCell ref="O21:O22"/>
    <mergeCell ref="P21:P22"/>
    <mergeCell ref="N45:N46"/>
    <mergeCell ref="N47:N48"/>
    <mergeCell ref="N39:N40"/>
    <mergeCell ref="O16:O17"/>
    <mergeCell ref="P16:P17"/>
    <mergeCell ref="Q16:Q17"/>
    <mergeCell ref="N18:N19"/>
    <mergeCell ref="O18:O19"/>
    <mergeCell ref="P18:P19"/>
    <mergeCell ref="Q18:Q19"/>
    <mergeCell ref="N16:N17"/>
    <mergeCell ref="O39:O40"/>
  </mergeCells>
  <phoneticPr fontId="18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X63"/>
  <sheetViews>
    <sheetView zoomScale="80" zoomScaleNormal="80" workbookViewId="0">
      <pane xSplit="2" ySplit="6" topLeftCell="D46" activePane="bottomRight" state="frozen"/>
      <selection pane="topRight" activeCell="C1" sqref="C1"/>
      <selection pane="bottomLeft" activeCell="A7" sqref="A7"/>
      <selection pane="bottomRight" activeCell="O57" sqref="O57"/>
    </sheetView>
  </sheetViews>
  <sheetFormatPr defaultColWidth="9.109375" defaultRowHeight="13.8" x14ac:dyDescent="0.3"/>
  <cols>
    <col min="1" max="1" width="1.6640625" style="72" customWidth="1"/>
    <col min="2" max="2" width="15" style="73" customWidth="1"/>
    <col min="3" max="3" width="29.33203125" style="73" customWidth="1"/>
    <col min="4" max="4" width="37.44140625" style="72" customWidth="1"/>
    <col min="5" max="5" width="32.5546875" style="75" customWidth="1"/>
    <col min="6" max="6" width="11.109375" style="74" customWidth="1"/>
    <col min="7" max="7" width="16" style="74" customWidth="1"/>
    <col min="8" max="8" width="14.5546875" style="74" hidden="1" customWidth="1"/>
    <col min="9" max="12" width="14.5546875" style="75" hidden="1" customWidth="1"/>
    <col min="13" max="13" width="12.109375" style="75" hidden="1" customWidth="1"/>
    <col min="14" max="15" width="12.109375" style="75" customWidth="1"/>
    <col min="16" max="18" width="12.109375" style="75" hidden="1" customWidth="1"/>
    <col min="19" max="19" width="10.77734375" style="75" hidden="1" customWidth="1"/>
    <col min="20" max="20" width="89.21875" style="74" customWidth="1"/>
    <col min="21" max="21" width="14.44140625" style="74" hidden="1" customWidth="1"/>
    <col min="22" max="22" width="19" style="72" hidden="1" customWidth="1"/>
    <col min="23" max="16384" width="9.109375" style="72"/>
  </cols>
  <sheetData>
    <row r="1" spans="2:24" ht="24" customHeight="1" thickBot="1" x14ac:dyDescent="0.35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0"/>
      <c r="U1" s="70"/>
      <c r="V1" s="86"/>
    </row>
    <row r="2" spans="2:24" ht="26.25" customHeight="1" thickTop="1" x14ac:dyDescent="0.3">
      <c r="B2" s="369" t="s">
        <v>220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171"/>
      <c r="V2" s="172"/>
    </row>
    <row r="3" spans="2:24" ht="27.75" customHeight="1" thickBot="1" x14ac:dyDescent="0.35">
      <c r="B3" s="371" t="s">
        <v>172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173"/>
      <c r="V3" s="174"/>
    </row>
    <row r="4" spans="2:24" ht="15.75" customHeight="1" thickTop="1" thickBot="1" x14ac:dyDescent="0.35">
      <c r="F4" s="149">
        <f>SUM(F7:F59)</f>
        <v>1.0000000000000004</v>
      </c>
    </row>
    <row r="5" spans="2:24" s="76" customFormat="1" ht="37.5" customHeight="1" thickTop="1" x14ac:dyDescent="0.3">
      <c r="B5" s="340" t="s">
        <v>0</v>
      </c>
      <c r="C5" s="343" t="s">
        <v>1</v>
      </c>
      <c r="D5" s="343" t="s">
        <v>173</v>
      </c>
      <c r="E5" s="331" t="s">
        <v>2</v>
      </c>
      <c r="F5" s="331" t="s">
        <v>174</v>
      </c>
      <c r="G5" s="331" t="s">
        <v>3</v>
      </c>
      <c r="H5" s="373" t="s">
        <v>175</v>
      </c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31" t="s">
        <v>176</v>
      </c>
      <c r="U5" s="331" t="s">
        <v>177</v>
      </c>
      <c r="V5" s="333" t="s">
        <v>178</v>
      </c>
    </row>
    <row r="6" spans="2:24" s="76" customFormat="1" ht="26.25" customHeight="1" thickBot="1" x14ac:dyDescent="0.35">
      <c r="B6" s="341"/>
      <c r="C6" s="344"/>
      <c r="D6" s="344"/>
      <c r="E6" s="332"/>
      <c r="F6" s="332"/>
      <c r="G6" s="332"/>
      <c r="H6" s="151" t="s">
        <v>179</v>
      </c>
      <c r="I6" s="151" t="s">
        <v>180</v>
      </c>
      <c r="J6" s="151" t="s">
        <v>181</v>
      </c>
      <c r="K6" s="151" t="s">
        <v>182</v>
      </c>
      <c r="L6" s="151" t="s">
        <v>183</v>
      </c>
      <c r="M6" s="151" t="s">
        <v>184</v>
      </c>
      <c r="N6" s="175" t="s">
        <v>340</v>
      </c>
      <c r="O6" s="175" t="s">
        <v>382</v>
      </c>
      <c r="P6" s="151" t="s">
        <v>185</v>
      </c>
      <c r="Q6" s="151" t="s">
        <v>186</v>
      </c>
      <c r="R6" s="151" t="s">
        <v>187</v>
      </c>
      <c r="S6" s="151" t="s">
        <v>188</v>
      </c>
      <c r="T6" s="332"/>
      <c r="U6" s="332"/>
      <c r="V6" s="334"/>
    </row>
    <row r="7" spans="2:24" ht="22.8" customHeight="1" thickTop="1" x14ac:dyDescent="0.3">
      <c r="B7" s="335" t="s">
        <v>6</v>
      </c>
      <c r="C7" s="337" t="s">
        <v>7</v>
      </c>
      <c r="D7" s="337" t="s">
        <v>221</v>
      </c>
      <c r="E7" s="337" t="s">
        <v>189</v>
      </c>
      <c r="F7" s="338">
        <v>2.5000000000000001E-2</v>
      </c>
      <c r="G7" s="339">
        <v>0</v>
      </c>
      <c r="H7" s="374">
        <v>0</v>
      </c>
      <c r="I7" s="374">
        <v>0</v>
      </c>
      <c r="J7" s="374">
        <v>0</v>
      </c>
      <c r="K7" s="374">
        <v>0</v>
      </c>
      <c r="L7" s="374">
        <v>0</v>
      </c>
      <c r="M7" s="374">
        <v>0</v>
      </c>
      <c r="N7" s="381">
        <v>0</v>
      </c>
      <c r="O7" s="381" t="s">
        <v>384</v>
      </c>
      <c r="P7" s="374">
        <v>0</v>
      </c>
      <c r="Q7" s="374"/>
      <c r="R7" s="374"/>
      <c r="S7" s="374"/>
      <c r="T7" s="89" t="s">
        <v>190</v>
      </c>
      <c r="U7" s="90" t="s">
        <v>191</v>
      </c>
      <c r="V7" s="91" t="s">
        <v>243</v>
      </c>
    </row>
    <row r="8" spans="2:24" ht="25.2" customHeight="1" x14ac:dyDescent="0.3">
      <c r="B8" s="323"/>
      <c r="C8" s="303"/>
      <c r="D8" s="303"/>
      <c r="E8" s="303"/>
      <c r="F8" s="300"/>
      <c r="G8" s="297"/>
      <c r="H8" s="375"/>
      <c r="I8" s="375"/>
      <c r="J8" s="375"/>
      <c r="K8" s="375"/>
      <c r="L8" s="375"/>
      <c r="M8" s="375"/>
      <c r="N8" s="382"/>
      <c r="O8" s="382"/>
      <c r="P8" s="375"/>
      <c r="Q8" s="375"/>
      <c r="R8" s="375"/>
      <c r="S8" s="375"/>
      <c r="T8" s="93" t="s">
        <v>192</v>
      </c>
      <c r="U8" s="18" t="s">
        <v>191</v>
      </c>
      <c r="V8" s="94" t="s">
        <v>243</v>
      </c>
    </row>
    <row r="9" spans="2:24" ht="14.4" x14ac:dyDescent="0.3">
      <c r="B9" s="323"/>
      <c r="C9" s="303"/>
      <c r="D9" s="303"/>
      <c r="E9" s="303"/>
      <c r="F9" s="300"/>
      <c r="G9" s="297"/>
      <c r="H9" s="376"/>
      <c r="I9" s="376"/>
      <c r="J9" s="376"/>
      <c r="K9" s="376"/>
      <c r="L9" s="376"/>
      <c r="M9" s="376"/>
      <c r="N9" s="383"/>
      <c r="O9" s="383"/>
      <c r="P9" s="376"/>
      <c r="Q9" s="376"/>
      <c r="R9" s="376"/>
      <c r="S9" s="376"/>
      <c r="T9" s="93" t="s">
        <v>193</v>
      </c>
      <c r="U9" s="18" t="s">
        <v>191</v>
      </c>
      <c r="V9" s="94" t="s">
        <v>226</v>
      </c>
    </row>
    <row r="10" spans="2:24" ht="18" customHeight="1" x14ac:dyDescent="0.3">
      <c r="B10" s="323"/>
      <c r="C10" s="303"/>
      <c r="D10" s="303"/>
      <c r="E10" s="302" t="s">
        <v>197</v>
      </c>
      <c r="F10" s="299">
        <v>0.03</v>
      </c>
      <c r="G10" s="296" t="s">
        <v>198</v>
      </c>
      <c r="H10" s="377">
        <v>0.9</v>
      </c>
      <c r="I10" s="377">
        <v>0.92</v>
      </c>
      <c r="J10" s="377">
        <f>360/506</f>
        <v>0.71146245059288538</v>
      </c>
      <c r="K10" s="377">
        <f>564/487</f>
        <v>1.1581108829568789</v>
      </c>
      <c r="L10" s="377">
        <f>552/501</f>
        <v>1.1017964071856288</v>
      </c>
      <c r="M10" s="377">
        <f>576.61/482</f>
        <v>1.196286307053942</v>
      </c>
      <c r="N10" s="384">
        <f>AVERAGE(H10:M12)</f>
        <v>0.99794267463155595</v>
      </c>
      <c r="O10" s="384" t="s">
        <v>383</v>
      </c>
      <c r="P10" s="377">
        <f>567/427</f>
        <v>1.3278688524590163</v>
      </c>
      <c r="Q10" s="377"/>
      <c r="R10" s="377"/>
      <c r="S10" s="377"/>
      <c r="T10" s="93" t="s">
        <v>259</v>
      </c>
      <c r="U10" s="18" t="s">
        <v>191</v>
      </c>
      <c r="V10" s="94" t="s">
        <v>226</v>
      </c>
      <c r="X10" s="72">
        <f>360/506</f>
        <v>0.71146245059288538</v>
      </c>
    </row>
    <row r="11" spans="2:24" ht="18.600000000000001" customHeight="1" x14ac:dyDescent="0.3">
      <c r="B11" s="323"/>
      <c r="C11" s="303"/>
      <c r="D11" s="303"/>
      <c r="E11" s="303"/>
      <c r="F11" s="300"/>
      <c r="G11" s="297"/>
      <c r="H11" s="375"/>
      <c r="I11" s="375"/>
      <c r="J11" s="375"/>
      <c r="K11" s="375"/>
      <c r="L11" s="375"/>
      <c r="M11" s="375"/>
      <c r="N11" s="382"/>
      <c r="O11" s="411"/>
      <c r="P11" s="375"/>
      <c r="Q11" s="375"/>
      <c r="R11" s="375"/>
      <c r="S11" s="375"/>
      <c r="T11" s="93" t="s">
        <v>258</v>
      </c>
      <c r="U11" s="18" t="s">
        <v>191</v>
      </c>
      <c r="V11" s="94" t="s">
        <v>226</v>
      </c>
    </row>
    <row r="12" spans="2:24" ht="28.8" x14ac:dyDescent="0.3">
      <c r="B12" s="323"/>
      <c r="C12" s="304"/>
      <c r="D12" s="304"/>
      <c r="E12" s="304"/>
      <c r="F12" s="301"/>
      <c r="G12" s="298"/>
      <c r="H12" s="376"/>
      <c r="I12" s="376"/>
      <c r="J12" s="376"/>
      <c r="K12" s="376"/>
      <c r="L12" s="376"/>
      <c r="M12" s="376"/>
      <c r="N12" s="383"/>
      <c r="O12" s="412"/>
      <c r="P12" s="376"/>
      <c r="Q12" s="376"/>
      <c r="R12" s="376"/>
      <c r="S12" s="376"/>
      <c r="T12" s="93" t="s">
        <v>257</v>
      </c>
      <c r="U12" s="18" t="s">
        <v>191</v>
      </c>
      <c r="V12" s="94" t="s">
        <v>226</v>
      </c>
    </row>
    <row r="13" spans="2:24" ht="28.8" x14ac:dyDescent="0.3">
      <c r="B13" s="323"/>
      <c r="C13" s="303" t="s">
        <v>41</v>
      </c>
      <c r="D13" s="302" t="s">
        <v>222</v>
      </c>
      <c r="E13" s="302" t="s">
        <v>194</v>
      </c>
      <c r="F13" s="299">
        <v>0.05</v>
      </c>
      <c r="G13" s="296" t="s">
        <v>195</v>
      </c>
      <c r="H13" s="378">
        <v>66</v>
      </c>
      <c r="I13" s="378">
        <v>67</v>
      </c>
      <c r="J13" s="378">
        <v>80</v>
      </c>
      <c r="K13" s="378">
        <v>103</v>
      </c>
      <c r="L13" s="378">
        <v>68</v>
      </c>
      <c r="M13" s="378">
        <v>117</v>
      </c>
      <c r="N13" s="389">
        <f>AVERAGE(H13:M15)</f>
        <v>83.5</v>
      </c>
      <c r="O13" s="389" t="s">
        <v>383</v>
      </c>
      <c r="P13" s="378"/>
      <c r="Q13" s="378"/>
      <c r="R13" s="378"/>
      <c r="S13" s="378"/>
      <c r="T13" s="101" t="s">
        <v>196</v>
      </c>
      <c r="U13" s="18" t="s">
        <v>191</v>
      </c>
      <c r="V13" s="94" t="s">
        <v>226</v>
      </c>
    </row>
    <row r="14" spans="2:24" ht="28.8" x14ac:dyDescent="0.3">
      <c r="B14" s="323"/>
      <c r="C14" s="303"/>
      <c r="D14" s="303"/>
      <c r="E14" s="303"/>
      <c r="F14" s="300"/>
      <c r="G14" s="297"/>
      <c r="H14" s="379"/>
      <c r="I14" s="379"/>
      <c r="J14" s="379"/>
      <c r="K14" s="379"/>
      <c r="L14" s="379"/>
      <c r="M14" s="379"/>
      <c r="N14" s="390"/>
      <c r="O14" s="390"/>
      <c r="P14" s="379"/>
      <c r="Q14" s="379"/>
      <c r="R14" s="379"/>
      <c r="S14" s="379"/>
      <c r="T14" s="93" t="s">
        <v>252</v>
      </c>
      <c r="U14" s="18" t="s">
        <v>191</v>
      </c>
      <c r="V14" s="94" t="s">
        <v>226</v>
      </c>
    </row>
    <row r="15" spans="2:24" ht="28.8" x14ac:dyDescent="0.3">
      <c r="B15" s="323"/>
      <c r="C15" s="303"/>
      <c r="D15" s="303"/>
      <c r="E15" s="304"/>
      <c r="F15" s="301"/>
      <c r="G15" s="298"/>
      <c r="H15" s="380"/>
      <c r="I15" s="380"/>
      <c r="J15" s="380"/>
      <c r="K15" s="380"/>
      <c r="L15" s="380"/>
      <c r="M15" s="380"/>
      <c r="N15" s="391"/>
      <c r="O15" s="391"/>
      <c r="P15" s="380"/>
      <c r="Q15" s="380"/>
      <c r="R15" s="380"/>
      <c r="S15" s="380"/>
      <c r="T15" s="93" t="s">
        <v>260</v>
      </c>
      <c r="U15" s="18" t="s">
        <v>191</v>
      </c>
      <c r="V15" s="94" t="s">
        <v>226</v>
      </c>
    </row>
    <row r="16" spans="2:24" ht="14.4" x14ac:dyDescent="0.3">
      <c r="B16" s="323"/>
      <c r="C16" s="303"/>
      <c r="D16" s="303"/>
      <c r="E16" s="302" t="s">
        <v>223</v>
      </c>
      <c r="F16" s="299">
        <v>2.5000000000000001E-2</v>
      </c>
      <c r="G16" s="296" t="s">
        <v>224</v>
      </c>
      <c r="H16" s="378">
        <v>89</v>
      </c>
      <c r="I16" s="378">
        <v>77</v>
      </c>
      <c r="J16" s="378">
        <v>93</v>
      </c>
      <c r="K16" s="378">
        <v>114</v>
      </c>
      <c r="L16" s="378">
        <v>64</v>
      </c>
      <c r="M16" s="378">
        <v>69</v>
      </c>
      <c r="N16" s="408">
        <f>AVERAGE(H16:M17)</f>
        <v>84.333333333333329</v>
      </c>
      <c r="O16" s="408" t="s">
        <v>384</v>
      </c>
      <c r="P16" s="378"/>
      <c r="Q16" s="378"/>
      <c r="R16" s="378"/>
      <c r="S16" s="378"/>
      <c r="T16" s="93" t="s">
        <v>261</v>
      </c>
      <c r="U16" s="18" t="s">
        <v>191</v>
      </c>
      <c r="V16" s="94" t="s">
        <v>226</v>
      </c>
    </row>
    <row r="17" spans="2:22" ht="14.4" x14ac:dyDescent="0.3">
      <c r="B17" s="323"/>
      <c r="C17" s="303"/>
      <c r="D17" s="304"/>
      <c r="E17" s="304"/>
      <c r="F17" s="301"/>
      <c r="G17" s="298"/>
      <c r="H17" s="380"/>
      <c r="I17" s="380"/>
      <c r="J17" s="380"/>
      <c r="K17" s="380"/>
      <c r="L17" s="380"/>
      <c r="M17" s="380"/>
      <c r="N17" s="409"/>
      <c r="O17" s="409"/>
      <c r="P17" s="380"/>
      <c r="Q17" s="380"/>
      <c r="R17" s="380"/>
      <c r="S17" s="380"/>
      <c r="T17" s="93" t="s">
        <v>225</v>
      </c>
      <c r="U17" s="18" t="s">
        <v>191</v>
      </c>
      <c r="V17" s="94" t="s">
        <v>226</v>
      </c>
    </row>
    <row r="18" spans="2:22" ht="28.8" x14ac:dyDescent="0.3">
      <c r="B18" s="323"/>
      <c r="C18" s="303"/>
      <c r="D18" s="302" t="s">
        <v>251</v>
      </c>
      <c r="E18" s="302" t="s">
        <v>247</v>
      </c>
      <c r="F18" s="299">
        <v>0.05</v>
      </c>
      <c r="G18" s="296" t="s">
        <v>248</v>
      </c>
      <c r="H18" s="385" t="s">
        <v>322</v>
      </c>
      <c r="I18" s="385" t="s">
        <v>327</v>
      </c>
      <c r="J18" s="385" t="s">
        <v>328</v>
      </c>
      <c r="K18" s="385" t="s">
        <v>329</v>
      </c>
      <c r="L18" s="385" t="s">
        <v>330</v>
      </c>
      <c r="M18" s="385" t="s">
        <v>335</v>
      </c>
      <c r="N18" s="387" t="s">
        <v>339</v>
      </c>
      <c r="O18" s="387" t="s">
        <v>383</v>
      </c>
      <c r="P18" s="385" t="s">
        <v>336</v>
      </c>
      <c r="Q18" s="385"/>
      <c r="R18" s="385"/>
      <c r="S18" s="385"/>
      <c r="T18" s="102" t="s">
        <v>262</v>
      </c>
      <c r="U18" s="18" t="s">
        <v>191</v>
      </c>
      <c r="V18" s="103" t="s">
        <v>250</v>
      </c>
    </row>
    <row r="19" spans="2:22" ht="14.4" x14ac:dyDescent="0.3">
      <c r="B19" s="323"/>
      <c r="C19" s="303"/>
      <c r="D19" s="303"/>
      <c r="E19" s="304"/>
      <c r="F19" s="301"/>
      <c r="G19" s="298"/>
      <c r="H19" s="386"/>
      <c r="I19" s="386"/>
      <c r="J19" s="386"/>
      <c r="K19" s="386"/>
      <c r="L19" s="386"/>
      <c r="M19" s="386"/>
      <c r="N19" s="388"/>
      <c r="O19" s="410"/>
      <c r="P19" s="386"/>
      <c r="Q19" s="386"/>
      <c r="R19" s="386"/>
      <c r="S19" s="386"/>
      <c r="T19" s="102" t="s">
        <v>256</v>
      </c>
      <c r="U19" s="104" t="s">
        <v>191</v>
      </c>
      <c r="V19" s="103" t="s">
        <v>226</v>
      </c>
    </row>
    <row r="20" spans="2:22" ht="35.4" customHeight="1" thickBot="1" x14ac:dyDescent="0.35">
      <c r="B20" s="336"/>
      <c r="C20" s="325"/>
      <c r="D20" s="325"/>
      <c r="E20" s="106" t="s">
        <v>199</v>
      </c>
      <c r="F20" s="108">
        <v>2.5000000000000001E-2</v>
      </c>
      <c r="G20" s="105" t="s">
        <v>198</v>
      </c>
      <c r="H20" s="157">
        <f>21606/22114</f>
        <v>0.9770281269783847</v>
      </c>
      <c r="I20" s="157">
        <f>24838/24140</f>
        <v>1.0289146644573322</v>
      </c>
      <c r="J20" s="158">
        <f>23140/24235</f>
        <v>0.95481741283267996</v>
      </c>
      <c r="K20" s="158">
        <f>16093/23021</f>
        <v>0.69905738238999171</v>
      </c>
      <c r="L20" s="158">
        <f>28226/26294</f>
        <v>1.0734768388225451</v>
      </c>
      <c r="M20" s="158">
        <f>24671/26472</f>
        <v>0.93196585071018434</v>
      </c>
      <c r="N20" s="178">
        <f>AVERAGE(H20:M20)</f>
        <v>0.94421004603185299</v>
      </c>
      <c r="O20" s="178" t="s">
        <v>383</v>
      </c>
      <c r="P20" s="157"/>
      <c r="Q20" s="157"/>
      <c r="R20" s="157"/>
      <c r="S20" s="159"/>
      <c r="T20" s="107" t="s">
        <v>200</v>
      </c>
      <c r="U20" s="109" t="s">
        <v>191</v>
      </c>
      <c r="V20" s="110" t="s">
        <v>227</v>
      </c>
    </row>
    <row r="21" spans="2:22" ht="28.8" x14ac:dyDescent="0.3">
      <c r="B21" s="323" t="s">
        <v>17</v>
      </c>
      <c r="C21" s="324" t="s">
        <v>10</v>
      </c>
      <c r="D21" s="324" t="s">
        <v>228</v>
      </c>
      <c r="E21" s="324" t="s">
        <v>141</v>
      </c>
      <c r="F21" s="326">
        <v>2.5000000000000001E-2</v>
      </c>
      <c r="G21" s="328" t="s">
        <v>238</v>
      </c>
      <c r="H21" s="392" t="s">
        <v>318</v>
      </c>
      <c r="I21" s="392" t="s">
        <v>318</v>
      </c>
      <c r="J21" s="392" t="s">
        <v>318</v>
      </c>
      <c r="K21" s="392" t="s">
        <v>318</v>
      </c>
      <c r="L21" s="392" t="s">
        <v>318</v>
      </c>
      <c r="M21" s="392" t="s">
        <v>318</v>
      </c>
      <c r="N21" s="413" t="s">
        <v>318</v>
      </c>
      <c r="O21" s="408" t="s">
        <v>384</v>
      </c>
      <c r="P21" s="392"/>
      <c r="Q21" s="392"/>
      <c r="R21" s="392"/>
      <c r="S21" s="160"/>
      <c r="T21" s="111" t="s">
        <v>201</v>
      </c>
      <c r="U21" s="112" t="s">
        <v>191</v>
      </c>
      <c r="V21" s="113" t="s">
        <v>263</v>
      </c>
    </row>
    <row r="22" spans="2:22" ht="29.4" thickBot="1" x14ac:dyDescent="0.35">
      <c r="B22" s="323"/>
      <c r="C22" s="325"/>
      <c r="D22" s="325"/>
      <c r="E22" s="325"/>
      <c r="F22" s="327"/>
      <c r="G22" s="329"/>
      <c r="H22" s="393"/>
      <c r="I22" s="393"/>
      <c r="J22" s="393"/>
      <c r="K22" s="393"/>
      <c r="L22" s="393"/>
      <c r="M22" s="393"/>
      <c r="N22" s="414"/>
      <c r="O22" s="409"/>
      <c r="P22" s="393"/>
      <c r="Q22" s="393"/>
      <c r="R22" s="393"/>
      <c r="S22" s="160"/>
      <c r="T22" s="93" t="s">
        <v>202</v>
      </c>
      <c r="U22" s="18" t="s">
        <v>191</v>
      </c>
      <c r="V22" s="94" t="s">
        <v>263</v>
      </c>
    </row>
    <row r="23" spans="2:22" ht="27.6" customHeight="1" x14ac:dyDescent="0.3">
      <c r="B23" s="318" t="s">
        <v>203</v>
      </c>
      <c r="C23" s="324" t="s">
        <v>43</v>
      </c>
      <c r="D23" s="324" t="s">
        <v>204</v>
      </c>
      <c r="E23" s="114" t="s">
        <v>205</v>
      </c>
      <c r="F23" s="115">
        <v>2.5000000000000001E-2</v>
      </c>
      <c r="G23" s="116" t="s">
        <v>206</v>
      </c>
      <c r="H23" s="161">
        <v>20</v>
      </c>
      <c r="I23" s="161">
        <v>17</v>
      </c>
      <c r="J23" s="161">
        <v>14</v>
      </c>
      <c r="K23" s="161">
        <v>15</v>
      </c>
      <c r="L23" s="162">
        <v>16</v>
      </c>
      <c r="M23" s="161">
        <v>28</v>
      </c>
      <c r="N23" s="179" t="s">
        <v>388</v>
      </c>
      <c r="O23" s="184" t="s">
        <v>383</v>
      </c>
      <c r="P23" s="161" t="s">
        <v>331</v>
      </c>
      <c r="Q23" s="161"/>
      <c r="R23" s="161"/>
      <c r="S23" s="161"/>
      <c r="T23" s="117" t="s">
        <v>207</v>
      </c>
      <c r="U23" s="118" t="s">
        <v>191</v>
      </c>
      <c r="V23" s="119" t="s">
        <v>244</v>
      </c>
    </row>
    <row r="24" spans="2:22" ht="28.8" x14ac:dyDescent="0.3">
      <c r="B24" s="319"/>
      <c r="C24" s="303"/>
      <c r="D24" s="304"/>
      <c r="E24" s="139" t="s">
        <v>208</v>
      </c>
      <c r="F24" s="120">
        <v>0.05</v>
      </c>
      <c r="G24" s="100" t="s">
        <v>209</v>
      </c>
      <c r="H24" s="162">
        <v>21</v>
      </c>
      <c r="I24" s="162">
        <v>20</v>
      </c>
      <c r="J24" s="162" t="s">
        <v>318</v>
      </c>
      <c r="K24" s="162">
        <v>20</v>
      </c>
      <c r="L24" s="162">
        <v>19</v>
      </c>
      <c r="M24" s="162">
        <v>29</v>
      </c>
      <c r="N24" s="180" t="s">
        <v>389</v>
      </c>
      <c r="O24" s="184" t="s">
        <v>383</v>
      </c>
      <c r="P24" s="152" t="s">
        <v>331</v>
      </c>
      <c r="Q24" s="162"/>
      <c r="R24" s="162"/>
      <c r="S24" s="162"/>
      <c r="T24" s="93" t="s">
        <v>210</v>
      </c>
      <c r="U24" s="18" t="s">
        <v>191</v>
      </c>
      <c r="V24" s="94" t="s">
        <v>244</v>
      </c>
    </row>
    <row r="25" spans="2:22" ht="28.8" x14ac:dyDescent="0.3">
      <c r="B25" s="319"/>
      <c r="C25" s="303"/>
      <c r="D25" s="296" t="s">
        <v>239</v>
      </c>
      <c r="E25" s="139" t="s">
        <v>255</v>
      </c>
      <c r="F25" s="120">
        <v>0.02</v>
      </c>
      <c r="G25" s="100" t="s">
        <v>253</v>
      </c>
      <c r="H25" s="162" t="s">
        <v>320</v>
      </c>
      <c r="I25" s="162" t="s">
        <v>323</v>
      </c>
      <c r="J25" s="162" t="s">
        <v>320</v>
      </c>
      <c r="K25" s="162" t="s">
        <v>338</v>
      </c>
      <c r="L25" s="162" t="s">
        <v>323</v>
      </c>
      <c r="M25" s="162" t="s">
        <v>337</v>
      </c>
      <c r="N25" s="181" t="s">
        <v>390</v>
      </c>
      <c r="O25" s="182" t="s">
        <v>383</v>
      </c>
      <c r="P25" s="162" t="s">
        <v>323</v>
      </c>
      <c r="Q25" s="162"/>
      <c r="R25" s="162"/>
      <c r="S25" s="162"/>
      <c r="T25" s="93" t="s">
        <v>254</v>
      </c>
      <c r="U25" s="18" t="s">
        <v>191</v>
      </c>
      <c r="V25" s="94" t="s">
        <v>246</v>
      </c>
    </row>
    <row r="26" spans="2:22" ht="28.8" x14ac:dyDescent="0.3">
      <c r="B26" s="319"/>
      <c r="C26" s="303"/>
      <c r="D26" s="297"/>
      <c r="E26" s="126" t="s">
        <v>211</v>
      </c>
      <c r="F26" s="120">
        <v>0.05</v>
      </c>
      <c r="G26" s="100" t="s">
        <v>212</v>
      </c>
      <c r="H26" s="156" t="s">
        <v>318</v>
      </c>
      <c r="I26" s="156" t="s">
        <v>318</v>
      </c>
      <c r="J26" s="156" t="s">
        <v>318</v>
      </c>
      <c r="K26" s="156" t="s">
        <v>332</v>
      </c>
      <c r="L26" s="156" t="s">
        <v>318</v>
      </c>
      <c r="M26" s="156" t="s">
        <v>386</v>
      </c>
      <c r="N26" s="182" t="s">
        <v>386</v>
      </c>
      <c r="O26" s="182" t="s">
        <v>383</v>
      </c>
      <c r="P26" s="156" t="s">
        <v>341</v>
      </c>
      <c r="Q26" s="156"/>
      <c r="R26" s="156"/>
      <c r="S26" s="156"/>
      <c r="T26" s="93" t="s">
        <v>213</v>
      </c>
      <c r="U26" s="18" t="s">
        <v>191</v>
      </c>
      <c r="V26" s="94" t="s">
        <v>264</v>
      </c>
    </row>
    <row r="27" spans="2:22" ht="31.8" customHeight="1" x14ac:dyDescent="0.3">
      <c r="B27" s="319"/>
      <c r="C27" s="303"/>
      <c r="D27" s="297"/>
      <c r="E27" s="126" t="s">
        <v>214</v>
      </c>
      <c r="F27" s="120">
        <v>7.4999999999999997E-2</v>
      </c>
      <c r="G27" s="100" t="s">
        <v>297</v>
      </c>
      <c r="H27" s="156" t="s">
        <v>319</v>
      </c>
      <c r="I27" s="156" t="s">
        <v>319</v>
      </c>
      <c r="J27" s="163" t="s">
        <v>325</v>
      </c>
      <c r="K27" s="156" t="s">
        <v>318</v>
      </c>
      <c r="L27" s="156" t="s">
        <v>318</v>
      </c>
      <c r="M27" s="156" t="s">
        <v>318</v>
      </c>
      <c r="N27" s="192" t="str">
        <f>J27</f>
        <v>Tgl 24 Maret</v>
      </c>
      <c r="O27" s="182" t="s">
        <v>383</v>
      </c>
      <c r="P27" s="156" t="s">
        <v>318</v>
      </c>
      <c r="Q27" s="156"/>
      <c r="R27" s="156"/>
      <c r="S27" s="156"/>
      <c r="T27" s="93" t="s">
        <v>215</v>
      </c>
      <c r="U27" s="18" t="s">
        <v>191</v>
      </c>
      <c r="V27" s="94" t="s">
        <v>263</v>
      </c>
    </row>
    <row r="28" spans="2:22" ht="28.8" x14ac:dyDescent="0.3">
      <c r="B28" s="319"/>
      <c r="C28" s="303"/>
      <c r="D28" s="297"/>
      <c r="E28" s="126" t="s">
        <v>242</v>
      </c>
      <c r="F28" s="120">
        <v>7.4999999999999997E-2</v>
      </c>
      <c r="G28" s="100" t="s">
        <v>240</v>
      </c>
      <c r="H28" s="156" t="s">
        <v>319</v>
      </c>
      <c r="I28" s="156" t="s">
        <v>319</v>
      </c>
      <c r="J28" s="163" t="s">
        <v>325</v>
      </c>
      <c r="K28" s="156" t="s">
        <v>318</v>
      </c>
      <c r="L28" s="156" t="s">
        <v>318</v>
      </c>
      <c r="M28" s="156" t="s">
        <v>318</v>
      </c>
      <c r="N28" s="192" t="str">
        <f>J28</f>
        <v>Tgl 24 Maret</v>
      </c>
      <c r="O28" s="182" t="s">
        <v>383</v>
      </c>
      <c r="P28" s="156" t="s">
        <v>318</v>
      </c>
      <c r="Q28" s="156"/>
      <c r="R28" s="156"/>
      <c r="S28" s="156"/>
      <c r="T28" s="93" t="s">
        <v>237</v>
      </c>
      <c r="U28" s="18" t="s">
        <v>265</v>
      </c>
      <c r="V28" s="94" t="s">
        <v>245</v>
      </c>
    </row>
    <row r="29" spans="2:22" ht="14.4" x14ac:dyDescent="0.3">
      <c r="B29" s="319"/>
      <c r="C29" s="302" t="s">
        <v>45</v>
      </c>
      <c r="D29" s="302" t="s">
        <v>241</v>
      </c>
      <c r="E29" s="302" t="s">
        <v>229</v>
      </c>
      <c r="F29" s="299">
        <v>0.05</v>
      </c>
      <c r="G29" s="305">
        <v>1</v>
      </c>
      <c r="H29" s="405" t="s">
        <v>318</v>
      </c>
      <c r="I29" s="405" t="s">
        <v>318</v>
      </c>
      <c r="J29" s="405" t="s">
        <v>318</v>
      </c>
      <c r="K29" s="405" t="s">
        <v>318</v>
      </c>
      <c r="L29" s="405" t="s">
        <v>318</v>
      </c>
      <c r="M29" s="403">
        <f>72/78</f>
        <v>0.92307692307692313</v>
      </c>
      <c r="N29" s="394">
        <v>0.92307692307692313</v>
      </c>
      <c r="O29" s="402" t="s">
        <v>383</v>
      </c>
      <c r="P29" s="405" t="s">
        <v>318</v>
      </c>
      <c r="Q29" s="164"/>
      <c r="R29" s="164"/>
      <c r="S29" s="164"/>
      <c r="T29" s="93" t="s">
        <v>249</v>
      </c>
      <c r="U29" s="18" t="s">
        <v>191</v>
      </c>
      <c r="V29" s="94" t="s">
        <v>250</v>
      </c>
    </row>
    <row r="30" spans="2:22" ht="14.4" x14ac:dyDescent="0.3">
      <c r="B30" s="319"/>
      <c r="C30" s="303"/>
      <c r="D30" s="303"/>
      <c r="E30" s="303"/>
      <c r="F30" s="300"/>
      <c r="G30" s="306"/>
      <c r="H30" s="375"/>
      <c r="I30" s="375"/>
      <c r="J30" s="375"/>
      <c r="K30" s="375"/>
      <c r="L30" s="375"/>
      <c r="M30" s="406"/>
      <c r="N30" s="395"/>
      <c r="O30" s="382"/>
      <c r="P30" s="375"/>
      <c r="Q30" s="403"/>
      <c r="R30" s="403"/>
      <c r="S30" s="403" t="s">
        <v>216</v>
      </c>
      <c r="T30" s="93" t="s">
        <v>217</v>
      </c>
      <c r="U30" s="18" t="s">
        <v>191</v>
      </c>
      <c r="V30" s="94" t="s">
        <v>250</v>
      </c>
    </row>
    <row r="31" spans="2:22" ht="15" thickBot="1" x14ac:dyDescent="0.35">
      <c r="B31" s="319"/>
      <c r="C31" s="303"/>
      <c r="D31" s="303"/>
      <c r="E31" s="304"/>
      <c r="F31" s="301"/>
      <c r="G31" s="307"/>
      <c r="H31" s="376"/>
      <c r="I31" s="376"/>
      <c r="J31" s="376"/>
      <c r="K31" s="376"/>
      <c r="L31" s="376"/>
      <c r="M31" s="404"/>
      <c r="N31" s="396"/>
      <c r="O31" s="383"/>
      <c r="P31" s="376"/>
      <c r="Q31" s="404"/>
      <c r="R31" s="404"/>
      <c r="S31" s="404"/>
      <c r="T31" s="93" t="s">
        <v>218</v>
      </c>
      <c r="U31" s="18" t="s">
        <v>191</v>
      </c>
      <c r="V31" s="94" t="s">
        <v>250</v>
      </c>
    </row>
    <row r="32" spans="2:22" ht="28.8" x14ac:dyDescent="0.3">
      <c r="B32" s="319"/>
      <c r="C32" s="304"/>
      <c r="D32" s="304"/>
      <c r="E32" s="96" t="s">
        <v>230</v>
      </c>
      <c r="F32" s="97">
        <v>2.5000000000000001E-2</v>
      </c>
      <c r="G32" s="121" t="s">
        <v>206</v>
      </c>
      <c r="H32" s="155" t="s">
        <v>324</v>
      </c>
      <c r="I32" s="152">
        <v>17</v>
      </c>
      <c r="J32" s="152">
        <f>J23</f>
        <v>14</v>
      </c>
      <c r="K32" s="152">
        <f t="shared" ref="K32:L32" si="0">K23</f>
        <v>15</v>
      </c>
      <c r="L32" s="152">
        <f t="shared" si="0"/>
        <v>16</v>
      </c>
      <c r="M32" s="152">
        <v>28</v>
      </c>
      <c r="N32" s="179">
        <v>19</v>
      </c>
      <c r="O32" s="184" t="s">
        <v>383</v>
      </c>
      <c r="P32" s="155" t="s">
        <v>318</v>
      </c>
      <c r="Q32" s="155" t="s">
        <v>318</v>
      </c>
      <c r="R32" s="155" t="s">
        <v>318</v>
      </c>
      <c r="S32" s="155" t="s">
        <v>318</v>
      </c>
      <c r="T32" s="123" t="s">
        <v>304</v>
      </c>
      <c r="U32" s="124" t="s">
        <v>191</v>
      </c>
      <c r="V32" s="94" t="s">
        <v>250</v>
      </c>
    </row>
    <row r="33" spans="2:22" ht="14.4" customHeight="1" x14ac:dyDescent="0.3">
      <c r="B33" s="319"/>
      <c r="C33" s="296" t="s">
        <v>44</v>
      </c>
      <c r="D33" s="363" t="s">
        <v>102</v>
      </c>
      <c r="E33" s="302" t="s">
        <v>305</v>
      </c>
      <c r="F33" s="299">
        <v>0.02</v>
      </c>
      <c r="G33" s="305" t="s">
        <v>306</v>
      </c>
      <c r="H33" s="397" t="s">
        <v>318</v>
      </c>
      <c r="I33" s="397" t="s">
        <v>318</v>
      </c>
      <c r="J33" s="397" t="s">
        <v>318</v>
      </c>
      <c r="K33" s="397" t="s">
        <v>318</v>
      </c>
      <c r="L33" s="397" t="s">
        <v>318</v>
      </c>
      <c r="M33" s="397" t="s">
        <v>318</v>
      </c>
      <c r="N33" s="407" t="s">
        <v>318</v>
      </c>
      <c r="O33" s="394"/>
      <c r="P33" s="397" t="s">
        <v>318</v>
      </c>
      <c r="Q33" s="397" t="s">
        <v>318</v>
      </c>
      <c r="R33" s="397" t="s">
        <v>318</v>
      </c>
      <c r="S33" s="397" t="s">
        <v>318</v>
      </c>
      <c r="T33" s="123" t="s">
        <v>298</v>
      </c>
      <c r="U33" s="124"/>
      <c r="V33" s="125"/>
    </row>
    <row r="34" spans="2:22" ht="14.4" x14ac:dyDescent="0.3">
      <c r="B34" s="319"/>
      <c r="C34" s="297"/>
      <c r="D34" s="363"/>
      <c r="E34" s="303"/>
      <c r="F34" s="300"/>
      <c r="G34" s="306"/>
      <c r="H34" s="397"/>
      <c r="I34" s="397"/>
      <c r="J34" s="397"/>
      <c r="K34" s="397"/>
      <c r="L34" s="397"/>
      <c r="M34" s="397"/>
      <c r="N34" s="407"/>
      <c r="O34" s="395"/>
      <c r="P34" s="397"/>
      <c r="Q34" s="397"/>
      <c r="R34" s="397"/>
      <c r="S34" s="397"/>
      <c r="T34" s="123" t="s">
        <v>299</v>
      </c>
      <c r="U34" s="124"/>
      <c r="V34" s="125"/>
    </row>
    <row r="35" spans="2:22" ht="14.4" x14ac:dyDescent="0.3">
      <c r="B35" s="319"/>
      <c r="C35" s="297"/>
      <c r="D35" s="363"/>
      <c r="E35" s="303"/>
      <c r="F35" s="300"/>
      <c r="G35" s="306"/>
      <c r="H35" s="397"/>
      <c r="I35" s="397"/>
      <c r="J35" s="397"/>
      <c r="K35" s="397"/>
      <c r="L35" s="397"/>
      <c r="M35" s="397"/>
      <c r="N35" s="407"/>
      <c r="O35" s="395"/>
      <c r="P35" s="397"/>
      <c r="Q35" s="397"/>
      <c r="R35" s="397"/>
      <c r="S35" s="397"/>
      <c r="T35" s="123" t="s">
        <v>300</v>
      </c>
      <c r="U35" s="124"/>
      <c r="V35" s="125"/>
    </row>
    <row r="36" spans="2:22" ht="14.4" x14ac:dyDescent="0.3">
      <c r="B36" s="319"/>
      <c r="C36" s="297"/>
      <c r="D36" s="363"/>
      <c r="E36" s="304"/>
      <c r="F36" s="301"/>
      <c r="G36" s="307"/>
      <c r="H36" s="397"/>
      <c r="I36" s="397"/>
      <c r="J36" s="397"/>
      <c r="K36" s="397"/>
      <c r="L36" s="397"/>
      <c r="M36" s="397"/>
      <c r="N36" s="407"/>
      <c r="O36" s="396"/>
      <c r="P36" s="397"/>
      <c r="Q36" s="397"/>
      <c r="R36" s="397"/>
      <c r="S36" s="397"/>
      <c r="T36" s="123" t="s">
        <v>301</v>
      </c>
      <c r="U36" s="124" t="s">
        <v>191</v>
      </c>
      <c r="V36" s="125" t="s">
        <v>243</v>
      </c>
    </row>
    <row r="37" spans="2:22" ht="61.2" customHeight="1" x14ac:dyDescent="0.3">
      <c r="B37" s="319"/>
      <c r="C37" s="297"/>
      <c r="D37" s="93" t="s">
        <v>103</v>
      </c>
      <c r="E37" s="92" t="s">
        <v>307</v>
      </c>
      <c r="F37" s="97">
        <v>0.02</v>
      </c>
      <c r="G37" s="122" t="s">
        <v>308</v>
      </c>
      <c r="H37" s="155" t="s">
        <v>318</v>
      </c>
      <c r="I37" s="155" t="s">
        <v>318</v>
      </c>
      <c r="J37" s="155" t="s">
        <v>318</v>
      </c>
      <c r="K37" s="155" t="s">
        <v>318</v>
      </c>
      <c r="L37" s="155" t="s">
        <v>318</v>
      </c>
      <c r="M37" s="155" t="s">
        <v>318</v>
      </c>
      <c r="N37" s="184" t="s">
        <v>318</v>
      </c>
      <c r="O37" s="184"/>
      <c r="P37" s="155" t="s">
        <v>318</v>
      </c>
      <c r="Q37" s="155" t="s">
        <v>318</v>
      </c>
      <c r="R37" s="155" t="s">
        <v>318</v>
      </c>
      <c r="S37" s="155" t="s">
        <v>318</v>
      </c>
      <c r="T37" s="123" t="s">
        <v>309</v>
      </c>
      <c r="U37" s="124"/>
      <c r="V37" s="125"/>
    </row>
    <row r="38" spans="2:22" ht="42" customHeight="1" x14ac:dyDescent="0.3">
      <c r="B38" s="319"/>
      <c r="C38" s="297"/>
      <c r="D38" s="93" t="s">
        <v>104</v>
      </c>
      <c r="E38" s="96" t="s">
        <v>310</v>
      </c>
      <c r="F38" s="97">
        <v>0.02</v>
      </c>
      <c r="G38" s="121" t="s">
        <v>311</v>
      </c>
      <c r="H38" s="155" t="s">
        <v>318</v>
      </c>
      <c r="I38" s="155" t="s">
        <v>318</v>
      </c>
      <c r="J38" s="155" t="s">
        <v>318</v>
      </c>
      <c r="K38" s="155" t="s">
        <v>318</v>
      </c>
      <c r="L38" s="155" t="s">
        <v>318</v>
      </c>
      <c r="M38" s="155" t="s">
        <v>318</v>
      </c>
      <c r="N38" s="184" t="s">
        <v>318</v>
      </c>
      <c r="O38" s="184"/>
      <c r="P38" s="155" t="s">
        <v>318</v>
      </c>
      <c r="Q38" s="155" t="s">
        <v>318</v>
      </c>
      <c r="R38" s="155" t="s">
        <v>318</v>
      </c>
      <c r="S38" s="155" t="s">
        <v>318</v>
      </c>
      <c r="T38" s="123" t="s">
        <v>302</v>
      </c>
      <c r="U38" s="124"/>
      <c r="V38" s="125"/>
    </row>
    <row r="39" spans="2:22" ht="28.8" customHeight="1" x14ac:dyDescent="0.3">
      <c r="B39" s="319"/>
      <c r="C39" s="297"/>
      <c r="D39" s="363" t="s">
        <v>312</v>
      </c>
      <c r="E39" s="302" t="s">
        <v>101</v>
      </c>
      <c r="F39" s="299">
        <v>0.02</v>
      </c>
      <c r="G39" s="305" t="s">
        <v>313</v>
      </c>
      <c r="H39" s="397" t="s">
        <v>318</v>
      </c>
      <c r="I39" s="397" t="s">
        <v>318</v>
      </c>
      <c r="J39" s="397" t="s">
        <v>318</v>
      </c>
      <c r="K39" s="397" t="s">
        <v>318</v>
      </c>
      <c r="L39" s="397" t="s">
        <v>318</v>
      </c>
      <c r="M39" s="397" t="s">
        <v>318</v>
      </c>
      <c r="N39" s="394" t="s">
        <v>318</v>
      </c>
      <c r="O39" s="188"/>
      <c r="P39" s="397" t="s">
        <v>318</v>
      </c>
      <c r="Q39" s="397" t="s">
        <v>318</v>
      </c>
      <c r="R39" s="397" t="s">
        <v>318</v>
      </c>
      <c r="S39" s="397" t="s">
        <v>318</v>
      </c>
      <c r="T39" s="123" t="s">
        <v>314</v>
      </c>
      <c r="U39" s="124"/>
      <c r="V39" s="125"/>
    </row>
    <row r="40" spans="2:22" ht="18.600000000000001" customHeight="1" x14ac:dyDescent="0.3">
      <c r="B40" s="319"/>
      <c r="C40" s="297"/>
      <c r="D40" s="363"/>
      <c r="E40" s="304"/>
      <c r="F40" s="301"/>
      <c r="G40" s="307"/>
      <c r="H40" s="397"/>
      <c r="I40" s="397"/>
      <c r="J40" s="397"/>
      <c r="K40" s="397"/>
      <c r="L40" s="397"/>
      <c r="M40" s="397"/>
      <c r="N40" s="396"/>
      <c r="O40" s="189"/>
      <c r="P40" s="397"/>
      <c r="Q40" s="397"/>
      <c r="R40" s="397"/>
      <c r="S40" s="397"/>
      <c r="T40" s="123" t="s">
        <v>303</v>
      </c>
      <c r="U40" s="124"/>
      <c r="V40" s="125"/>
    </row>
    <row r="41" spans="2:22" ht="17.399999999999999" customHeight="1" x14ac:dyDescent="0.3">
      <c r="B41" s="319"/>
      <c r="C41" s="297"/>
      <c r="D41" s="363" t="s">
        <v>108</v>
      </c>
      <c r="E41" s="302" t="s">
        <v>271</v>
      </c>
      <c r="F41" s="299">
        <v>0.02</v>
      </c>
      <c r="G41" s="305" t="s">
        <v>315</v>
      </c>
      <c r="H41" s="398">
        <v>0</v>
      </c>
      <c r="I41" s="398">
        <v>0</v>
      </c>
      <c r="J41" s="398">
        <v>0</v>
      </c>
      <c r="K41" s="398">
        <v>0</v>
      </c>
      <c r="L41" s="398">
        <v>0</v>
      </c>
      <c r="M41" s="398">
        <v>0</v>
      </c>
      <c r="N41" s="400">
        <v>0</v>
      </c>
      <c r="O41" s="400" t="s">
        <v>384</v>
      </c>
      <c r="P41" s="398">
        <v>0</v>
      </c>
      <c r="Q41" s="398"/>
      <c r="R41" s="398"/>
      <c r="S41" s="398"/>
      <c r="T41" s="148" t="s">
        <v>317</v>
      </c>
      <c r="U41" s="124"/>
      <c r="V41" s="127"/>
    </row>
    <row r="42" spans="2:22" ht="19.2" customHeight="1" thickBot="1" x14ac:dyDescent="0.35">
      <c r="B42" s="319"/>
      <c r="C42" s="348"/>
      <c r="D42" s="364"/>
      <c r="E42" s="325"/>
      <c r="F42" s="327"/>
      <c r="G42" s="365"/>
      <c r="H42" s="399"/>
      <c r="I42" s="399"/>
      <c r="J42" s="399"/>
      <c r="K42" s="399"/>
      <c r="L42" s="399"/>
      <c r="M42" s="399"/>
      <c r="N42" s="401"/>
      <c r="O42" s="401"/>
      <c r="P42" s="399"/>
      <c r="Q42" s="399"/>
      <c r="R42" s="399"/>
      <c r="S42" s="399"/>
      <c r="T42" s="145" t="s">
        <v>316</v>
      </c>
      <c r="U42" s="146"/>
      <c r="V42" s="147"/>
    </row>
    <row r="43" spans="2:22" ht="32.4" customHeight="1" x14ac:dyDescent="0.3">
      <c r="B43" s="353" t="s">
        <v>219</v>
      </c>
      <c r="C43" s="349" t="s">
        <v>14</v>
      </c>
      <c r="D43" s="358" t="s">
        <v>231</v>
      </c>
      <c r="E43" s="135" t="s">
        <v>15</v>
      </c>
      <c r="F43" s="99">
        <v>2.5000000000000001E-2</v>
      </c>
      <c r="G43" s="142" t="s">
        <v>86</v>
      </c>
      <c r="H43" s="152" t="s">
        <v>318</v>
      </c>
      <c r="I43" s="152" t="s">
        <v>318</v>
      </c>
      <c r="J43" s="152" t="s">
        <v>318</v>
      </c>
      <c r="K43" s="152" t="s">
        <v>318</v>
      </c>
      <c r="L43" s="152" t="s">
        <v>318</v>
      </c>
      <c r="M43" s="152" t="s">
        <v>318</v>
      </c>
      <c r="N43" s="176">
        <v>0</v>
      </c>
      <c r="O43" s="176" t="s">
        <v>391</v>
      </c>
      <c r="P43" s="165"/>
      <c r="Q43" s="152"/>
      <c r="R43" s="152"/>
      <c r="S43" s="152"/>
      <c r="T43" s="143" t="s">
        <v>278</v>
      </c>
      <c r="U43" s="95" t="s">
        <v>191</v>
      </c>
      <c r="V43" s="144" t="s">
        <v>243</v>
      </c>
    </row>
    <row r="44" spans="2:22" ht="30" customHeight="1" x14ac:dyDescent="0.3">
      <c r="B44" s="323"/>
      <c r="C44" s="350"/>
      <c r="D44" s="357"/>
      <c r="E44" s="129" t="s">
        <v>16</v>
      </c>
      <c r="F44" s="120">
        <v>2.5000000000000001E-2</v>
      </c>
      <c r="G44" s="130">
        <v>0.75</v>
      </c>
      <c r="H44" s="156">
        <v>1</v>
      </c>
      <c r="I44" s="156" t="s">
        <v>318</v>
      </c>
      <c r="J44" s="156" t="s">
        <v>318</v>
      </c>
      <c r="K44" s="156" t="s">
        <v>318</v>
      </c>
      <c r="L44" s="156"/>
      <c r="M44" s="156" t="s">
        <v>318</v>
      </c>
      <c r="N44" s="182" t="s">
        <v>387</v>
      </c>
      <c r="O44" s="182" t="s">
        <v>383</v>
      </c>
      <c r="P44" s="61"/>
      <c r="Q44" s="156"/>
      <c r="R44" s="156"/>
      <c r="S44" s="156"/>
      <c r="T44" s="131" t="s">
        <v>279</v>
      </c>
      <c r="U44" s="100" t="s">
        <v>191</v>
      </c>
      <c r="V44" s="125" t="s">
        <v>243</v>
      </c>
    </row>
    <row r="45" spans="2:22" ht="17.399999999999999" customHeight="1" x14ac:dyDescent="0.3">
      <c r="B45" s="323"/>
      <c r="C45" s="350"/>
      <c r="D45" s="355" t="s">
        <v>266</v>
      </c>
      <c r="E45" s="355" t="s">
        <v>67</v>
      </c>
      <c r="F45" s="299">
        <v>2.5000000000000001E-2</v>
      </c>
      <c r="G45" s="366" t="s">
        <v>68</v>
      </c>
      <c r="H45" s="405">
        <v>0</v>
      </c>
      <c r="I45" s="405">
        <v>1</v>
      </c>
      <c r="J45" s="405">
        <v>0</v>
      </c>
      <c r="K45" s="405">
        <v>0</v>
      </c>
      <c r="L45" s="405">
        <v>0</v>
      </c>
      <c r="M45" s="405">
        <v>0</v>
      </c>
      <c r="N45" s="402">
        <v>0</v>
      </c>
      <c r="O45" s="402" t="s">
        <v>384</v>
      </c>
      <c r="P45" s="405">
        <v>0</v>
      </c>
      <c r="Q45" s="156"/>
      <c r="R45" s="156"/>
      <c r="S45" s="156"/>
      <c r="T45" s="131" t="s">
        <v>280</v>
      </c>
      <c r="U45" s="100" t="s">
        <v>191</v>
      </c>
      <c r="V45" s="125" t="s">
        <v>243</v>
      </c>
    </row>
    <row r="46" spans="2:22" ht="17.399999999999999" customHeight="1" x14ac:dyDescent="0.3">
      <c r="B46" s="323"/>
      <c r="C46" s="350"/>
      <c r="D46" s="356"/>
      <c r="E46" s="356"/>
      <c r="F46" s="301"/>
      <c r="G46" s="367"/>
      <c r="H46" s="376"/>
      <c r="I46" s="376"/>
      <c r="J46" s="376"/>
      <c r="K46" s="376"/>
      <c r="L46" s="376"/>
      <c r="M46" s="376"/>
      <c r="N46" s="383"/>
      <c r="O46" s="383"/>
      <c r="P46" s="376"/>
      <c r="Q46" s="156"/>
      <c r="R46" s="156"/>
      <c r="S46" s="156"/>
      <c r="T46" s="131" t="s">
        <v>281</v>
      </c>
      <c r="U46" s="100" t="s">
        <v>191</v>
      </c>
      <c r="V46" s="125" t="s">
        <v>243</v>
      </c>
    </row>
    <row r="47" spans="2:22" ht="17.399999999999999" customHeight="1" x14ac:dyDescent="0.3">
      <c r="B47" s="323"/>
      <c r="C47" s="350"/>
      <c r="D47" s="355" t="s">
        <v>232</v>
      </c>
      <c r="E47" s="357" t="s">
        <v>267</v>
      </c>
      <c r="F47" s="299">
        <v>2.5000000000000001E-2</v>
      </c>
      <c r="G47" s="368" t="s">
        <v>272</v>
      </c>
      <c r="H47" s="405" t="s">
        <v>318</v>
      </c>
      <c r="I47" s="405" t="s">
        <v>318</v>
      </c>
      <c r="J47" s="405" t="s">
        <v>318</v>
      </c>
      <c r="K47" s="405" t="s">
        <v>318</v>
      </c>
      <c r="L47" s="405" t="s">
        <v>318</v>
      </c>
      <c r="M47" s="405" t="s">
        <v>318</v>
      </c>
      <c r="N47" s="402" t="s">
        <v>392</v>
      </c>
      <c r="O47" s="402" t="s">
        <v>384</v>
      </c>
      <c r="P47" s="405" t="s">
        <v>318</v>
      </c>
      <c r="Q47" s="156"/>
      <c r="R47" s="156"/>
      <c r="S47" s="156"/>
      <c r="T47" s="132" t="s">
        <v>282</v>
      </c>
      <c r="U47" s="100" t="s">
        <v>191</v>
      </c>
      <c r="V47" s="125" t="s">
        <v>243</v>
      </c>
    </row>
    <row r="48" spans="2:22" ht="31.2" customHeight="1" x14ac:dyDescent="0.3">
      <c r="B48" s="323"/>
      <c r="C48" s="350"/>
      <c r="D48" s="356"/>
      <c r="E48" s="357"/>
      <c r="F48" s="301"/>
      <c r="G48" s="368"/>
      <c r="H48" s="376"/>
      <c r="I48" s="376"/>
      <c r="J48" s="376"/>
      <c r="K48" s="376"/>
      <c r="L48" s="376"/>
      <c r="M48" s="376"/>
      <c r="N48" s="383"/>
      <c r="O48" s="383"/>
      <c r="P48" s="376"/>
      <c r="Q48" s="156"/>
      <c r="R48" s="156"/>
      <c r="S48" s="156"/>
      <c r="T48" s="133" t="s">
        <v>283</v>
      </c>
      <c r="U48" s="100" t="s">
        <v>191</v>
      </c>
      <c r="V48" s="125" t="s">
        <v>243</v>
      </c>
    </row>
    <row r="49" spans="2:22" ht="34.799999999999997" customHeight="1" x14ac:dyDescent="0.3">
      <c r="B49" s="323"/>
      <c r="C49" s="350"/>
      <c r="D49" s="356"/>
      <c r="E49" s="355" t="s">
        <v>268</v>
      </c>
      <c r="F49" s="299">
        <v>2.5000000000000001E-2</v>
      </c>
      <c r="G49" s="134" t="s">
        <v>273</v>
      </c>
      <c r="H49" s="166" t="s">
        <v>321</v>
      </c>
      <c r="I49" s="166"/>
      <c r="J49" s="61"/>
      <c r="K49" s="61"/>
      <c r="L49" s="61"/>
      <c r="M49" s="61" t="s">
        <v>333</v>
      </c>
      <c r="N49" s="182" t="s">
        <v>393</v>
      </c>
      <c r="O49" s="182" t="s">
        <v>383</v>
      </c>
      <c r="P49" s="61"/>
      <c r="Q49" s="156"/>
      <c r="R49" s="156"/>
      <c r="S49" s="156"/>
      <c r="T49" s="132" t="s">
        <v>284</v>
      </c>
      <c r="U49" s="100" t="s">
        <v>191</v>
      </c>
      <c r="V49" s="125" t="s">
        <v>243</v>
      </c>
    </row>
    <row r="50" spans="2:22" ht="17.399999999999999" customHeight="1" x14ac:dyDescent="0.3">
      <c r="B50" s="323"/>
      <c r="C50" s="350"/>
      <c r="D50" s="356"/>
      <c r="E50" s="358"/>
      <c r="F50" s="301"/>
      <c r="G50" s="136" t="s">
        <v>274</v>
      </c>
      <c r="H50" s="156" t="s">
        <v>318</v>
      </c>
      <c r="I50" s="156" t="s">
        <v>318</v>
      </c>
      <c r="J50" s="156" t="s">
        <v>318</v>
      </c>
      <c r="K50" s="156" t="s">
        <v>318</v>
      </c>
      <c r="L50" s="156" t="s">
        <v>318</v>
      </c>
      <c r="M50" s="156" t="s">
        <v>318</v>
      </c>
      <c r="N50" s="182"/>
      <c r="O50" s="182"/>
      <c r="P50" s="61" t="s">
        <v>333</v>
      </c>
      <c r="Q50" s="156"/>
      <c r="R50" s="156"/>
      <c r="S50" s="156"/>
      <c r="T50" s="132" t="s">
        <v>285</v>
      </c>
      <c r="U50" s="100" t="s">
        <v>191</v>
      </c>
      <c r="V50" s="125" t="s">
        <v>243</v>
      </c>
    </row>
    <row r="51" spans="2:22" ht="43.2" x14ac:dyDescent="0.3">
      <c r="B51" s="323"/>
      <c r="C51" s="350"/>
      <c r="D51" s="129" t="s">
        <v>233</v>
      </c>
      <c r="E51" s="129" t="s">
        <v>109</v>
      </c>
      <c r="F51" s="120">
        <v>2.5000000000000001E-2</v>
      </c>
      <c r="G51" s="130" t="s">
        <v>275</v>
      </c>
      <c r="H51" s="156" t="s">
        <v>319</v>
      </c>
      <c r="I51" s="156" t="s">
        <v>319</v>
      </c>
      <c r="J51" s="156" t="s">
        <v>319</v>
      </c>
      <c r="K51" s="170">
        <v>0.5</v>
      </c>
      <c r="L51" s="170">
        <v>0.75</v>
      </c>
      <c r="M51" s="170">
        <v>1</v>
      </c>
      <c r="N51" s="193">
        <v>1</v>
      </c>
      <c r="O51" s="190" t="s">
        <v>384</v>
      </c>
      <c r="P51" s="170">
        <v>1</v>
      </c>
      <c r="Q51" s="156"/>
      <c r="R51" s="156"/>
      <c r="S51" s="156"/>
      <c r="T51" s="131" t="s">
        <v>286</v>
      </c>
      <c r="U51" s="100" t="s">
        <v>191</v>
      </c>
      <c r="V51" s="125" t="s">
        <v>243</v>
      </c>
    </row>
    <row r="52" spans="2:22" ht="21" customHeight="1" x14ac:dyDescent="0.3">
      <c r="B52" s="323"/>
      <c r="C52" s="351" t="s">
        <v>46</v>
      </c>
      <c r="D52" s="359" t="s">
        <v>234</v>
      </c>
      <c r="E52" s="129" t="s">
        <v>269</v>
      </c>
      <c r="F52" s="120">
        <v>2.5000000000000001E-2</v>
      </c>
      <c r="G52" s="137" t="s">
        <v>276</v>
      </c>
      <c r="H52" s="164" t="s">
        <v>318</v>
      </c>
      <c r="I52" s="164" t="s">
        <v>318</v>
      </c>
      <c r="J52" s="164" t="s">
        <v>318</v>
      </c>
      <c r="K52" s="164" t="s">
        <v>318</v>
      </c>
      <c r="L52" s="61">
        <v>2</v>
      </c>
      <c r="M52" s="164" t="s">
        <v>318</v>
      </c>
      <c r="N52" s="185">
        <v>2</v>
      </c>
      <c r="O52" s="182" t="s">
        <v>385</v>
      </c>
      <c r="P52" s="61">
        <v>0</v>
      </c>
      <c r="Q52" s="156"/>
      <c r="R52" s="156"/>
      <c r="S52" s="156"/>
      <c r="T52" s="131" t="s">
        <v>287</v>
      </c>
      <c r="U52" s="100" t="s">
        <v>191</v>
      </c>
      <c r="V52" s="125" t="s">
        <v>243</v>
      </c>
    </row>
    <row r="53" spans="2:22" ht="20.399999999999999" customHeight="1" x14ac:dyDescent="0.3">
      <c r="B53" s="323"/>
      <c r="C53" s="352"/>
      <c r="D53" s="360"/>
      <c r="E53" s="129" t="s">
        <v>270</v>
      </c>
      <c r="F53" s="120">
        <v>2.5000000000000001E-2</v>
      </c>
      <c r="G53" s="137" t="s">
        <v>277</v>
      </c>
      <c r="H53" s="164" t="s">
        <v>318</v>
      </c>
      <c r="I53" s="164" t="s">
        <v>318</v>
      </c>
      <c r="J53" s="164" t="s">
        <v>318</v>
      </c>
      <c r="K53" s="164" t="s">
        <v>318</v>
      </c>
      <c r="L53" s="61" t="s">
        <v>326</v>
      </c>
      <c r="M53" s="164" t="s">
        <v>318</v>
      </c>
      <c r="N53" s="182" t="s">
        <v>385</v>
      </c>
      <c r="O53" s="177" t="s">
        <v>384</v>
      </c>
      <c r="P53" s="61">
        <v>0</v>
      </c>
      <c r="Q53" s="156"/>
      <c r="R53" s="156"/>
      <c r="S53" s="156"/>
      <c r="T53" s="131" t="s">
        <v>288</v>
      </c>
      <c r="U53" s="100" t="s">
        <v>191</v>
      </c>
      <c r="V53" s="125" t="s">
        <v>243</v>
      </c>
    </row>
    <row r="54" spans="2:22" ht="35.4" customHeight="1" x14ac:dyDescent="0.3">
      <c r="B54" s="323"/>
      <c r="C54" s="352"/>
      <c r="D54" s="361" t="s">
        <v>235</v>
      </c>
      <c r="E54" s="129" t="s">
        <v>13</v>
      </c>
      <c r="F54" s="120">
        <v>2.5000000000000001E-2</v>
      </c>
      <c r="G54" s="137" t="s">
        <v>71</v>
      </c>
      <c r="H54" s="164" t="s">
        <v>318</v>
      </c>
      <c r="I54" s="164" t="s">
        <v>318</v>
      </c>
      <c r="J54" s="164" t="s">
        <v>318</v>
      </c>
      <c r="K54" s="164" t="s">
        <v>318</v>
      </c>
      <c r="L54" s="164" t="s">
        <v>318</v>
      </c>
      <c r="M54" s="164" t="s">
        <v>318</v>
      </c>
      <c r="N54" s="183" t="s">
        <v>318</v>
      </c>
      <c r="O54" s="183" t="s">
        <v>318</v>
      </c>
      <c r="P54" s="61">
        <v>0</v>
      </c>
      <c r="Q54" s="156"/>
      <c r="R54" s="156"/>
      <c r="S54" s="156"/>
      <c r="T54" s="131" t="s">
        <v>289</v>
      </c>
      <c r="U54" s="100" t="s">
        <v>191</v>
      </c>
      <c r="V54" s="125" t="s">
        <v>243</v>
      </c>
    </row>
    <row r="55" spans="2:22" ht="19.2" customHeight="1" x14ac:dyDescent="0.3">
      <c r="B55" s="323"/>
      <c r="C55" s="349"/>
      <c r="D55" s="362"/>
      <c r="E55" s="129" t="s">
        <v>271</v>
      </c>
      <c r="F55" s="120">
        <v>2.5000000000000001E-2</v>
      </c>
      <c r="G55" s="138">
        <v>0</v>
      </c>
      <c r="H55" s="164" t="s">
        <v>318</v>
      </c>
      <c r="I55" s="164" t="s">
        <v>318</v>
      </c>
      <c r="J55" s="164" t="s">
        <v>318</v>
      </c>
      <c r="K55" s="164" t="s">
        <v>318</v>
      </c>
      <c r="L55" s="164" t="s">
        <v>318</v>
      </c>
      <c r="M55" s="164" t="s">
        <v>318</v>
      </c>
      <c r="N55" s="183" t="s">
        <v>318</v>
      </c>
      <c r="O55" s="177" t="s">
        <v>384</v>
      </c>
      <c r="P55" s="164" t="s">
        <v>318</v>
      </c>
      <c r="Q55" s="156"/>
      <c r="R55" s="156"/>
      <c r="S55" s="156"/>
      <c r="T55" s="131" t="s">
        <v>290</v>
      </c>
      <c r="U55" s="100" t="s">
        <v>191</v>
      </c>
      <c r="V55" s="125" t="s">
        <v>243</v>
      </c>
    </row>
    <row r="56" spans="2:22" ht="50.4" customHeight="1" x14ac:dyDescent="0.3">
      <c r="B56" s="323"/>
      <c r="C56" s="302" t="s">
        <v>47</v>
      </c>
      <c r="D56" s="93" t="s">
        <v>334</v>
      </c>
      <c r="E56" s="126" t="s">
        <v>74</v>
      </c>
      <c r="F56" s="120">
        <v>2.5000000000000001E-2</v>
      </c>
      <c r="G56" s="141">
        <v>44958</v>
      </c>
      <c r="H56" s="154">
        <v>1</v>
      </c>
      <c r="I56" s="154">
        <v>1</v>
      </c>
      <c r="J56" s="154">
        <v>1</v>
      </c>
      <c r="K56" s="154">
        <v>1</v>
      </c>
      <c r="L56" s="154">
        <v>1</v>
      </c>
      <c r="M56" s="154">
        <v>1</v>
      </c>
      <c r="N56" s="186">
        <v>1</v>
      </c>
      <c r="O56" s="186" t="s">
        <v>384</v>
      </c>
      <c r="P56" s="154">
        <v>1</v>
      </c>
      <c r="Q56" s="156"/>
      <c r="R56" s="156"/>
      <c r="S56" s="156"/>
      <c r="T56" s="93" t="s">
        <v>291</v>
      </c>
      <c r="U56" s="100" t="s">
        <v>191</v>
      </c>
      <c r="V56" s="125" t="s">
        <v>263</v>
      </c>
    </row>
    <row r="57" spans="2:22" ht="14.4" x14ac:dyDescent="0.3">
      <c r="B57" s="323"/>
      <c r="C57" s="303"/>
      <c r="D57" s="345" t="s">
        <v>236</v>
      </c>
      <c r="E57" s="302" t="s">
        <v>76</v>
      </c>
      <c r="F57" s="299">
        <v>2.5000000000000001E-2</v>
      </c>
      <c r="G57" s="141">
        <v>44927</v>
      </c>
      <c r="H57" s="156" t="s">
        <v>318</v>
      </c>
      <c r="I57" s="156" t="s">
        <v>318</v>
      </c>
      <c r="J57" s="153">
        <v>1</v>
      </c>
      <c r="K57" s="153">
        <v>1</v>
      </c>
      <c r="L57" s="153">
        <v>1</v>
      </c>
      <c r="M57" s="153">
        <v>1</v>
      </c>
      <c r="N57" s="177">
        <v>1</v>
      </c>
      <c r="O57" s="177" t="s">
        <v>384</v>
      </c>
      <c r="P57" s="153">
        <v>1</v>
      </c>
      <c r="Q57" s="156"/>
      <c r="R57" s="156"/>
      <c r="S57" s="156"/>
      <c r="T57" s="93" t="s">
        <v>292</v>
      </c>
      <c r="U57" s="100" t="s">
        <v>191</v>
      </c>
      <c r="V57" s="125" t="s">
        <v>243</v>
      </c>
    </row>
    <row r="58" spans="2:22" ht="27" customHeight="1" x14ac:dyDescent="0.3">
      <c r="B58" s="323"/>
      <c r="C58" s="303"/>
      <c r="D58" s="346"/>
      <c r="E58" s="303"/>
      <c r="F58" s="300"/>
      <c r="G58" s="128">
        <v>44986</v>
      </c>
      <c r="H58" s="164" t="s">
        <v>318</v>
      </c>
      <c r="I58" s="164" t="s">
        <v>318</v>
      </c>
      <c r="J58" s="164" t="s">
        <v>318</v>
      </c>
      <c r="K58" s="164" t="s">
        <v>318</v>
      </c>
      <c r="L58" s="164" t="s">
        <v>318</v>
      </c>
      <c r="M58" s="164" t="s">
        <v>331</v>
      </c>
      <c r="N58" s="183" t="s">
        <v>331</v>
      </c>
      <c r="O58" s="183" t="s">
        <v>383</v>
      </c>
      <c r="P58" s="167"/>
      <c r="Q58" s="164"/>
      <c r="R58" s="164"/>
      <c r="S58" s="164"/>
      <c r="T58" s="123" t="s">
        <v>293</v>
      </c>
      <c r="U58" s="98" t="s">
        <v>191</v>
      </c>
      <c r="V58" s="127" t="s">
        <v>296</v>
      </c>
    </row>
    <row r="59" spans="2:22" ht="14.4" x14ac:dyDescent="0.3">
      <c r="B59" s="354"/>
      <c r="C59" s="304"/>
      <c r="D59" s="347"/>
      <c r="E59" s="304"/>
      <c r="F59" s="301"/>
      <c r="G59" s="128">
        <v>44927</v>
      </c>
      <c r="H59" s="153">
        <v>1</v>
      </c>
      <c r="I59" s="153">
        <v>1</v>
      </c>
      <c r="J59" s="153">
        <v>1</v>
      </c>
      <c r="K59" s="153">
        <v>1</v>
      </c>
      <c r="L59" s="153">
        <v>1</v>
      </c>
      <c r="M59" s="153">
        <v>1</v>
      </c>
      <c r="N59" s="177">
        <v>1</v>
      </c>
      <c r="O59" s="177" t="s">
        <v>384</v>
      </c>
      <c r="P59" s="153">
        <v>1</v>
      </c>
      <c r="Q59" s="164"/>
      <c r="R59" s="164"/>
      <c r="S59" s="164"/>
      <c r="T59" s="123" t="s">
        <v>294</v>
      </c>
      <c r="U59" s="100" t="s">
        <v>191</v>
      </c>
      <c r="V59" s="127" t="s">
        <v>295</v>
      </c>
    </row>
    <row r="60" spans="2:22" ht="15" customHeight="1" thickBot="1" x14ac:dyDescent="0.35">
      <c r="B60" s="88"/>
      <c r="C60" s="80"/>
      <c r="D60" s="85"/>
      <c r="E60" s="140"/>
      <c r="F60" s="78"/>
      <c r="G60" s="79"/>
      <c r="H60" s="168"/>
      <c r="I60" s="168"/>
      <c r="J60" s="169"/>
      <c r="K60" s="169"/>
      <c r="L60" s="169"/>
      <c r="M60" s="169"/>
      <c r="N60" s="187"/>
      <c r="O60" s="187"/>
      <c r="P60" s="169"/>
      <c r="Q60" s="168"/>
      <c r="R60" s="168"/>
      <c r="S60" s="168"/>
      <c r="T60" s="77"/>
      <c r="U60" s="80"/>
      <c r="V60" s="87"/>
    </row>
    <row r="61" spans="2:22" ht="14.4" customHeight="1" thickTop="1" x14ac:dyDescent="0.3">
      <c r="B61" s="72"/>
      <c r="C61" s="72"/>
      <c r="D61" s="81"/>
      <c r="F61" s="150"/>
      <c r="G61" s="82"/>
      <c r="T61" s="81"/>
      <c r="U61" s="84"/>
      <c r="V61" s="81"/>
    </row>
    <row r="63" spans="2:22" x14ac:dyDescent="0.25">
      <c r="F63" s="83"/>
      <c r="G63" s="83"/>
    </row>
  </sheetData>
  <mergeCells count="217">
    <mergeCell ref="C56:C59"/>
    <mergeCell ref="D57:D59"/>
    <mergeCell ref="E57:E59"/>
    <mergeCell ref="F57:F59"/>
    <mergeCell ref="O10:O12"/>
    <mergeCell ref="C52:C55"/>
    <mergeCell ref="D52:D53"/>
    <mergeCell ref="D54:D55"/>
    <mergeCell ref="D47:D50"/>
    <mergeCell ref="M39:M40"/>
    <mergeCell ref="N39:N40"/>
    <mergeCell ref="N21:N22"/>
    <mergeCell ref="N16:N17"/>
    <mergeCell ref="O21:O22"/>
    <mergeCell ref="E21:E22"/>
    <mergeCell ref="F21:F22"/>
    <mergeCell ref="G21:G22"/>
    <mergeCell ref="I18:I19"/>
    <mergeCell ref="J18:J19"/>
    <mergeCell ref="K18:K19"/>
    <mergeCell ref="H16:H17"/>
    <mergeCell ref="I16:I17"/>
    <mergeCell ref="O7:O9"/>
    <mergeCell ref="O13:O15"/>
    <mergeCell ref="O16:O17"/>
    <mergeCell ref="O18:O19"/>
    <mergeCell ref="O33:O36"/>
    <mergeCell ref="M47:M48"/>
    <mergeCell ref="P47:P48"/>
    <mergeCell ref="E49:E50"/>
    <mergeCell ref="F49:F50"/>
    <mergeCell ref="P45:P46"/>
    <mergeCell ref="E47:E48"/>
    <mergeCell ref="F47:F48"/>
    <mergeCell ref="G47:G48"/>
    <mergeCell ref="H47:H48"/>
    <mergeCell ref="I47:I48"/>
    <mergeCell ref="J47:J48"/>
    <mergeCell ref="K47:K48"/>
    <mergeCell ref="L47:L48"/>
    <mergeCell ref="H45:H46"/>
    <mergeCell ref="I45:I46"/>
    <mergeCell ref="J45:J46"/>
    <mergeCell ref="K45:K46"/>
    <mergeCell ref="L45:L46"/>
    <mergeCell ref="M45:M46"/>
    <mergeCell ref="S41:S42"/>
    <mergeCell ref="B43:B59"/>
    <mergeCell ref="C43:C51"/>
    <mergeCell ref="D43:D44"/>
    <mergeCell ref="D45:D46"/>
    <mergeCell ref="E45:E46"/>
    <mergeCell ref="F45:F46"/>
    <mergeCell ref="G45:G46"/>
    <mergeCell ref="J41:J42"/>
    <mergeCell ref="K41:K42"/>
    <mergeCell ref="L41:L42"/>
    <mergeCell ref="M41:M42"/>
    <mergeCell ref="N41:N42"/>
    <mergeCell ref="P41:P42"/>
    <mergeCell ref="D41:D42"/>
    <mergeCell ref="E41:E42"/>
    <mergeCell ref="F41:F42"/>
    <mergeCell ref="G41:G42"/>
    <mergeCell ref="H41:H42"/>
    <mergeCell ref="I41:I42"/>
    <mergeCell ref="O47:O48"/>
    <mergeCell ref="N47:N48"/>
    <mergeCell ref="N45:N46"/>
    <mergeCell ref="O45:O46"/>
    <mergeCell ref="S39:S40"/>
    <mergeCell ref="S33:S36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L33:L36"/>
    <mergeCell ref="M33:M36"/>
    <mergeCell ref="N33:N36"/>
    <mergeCell ref="P33:P36"/>
    <mergeCell ref="Q33:Q36"/>
    <mergeCell ref="R33:R36"/>
    <mergeCell ref="S30:S31"/>
    <mergeCell ref="C33:C42"/>
    <mergeCell ref="D33:D36"/>
    <mergeCell ref="E33:E36"/>
    <mergeCell ref="F33:F36"/>
    <mergeCell ref="G33:G36"/>
    <mergeCell ref="H33:H36"/>
    <mergeCell ref="I33:I36"/>
    <mergeCell ref="J33:J36"/>
    <mergeCell ref="K33:K36"/>
    <mergeCell ref="K29:K31"/>
    <mergeCell ref="L29:L31"/>
    <mergeCell ref="M29:M31"/>
    <mergeCell ref="P29:P31"/>
    <mergeCell ref="Q30:Q31"/>
    <mergeCell ref="R30:R31"/>
    <mergeCell ref="E29:E31"/>
    <mergeCell ref="F29:F31"/>
    <mergeCell ref="G29:G31"/>
    <mergeCell ref="H29:H31"/>
    <mergeCell ref="I29:I31"/>
    <mergeCell ref="J29:J31"/>
    <mergeCell ref="P39:P40"/>
    <mergeCell ref="Q39:Q40"/>
    <mergeCell ref="P21:P22"/>
    <mergeCell ref="Q21:Q22"/>
    <mergeCell ref="R21:R22"/>
    <mergeCell ref="B23:B42"/>
    <mergeCell ref="C23:C28"/>
    <mergeCell ref="D23:D24"/>
    <mergeCell ref="D25:D28"/>
    <mergeCell ref="C29:C32"/>
    <mergeCell ref="D29:D32"/>
    <mergeCell ref="H21:H22"/>
    <mergeCell ref="I21:I22"/>
    <mergeCell ref="J21:J22"/>
    <mergeCell ref="K21:K22"/>
    <mergeCell ref="L21:L22"/>
    <mergeCell ref="M21:M22"/>
    <mergeCell ref="N29:N31"/>
    <mergeCell ref="R39:R40"/>
    <mergeCell ref="Q41:Q42"/>
    <mergeCell ref="R41:R42"/>
    <mergeCell ref="O41:O42"/>
    <mergeCell ref="O29:O31"/>
    <mergeCell ref="B21:B22"/>
    <mergeCell ref="C21:C22"/>
    <mergeCell ref="D21:D22"/>
    <mergeCell ref="R13:R15"/>
    <mergeCell ref="P16:P17"/>
    <mergeCell ref="Q16:Q17"/>
    <mergeCell ref="R16:R17"/>
    <mergeCell ref="S16:S17"/>
    <mergeCell ref="D18:D20"/>
    <mergeCell ref="E18:E19"/>
    <mergeCell ref="F18:F19"/>
    <mergeCell ref="G18:G19"/>
    <mergeCell ref="H18:H19"/>
    <mergeCell ref="P18:P19"/>
    <mergeCell ref="Q18:Q19"/>
    <mergeCell ref="R18:R19"/>
    <mergeCell ref="S18:S19"/>
    <mergeCell ref="L18:L19"/>
    <mergeCell ref="M18:M19"/>
    <mergeCell ref="N18:N19"/>
    <mergeCell ref="J16:J17"/>
    <mergeCell ref="K16:K17"/>
    <mergeCell ref="L16:L17"/>
    <mergeCell ref="M16:M17"/>
    <mergeCell ref="L13:L15"/>
    <mergeCell ref="M13:M15"/>
    <mergeCell ref="N13:N15"/>
    <mergeCell ref="P13:P15"/>
    <mergeCell ref="Q13:Q15"/>
    <mergeCell ref="N7:N9"/>
    <mergeCell ref="P7:P9"/>
    <mergeCell ref="S10:S12"/>
    <mergeCell ref="C13:C20"/>
    <mergeCell ref="D13:D17"/>
    <mergeCell ref="E13:E15"/>
    <mergeCell ref="F13:F15"/>
    <mergeCell ref="G13:G15"/>
    <mergeCell ref="H13:H15"/>
    <mergeCell ref="I13:I15"/>
    <mergeCell ref="J13:J15"/>
    <mergeCell ref="K13:K15"/>
    <mergeCell ref="L10:L12"/>
    <mergeCell ref="M10:M12"/>
    <mergeCell ref="N10:N12"/>
    <mergeCell ref="P10:P12"/>
    <mergeCell ref="Q10:Q12"/>
    <mergeCell ref="R10:R12"/>
    <mergeCell ref="S13:S15"/>
    <mergeCell ref="E16:E17"/>
    <mergeCell ref="F16:F17"/>
    <mergeCell ref="G16:G17"/>
    <mergeCell ref="U5:U6"/>
    <mergeCell ref="V5:V6"/>
    <mergeCell ref="B7:B20"/>
    <mergeCell ref="C7:C12"/>
    <mergeCell ref="D7:D12"/>
    <mergeCell ref="E7:E9"/>
    <mergeCell ref="F7:F9"/>
    <mergeCell ref="G7:G9"/>
    <mergeCell ref="H7:H9"/>
    <mergeCell ref="I7:I9"/>
    <mergeCell ref="Q7:Q9"/>
    <mergeCell ref="R7:R9"/>
    <mergeCell ref="S7:S9"/>
    <mergeCell ref="E10:E12"/>
    <mergeCell ref="F10:F12"/>
    <mergeCell ref="G10:G12"/>
    <mergeCell ref="H10:H12"/>
    <mergeCell ref="I10:I12"/>
    <mergeCell ref="J10:J12"/>
    <mergeCell ref="K10:K12"/>
    <mergeCell ref="J7:J9"/>
    <mergeCell ref="K7:K9"/>
    <mergeCell ref="L7:L9"/>
    <mergeCell ref="M7:M9"/>
    <mergeCell ref="B2:T2"/>
    <mergeCell ref="B3:T3"/>
    <mergeCell ref="B5:B6"/>
    <mergeCell ref="C5:C6"/>
    <mergeCell ref="D5:D6"/>
    <mergeCell ref="E5:E6"/>
    <mergeCell ref="F5:F6"/>
    <mergeCell ref="G5:G6"/>
    <mergeCell ref="H5:S5"/>
    <mergeCell ref="T5:T6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I49"/>
  <sheetViews>
    <sheetView topLeftCell="A16" workbookViewId="0">
      <selection activeCell="D30" sqref="D30"/>
    </sheetView>
  </sheetViews>
  <sheetFormatPr defaultRowHeight="14.4" x14ac:dyDescent="0.3"/>
  <cols>
    <col min="1" max="1" width="8.88671875" style="191"/>
    <col min="3" max="3" width="15.77734375" bestFit="1" customWidth="1"/>
  </cols>
  <sheetData>
    <row r="4" spans="1:4" x14ac:dyDescent="0.3">
      <c r="A4" s="191" t="s">
        <v>346</v>
      </c>
      <c r="B4" t="s">
        <v>342</v>
      </c>
      <c r="C4" t="s">
        <v>345</v>
      </c>
      <c r="D4" t="s">
        <v>347</v>
      </c>
    </row>
    <row r="5" spans="1:4" x14ac:dyDescent="0.3">
      <c r="D5" t="s">
        <v>343</v>
      </c>
    </row>
    <row r="6" spans="1:4" x14ac:dyDescent="0.3">
      <c r="C6" t="s">
        <v>344</v>
      </c>
      <c r="D6" t="s">
        <v>348</v>
      </c>
    </row>
    <row r="7" spans="1:4" x14ac:dyDescent="0.3">
      <c r="D7" t="s">
        <v>362</v>
      </c>
    </row>
    <row r="9" spans="1:4" x14ac:dyDescent="0.3">
      <c r="A9" s="191" t="s">
        <v>354</v>
      </c>
      <c r="B9" t="s">
        <v>349</v>
      </c>
      <c r="D9" t="s">
        <v>350</v>
      </c>
    </row>
    <row r="10" spans="1:4" x14ac:dyDescent="0.3">
      <c r="D10" t="s">
        <v>351</v>
      </c>
    </row>
    <row r="11" spans="1:4" x14ac:dyDescent="0.3">
      <c r="D11" t="s">
        <v>352</v>
      </c>
    </row>
    <row r="12" spans="1:4" x14ac:dyDescent="0.3">
      <c r="D12" t="s">
        <v>353</v>
      </c>
    </row>
    <row r="14" spans="1:4" x14ac:dyDescent="0.3">
      <c r="A14" s="191" t="s">
        <v>355</v>
      </c>
      <c r="B14" t="s">
        <v>356</v>
      </c>
      <c r="D14" t="s">
        <v>357</v>
      </c>
    </row>
    <row r="15" spans="1:4" x14ac:dyDescent="0.3">
      <c r="D15" t="s">
        <v>358</v>
      </c>
    </row>
    <row r="16" spans="1:4" x14ac:dyDescent="0.3">
      <c r="D16" t="s">
        <v>359</v>
      </c>
    </row>
    <row r="17" spans="1:4" x14ac:dyDescent="0.3">
      <c r="D17" t="s">
        <v>360</v>
      </c>
    </row>
    <row r="19" spans="1:4" x14ac:dyDescent="0.3">
      <c r="A19" s="191" t="s">
        <v>361</v>
      </c>
      <c r="B19" t="s">
        <v>363</v>
      </c>
    </row>
    <row r="21" spans="1:4" x14ac:dyDescent="0.3">
      <c r="A21" s="191" t="s">
        <v>364</v>
      </c>
      <c r="B21" t="s">
        <v>365</v>
      </c>
      <c r="D21" t="s">
        <v>366</v>
      </c>
    </row>
    <row r="22" spans="1:4" x14ac:dyDescent="0.3">
      <c r="D22" t="s">
        <v>367</v>
      </c>
    </row>
    <row r="23" spans="1:4" x14ac:dyDescent="0.3">
      <c r="D23" t="s">
        <v>368</v>
      </c>
    </row>
    <row r="25" spans="1:4" x14ac:dyDescent="0.3">
      <c r="A25" s="191" t="s">
        <v>369</v>
      </c>
      <c r="B25" t="s">
        <v>370</v>
      </c>
      <c r="D25" t="s">
        <v>373</v>
      </c>
    </row>
    <row r="26" spans="1:4" x14ac:dyDescent="0.3">
      <c r="D26" t="s">
        <v>374</v>
      </c>
    </row>
    <row r="27" spans="1:4" x14ac:dyDescent="0.3">
      <c r="D27" t="s">
        <v>375</v>
      </c>
    </row>
    <row r="28" spans="1:4" x14ac:dyDescent="0.3">
      <c r="D28" t="s">
        <v>378</v>
      </c>
    </row>
    <row r="29" spans="1:4" x14ac:dyDescent="0.3">
      <c r="D29" t="s">
        <v>381</v>
      </c>
    </row>
    <row r="31" spans="1:4" x14ac:dyDescent="0.3">
      <c r="A31" s="191" t="s">
        <v>379</v>
      </c>
      <c r="B31" t="s">
        <v>380</v>
      </c>
    </row>
    <row r="41" spans="2:9" x14ac:dyDescent="0.3">
      <c r="B41" t="s">
        <v>371</v>
      </c>
      <c r="D41" t="s">
        <v>372</v>
      </c>
    </row>
    <row r="42" spans="2:9" x14ac:dyDescent="0.3">
      <c r="D42" s="377">
        <v>0.9</v>
      </c>
      <c r="E42" s="377">
        <v>0.92</v>
      </c>
      <c r="F42" s="377">
        <f>360/506</f>
        <v>0.71146245059288538</v>
      </c>
      <c r="G42" s="377">
        <f>564/487</f>
        <v>1.1581108829568789</v>
      </c>
      <c r="H42" s="377">
        <f>552/501</f>
        <v>1.1017964071856288</v>
      </c>
      <c r="I42" s="377">
        <f>576.61/482</f>
        <v>1.196286307053942</v>
      </c>
    </row>
    <row r="43" spans="2:9" x14ac:dyDescent="0.3">
      <c r="D43" s="375"/>
      <c r="E43" s="375"/>
      <c r="F43" s="375"/>
      <c r="G43" s="375"/>
      <c r="H43" s="375"/>
      <c r="I43" s="375"/>
    </row>
    <row r="44" spans="2:9" x14ac:dyDescent="0.3">
      <c r="D44" s="376"/>
      <c r="E44" s="376"/>
      <c r="F44" s="376"/>
      <c r="G44" s="376"/>
      <c r="H44" s="376"/>
      <c r="I44" s="376"/>
    </row>
    <row r="46" spans="2:9" x14ac:dyDescent="0.3">
      <c r="D46" t="s">
        <v>376</v>
      </c>
    </row>
    <row r="47" spans="2:9" x14ac:dyDescent="0.3">
      <c r="D47" t="s">
        <v>377</v>
      </c>
    </row>
    <row r="49" spans="4:4" x14ac:dyDescent="0.3"/>
  </sheetData>
  <mergeCells count="6">
    <mergeCell ref="I42:I44"/>
    <mergeCell ref="D42:D44"/>
    <mergeCell ref="E42:E44"/>
    <mergeCell ref="F42:F44"/>
    <mergeCell ref="G42:G44"/>
    <mergeCell ref="H42:H4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21</v>
      </c>
    </row>
    <row r="3" spans="1:4" x14ac:dyDescent="0.3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">
      <c r="A8" t="s">
        <v>28</v>
      </c>
    </row>
    <row r="9" spans="1:4" x14ac:dyDescent="0.3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">
      <c r="A11" s="16" t="s">
        <v>36</v>
      </c>
      <c r="B11" s="415" t="s">
        <v>35</v>
      </c>
      <c r="C11" s="17">
        <v>6.0000000000000002E-5</v>
      </c>
      <c r="D11" s="17">
        <v>5.0000000000000001E-4</v>
      </c>
    </row>
    <row r="12" spans="1:4" x14ac:dyDescent="0.3">
      <c r="A12" s="16" t="s">
        <v>30</v>
      </c>
      <c r="B12" s="415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0661E780491439A26C7AD0642A4EE" ma:contentTypeVersion="2" ma:contentTypeDescription="Create a new document." ma:contentTypeScope="" ma:versionID="f4efabf3f0da6fa485790d7ac6357a5b">
  <xsd:schema xmlns:xsd="http://www.w3.org/2001/XMLSchema" xmlns:xs="http://www.w3.org/2001/XMLSchema" xmlns:p="http://schemas.microsoft.com/office/2006/metadata/properties" xmlns:ns3="48f663d5-3630-48cc-9cef-26d3c11bbf91" targetNamespace="http://schemas.microsoft.com/office/2006/metadata/properties" ma:root="true" ma:fieldsID="89adb3ac555d4a27231fec8bd48acd24" ns3:_="">
    <xsd:import namespace="48f663d5-3630-48cc-9cef-26d3c11bbf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63d5-3630-48cc-9cef-26d3c11bb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EEEBF4-EC3E-4F95-ADBF-A47DDA415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2E296-F5D1-40EC-A265-C0D849922A35}">
  <ds:schemaRefs>
    <ds:schemaRef ds:uri="http://purl.org/dc/dcmitype/"/>
    <ds:schemaRef ds:uri="http://purl.org/dc/terms/"/>
    <ds:schemaRef ds:uri="48f663d5-3630-48cc-9cef-26d3c11bbf9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E527A54-91F8-4C52-AD1E-DE254970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663d5-3630-48cc-9cef-26d3c11bb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BSC Semester 1</vt:lpstr>
      <vt:lpstr>evaluasi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Kisty</cp:lastModifiedBy>
  <cp:lastPrinted>2022-12-13T04:08:37Z</cp:lastPrinted>
  <dcterms:created xsi:type="dcterms:W3CDTF">2021-11-25T06:50:58Z</dcterms:created>
  <dcterms:modified xsi:type="dcterms:W3CDTF">2023-11-15T09:39:51Z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0x01010055F0661E780491439A26C7AD0642A4EE</vt:lpwstr>
  </property>
</Properties>
</file>