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_Data\My Documents\RSB-CF\RPP\Rpp'23\Finance\KPI-BSC\"/>
    </mc:Choice>
  </mc:AlternateContent>
  <xr:revisionPtr revIDLastSave="0" documentId="13_ncr:1_{3D30E58A-DC12-4C9C-BCC7-BA7F1C8FF7C3}" xr6:coauthVersionLast="47" xr6:coauthVersionMax="47" xr10:uidLastSave="{00000000-0000-0000-0000-000000000000}"/>
  <bookViews>
    <workbookView xWindow="-108" yWindow="-108" windowWidth="23256" windowHeight="12456" firstSheet="5" activeTab="5" xr2:uid="{00000000-000D-0000-FFFF-FFFF00000000}"/>
  </bookViews>
  <sheets>
    <sheet name="BSC CORP" sheetId="5" state="hidden" r:id="rId1"/>
    <sheet name="BSC DIR SALES &amp; MARK" sheetId="6" state="hidden" r:id="rId2"/>
    <sheet name="BSC DIR PROD" sheetId="7" state="hidden" r:id="rId3"/>
    <sheet name="BSC DIR BUS DEV" sheetId="9" state="hidden" r:id="rId4"/>
    <sheet name="BSC DIR ADM" sheetId="8" state="hidden" r:id="rId5"/>
    <sheet name="BSC DEPT" sheetId="10" r:id="rId6"/>
    <sheet name="BSC Semester 1" sheetId="12" r:id="rId7"/>
    <sheet name="evaluasi" sheetId="11" r:id="rId8"/>
    <sheet name="Sustainability" sheetId="3" state="hidden" r:id="rId9"/>
  </sheets>
  <definedNames>
    <definedName name="_xlnm.Print_Area" localSheetId="0">'BSC CORP'!$A$1:$F$39</definedName>
    <definedName name="_xlnm.Print_Area" localSheetId="8">Sustainability!$A$1:$D$16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" i="10" l="1"/>
  <c r="N21" i="10" l="1"/>
  <c r="N28" i="12" l="1"/>
  <c r="N27" i="12"/>
  <c r="L32" i="12" l="1"/>
  <c r="K32" i="12"/>
  <c r="J32" i="12"/>
  <c r="M29" i="12"/>
  <c r="M20" i="12"/>
  <c r="L20" i="12"/>
  <c r="K20" i="12"/>
  <c r="J20" i="12"/>
  <c r="I20" i="12"/>
  <c r="H20" i="12"/>
  <c r="N16" i="12"/>
  <c r="N13" i="12"/>
  <c r="X10" i="12"/>
  <c r="P10" i="12"/>
  <c r="M10" i="12"/>
  <c r="N10" i="12" s="1"/>
  <c r="L10" i="12"/>
  <c r="K10" i="12"/>
  <c r="J10" i="12"/>
  <c r="F4" i="12"/>
  <c r="I42" i="11"/>
  <c r="H42" i="11"/>
  <c r="G42" i="11"/>
  <c r="F42" i="11"/>
  <c r="N20" i="12" l="1"/>
  <c r="M29" i="10" l="1"/>
  <c r="N10" i="10"/>
  <c r="M20" i="10" l="1"/>
  <c r="M10" i="10" l="1"/>
  <c r="L20" i="10" l="1"/>
  <c r="K20" i="10"/>
  <c r="J20" i="10"/>
  <c r="H20" i="10"/>
  <c r="I20" i="10"/>
  <c r="L10" i="10"/>
  <c r="J10" i="10"/>
  <c r="K10" i="10"/>
  <c r="W10" i="10" l="1"/>
  <c r="L32" i="10"/>
  <c r="K32" i="10"/>
  <c r="J32" i="10"/>
  <c r="F4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Yaya</author>
    <author>Kisty</author>
  </authors>
  <commentList>
    <comment ref="G10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Budget 2023 : 5,5 M</t>
        </r>
      </text>
    </comment>
    <comment ref="H10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Budget Jan : 511
Actual Jan : 460</t>
        </r>
      </text>
    </comment>
    <comment ref="P10" authorId="1" shapeId="0" xr:uid="{E37103A9-60FB-406F-A3A8-6F18CE5C3D7B}">
      <text>
        <r>
          <rPr>
            <b/>
            <sz val="9"/>
            <color indexed="81"/>
            <rFont val="Tahoma"/>
            <family val="2"/>
          </rPr>
          <t>Kisty:</t>
        </r>
        <r>
          <rPr>
            <sz val="9"/>
            <color indexed="81"/>
            <rFont val="Tahoma"/>
            <family val="2"/>
          </rPr>
          <t xml:space="preserve">
budget 408
real 488</t>
        </r>
      </text>
    </comment>
    <comment ref="Q10" authorId="1" shapeId="0" xr:uid="{4EEE29D7-A4AB-4862-B487-48884D825935}">
      <text>
        <r>
          <rPr>
            <b/>
            <sz val="9"/>
            <color indexed="81"/>
            <rFont val="Tahoma"/>
            <family val="2"/>
          </rPr>
          <t>Kisty:</t>
        </r>
        <r>
          <rPr>
            <sz val="9"/>
            <color indexed="81"/>
            <rFont val="Tahoma"/>
            <family val="2"/>
          </rPr>
          <t xml:space="preserve">
budget 421
real 448</t>
        </r>
      </text>
    </comment>
    <comment ref="R10" authorId="1" shapeId="0" xr:uid="{7DC0AD5C-BD56-49FD-BB56-6FF3452B9D94}">
      <text>
        <r>
          <rPr>
            <b/>
            <sz val="9"/>
            <color indexed="81"/>
            <rFont val="Tahoma"/>
            <family val="2"/>
          </rPr>
          <t>Kisty:</t>
        </r>
        <r>
          <rPr>
            <sz val="9"/>
            <color indexed="81"/>
            <rFont val="Tahoma"/>
            <family val="2"/>
          </rPr>
          <t xml:space="preserve">
budget 408
real 466,93</t>
        </r>
      </text>
    </comment>
    <comment ref="E13" authorId="1" shapeId="0" xr:uid="{00000000-0006-0000-0500-000003000000}">
      <text>
        <r>
          <rPr>
            <b/>
            <sz val="9"/>
            <color indexed="81"/>
            <rFont val="Tahoma"/>
            <family val="2"/>
          </rPr>
          <t>Kisty:</t>
        </r>
        <r>
          <rPr>
            <sz val="9"/>
            <color indexed="81"/>
            <rFont val="Tahoma"/>
            <family val="2"/>
          </rPr>
          <t xml:space="preserve">
total AR bulan tsb X 30 / total sales </t>
        </r>
      </text>
    </comment>
    <comment ref="K23" authorId="1" shapeId="0" xr:uid="{00000000-0006-0000-0500-000004000000}">
      <text>
        <r>
          <rPr>
            <b/>
            <sz val="9"/>
            <color indexed="81"/>
            <rFont val="Tahoma"/>
            <family val="2"/>
          </rPr>
          <t>Kisty:</t>
        </r>
        <r>
          <rPr>
            <sz val="9"/>
            <color indexed="81"/>
            <rFont val="Tahoma"/>
            <family val="2"/>
          </rPr>
          <t xml:space="preserve">
pengajuan draft tgl 11
final review bod tgl 20 </t>
        </r>
      </text>
    </comment>
    <comment ref="J24" authorId="1" shapeId="0" xr:uid="{00000000-0006-0000-0500-000005000000}">
      <text>
        <r>
          <rPr>
            <b/>
            <sz val="9"/>
            <color indexed="81"/>
            <rFont val="Tahoma"/>
            <family val="2"/>
          </rPr>
          <t>Kisty:</t>
        </r>
        <r>
          <rPr>
            <sz val="9"/>
            <color indexed="81"/>
            <rFont val="Tahoma"/>
            <family val="2"/>
          </rPr>
          <t xml:space="preserve">
LK OJK ver, 30april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Yaya</author>
    <author>Kisty</author>
  </authors>
  <commentList>
    <comment ref="G10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Budget 2023 : 5,5 M</t>
        </r>
      </text>
    </comment>
    <comment ref="H10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Budget Jan : 511
Actual Jan : 460</t>
        </r>
      </text>
    </comment>
    <comment ref="E13" authorId="1" shapeId="0" xr:uid="{00000000-0006-0000-0600-000003000000}">
      <text>
        <r>
          <rPr>
            <b/>
            <sz val="9"/>
            <color indexed="81"/>
            <rFont val="Tahoma"/>
            <family val="2"/>
          </rPr>
          <t>Kisty:</t>
        </r>
        <r>
          <rPr>
            <sz val="9"/>
            <color indexed="81"/>
            <rFont val="Tahoma"/>
            <family val="2"/>
          </rPr>
          <t xml:space="preserve">
total AR bulan tsb X 30 / total sales </t>
        </r>
      </text>
    </comment>
    <comment ref="K23" authorId="1" shapeId="0" xr:uid="{00000000-0006-0000-0600-000004000000}">
      <text>
        <r>
          <rPr>
            <b/>
            <sz val="9"/>
            <color indexed="81"/>
            <rFont val="Tahoma"/>
            <family val="2"/>
          </rPr>
          <t>Kisty:</t>
        </r>
        <r>
          <rPr>
            <sz val="9"/>
            <color indexed="81"/>
            <rFont val="Tahoma"/>
            <family val="2"/>
          </rPr>
          <t xml:space="preserve">
pengajuan draft tgl 11
final review bod tgl 20 </t>
        </r>
      </text>
    </comment>
    <comment ref="J24" authorId="1" shapeId="0" xr:uid="{00000000-0006-0000-0600-000005000000}">
      <text>
        <r>
          <rPr>
            <b/>
            <sz val="9"/>
            <color indexed="81"/>
            <rFont val="Tahoma"/>
            <family val="2"/>
          </rPr>
          <t>Kisty:</t>
        </r>
        <r>
          <rPr>
            <sz val="9"/>
            <color indexed="81"/>
            <rFont val="Tahoma"/>
            <family val="2"/>
          </rPr>
          <t xml:space="preserve">
LK OJK ver, 30april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Yaya</author>
    <author>Kisty</author>
  </authors>
  <commentList>
    <comment ref="D42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Budget Jan : 511
Actual Jan : 460</t>
        </r>
      </text>
    </comment>
    <comment ref="D49" authorId="1" shapeId="0" xr:uid="{00000000-0006-0000-0700-000002000000}">
      <text>
        <r>
          <rPr>
            <b/>
            <sz val="9"/>
            <color indexed="81"/>
            <rFont val="Tahoma"/>
            <family val="2"/>
          </rPr>
          <t>Kisty:</t>
        </r>
        <r>
          <rPr>
            <sz val="9"/>
            <color indexed="81"/>
            <rFont val="Tahoma"/>
            <family val="2"/>
          </rPr>
          <t xml:space="preserve">
total AP / COGS</t>
        </r>
      </text>
    </comment>
  </commentList>
</comments>
</file>

<file path=xl/sharedStrings.xml><?xml version="1.0" encoding="utf-8"?>
<sst xmlns="http://schemas.openxmlformats.org/spreadsheetml/2006/main" count="1536" uniqueCount="402">
  <si>
    <t>PERSPECTIVES</t>
  </si>
  <si>
    <t>OBJECTIVE</t>
  </si>
  <si>
    <t>MEASUREMENT (KPI)</t>
  </si>
  <si>
    <t>TARGET</t>
  </si>
  <si>
    <t>STRATEGIC INITIATIVE</t>
  </si>
  <si>
    <t>DEPT CONTRIBUTION</t>
  </si>
  <si>
    <t>FINANCIAL</t>
  </si>
  <si>
    <t>Profitable Growth</t>
  </si>
  <si>
    <t>All Dept</t>
  </si>
  <si>
    <t>Innovative Products</t>
  </si>
  <si>
    <t>Customer Satisfaction</t>
  </si>
  <si>
    <t>Claim/Bulan (Rupiah)</t>
  </si>
  <si>
    <t>Production Quality</t>
  </si>
  <si>
    <t>Realisasi Program Pengembangan System Management QHSE</t>
  </si>
  <si>
    <t>Organization Capital</t>
  </si>
  <si>
    <t>Kaizen Strategis</t>
  </si>
  <si>
    <t>Keterlibatan Kaizen / Bulan</t>
  </si>
  <si>
    <t>CUSTOMER</t>
  </si>
  <si>
    <t xml:space="preserve">Akumulasi NPBT </t>
  </si>
  <si>
    <t>Akumulasi Gross Profit</t>
  </si>
  <si>
    <t>Kapasitas Produksi Normal per hari</t>
  </si>
  <si>
    <t>ENERGY &amp; CO2 REDUCTION</t>
  </si>
  <si>
    <t>Parameter</t>
  </si>
  <si>
    <t>Unit</t>
  </si>
  <si>
    <t>Realisasi 2021</t>
  </si>
  <si>
    <t>Target 2022</t>
  </si>
  <si>
    <t>Energy Intensity</t>
  </si>
  <si>
    <t>CO2 Emission Intensity</t>
  </si>
  <si>
    <t>WASTE REDUCTION</t>
  </si>
  <si>
    <t>Waste Water Intensity</t>
  </si>
  <si>
    <t>Solid Waste Intensity</t>
  </si>
  <si>
    <t>Pcs</t>
  </si>
  <si>
    <t>GJ/ Pcs</t>
  </si>
  <si>
    <t>Ton CO2/ Pcs</t>
  </si>
  <si>
    <r>
      <t>M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/ Pcs</t>
    </r>
  </si>
  <si>
    <t>Ton / Pcs</t>
  </si>
  <si>
    <t>B3 Waste Intensity</t>
  </si>
  <si>
    <t>F-CBSC/CINT/2022</t>
  </si>
  <si>
    <t>CORPORATE BALANCE SCORE CARD CINT 2023</t>
  </si>
  <si>
    <t>INTERNAL PROCESS (IP)</t>
  </si>
  <si>
    <t>Sales Growth</t>
  </si>
  <si>
    <t>Cost Effectiveness</t>
  </si>
  <si>
    <t>Customer Loyalty</t>
  </si>
  <si>
    <t>Productivity</t>
  </si>
  <si>
    <t>Responsible Production Process</t>
  </si>
  <si>
    <t>Inventory Management</t>
  </si>
  <si>
    <t>System Capital</t>
  </si>
  <si>
    <t>Digitalization System</t>
  </si>
  <si>
    <t>Survey kepuasan pelanggan per tahun</t>
  </si>
  <si>
    <t>Kegagalan G2/ bulan</t>
  </si>
  <si>
    <t>Komplain produk/ bulan</t>
  </si>
  <si>
    <t>Total Inventory</t>
  </si>
  <si>
    <t>70 M</t>
  </si>
  <si>
    <t>1. Zero claim customer</t>
  </si>
  <si>
    <t>1. Menurunkan complain customer lokal dan ekspor</t>
  </si>
  <si>
    <t>1.  Meningkatkan produktifitas dari sumberdaya yang dimiliki secara maksimal</t>
  </si>
  <si>
    <t>CMS &amp; All Dept</t>
  </si>
  <si>
    <t>Cimahi,... Des 2022</t>
  </si>
  <si>
    <t>Selling Expenses</t>
  </si>
  <si>
    <t>5,46 M</t>
  </si>
  <si>
    <t>1. Mengendalikan AR dan AP</t>
  </si>
  <si>
    <t>Customer melakukan pembelian ulang</t>
  </si>
  <si>
    <t>75% dari 
jumlah Buyer</t>
  </si>
  <si>
    <t>Produk hasil pengembangan tahun 2023 dapat diserap pasar</t>
  </si>
  <si>
    <t>1. Mengembangkan produk yang inovatif dan kompetitif</t>
  </si>
  <si>
    <t>3.000 unit</t>
  </si>
  <si>
    <t>1. Mengendalikan inventory material, WIP dan barang jadi</t>
  </si>
  <si>
    <t>Implementasi 5S</t>
  </si>
  <si>
    <t>0 temuan 
Patroli 5S</t>
  </si>
  <si>
    <t xml:space="preserve">1. Meningkatkan kepedulian karyawan terhadap 5S
</t>
  </si>
  <si>
    <t>1. Menggerakkan program Kaizen</t>
  </si>
  <si>
    <t>Mei 2023</t>
  </si>
  <si>
    <t>Optimalisasi sistem managemen ISO 9001</t>
  </si>
  <si>
    <t>1. Optimalisasi penerapan sistem management ISO 9001</t>
  </si>
  <si>
    <t>Realisasi Program Pengembangan SAP &amp; CINT Intranet</t>
  </si>
  <si>
    <t>1. Pengembangan sistem informasi berbasis digitalisasi
2. Merealisasikan transaksi realtime di sistem SAP</t>
  </si>
  <si>
    <t>Implementasi Industri 4.0</t>
  </si>
  <si>
    <t>Des 2023</t>
  </si>
  <si>
    <t>1. Pengembangan otomasi</t>
  </si>
  <si>
    <t>1. Implementasi program Total Productive Maintenance (TPM)</t>
  </si>
  <si>
    <t>ENG, MSD &amp; PRD</t>
  </si>
  <si>
    <t xml:space="preserve">1. Meningkatkan program cost efisiensi 
</t>
  </si>
  <si>
    <t>1. Meningkatkan program cost efisiensi</t>
  </si>
  <si>
    <t>IT, MSD &amp; ENG</t>
  </si>
  <si>
    <t>1. Implementasi program pengembangan kompetensi</t>
  </si>
  <si>
    <t>HC &amp; All Dept</t>
  </si>
  <si>
    <t>1/Dept/Tahun</t>
  </si>
  <si>
    <t>Total Sales (single)/ Tahun</t>
  </si>
  <si>
    <t>Total Sales (konsol)/ Tahun</t>
  </si>
  <si>
    <t>430,66 M</t>
  </si>
  <si>
    <t>MKT &amp; Sales, BusDev</t>
  </si>
  <si>
    <t xml:space="preserve">MKT &amp; Sales, BusDev, SCM, PRD, HCGA &amp; PCH </t>
  </si>
  <si>
    <t>Interest Expenses</t>
  </si>
  <si>
    <t>1 X</t>
  </si>
  <si>
    <t>MKT &amp; Sales, BusDev, CMS</t>
  </si>
  <si>
    <t>HC&amp;GA, All Dept</t>
  </si>
  <si>
    <t>IT &amp; All Dept</t>
  </si>
  <si>
    <t>Overall Equipment Efectiveness (OEE)</t>
  </si>
  <si>
    <t>0,012 (GJ/pcs)</t>
  </si>
  <si>
    <t>0,033 (ton CO2/pcs)</t>
  </si>
  <si>
    <t>0,06 (M3/pcs)</t>
  </si>
  <si>
    <t>0,0005 (ton/pcs)</t>
  </si>
  <si>
    <t xml:space="preserve">Pencapaian Target Intensitas Energi </t>
  </si>
  <si>
    <t xml:space="preserve">Pencapaian Target Intensitas Emisi CO2 </t>
  </si>
  <si>
    <t xml:space="preserve">Pencapaian Target Intensitas Waste Water </t>
  </si>
  <si>
    <t xml:space="preserve">Pencapaian Target Intensitas Solid Waste </t>
  </si>
  <si>
    <t>1. Implementasi ISO 14001 dan 45001</t>
  </si>
  <si>
    <t>1. Meningkatkan efektivitas program ESG</t>
  </si>
  <si>
    <t>Kecelakaan Kerja</t>
  </si>
  <si>
    <t>Pemenuhan GCG,Kode etik, Peraturan &amp; Perundangan</t>
  </si>
  <si>
    <t>1. Meningkatkan efektivitas pemenuhan terhadap GCG, Kode etik, Peraturan &amp; perundangan</t>
  </si>
  <si>
    <t>LEARNING &amp; GROWTH (LG)</t>
  </si>
  <si>
    <t>350,94 M</t>
  </si>
  <si>
    <t>14,49 M</t>
  </si>
  <si>
    <t>23,29 M (6,6%)</t>
  </si>
  <si>
    <t>DIREKTORAT SALES &amp; MARKETING- BALANCE SCORE CARD 2023</t>
  </si>
  <si>
    <t>FIACO, PCH, MKT &amp; Sales, Bus Dev</t>
  </si>
  <si>
    <t>INTERNAL PROSES</t>
  </si>
  <si>
    <t>Kazuhiko Aminaka</t>
  </si>
  <si>
    <t>Direktur Utama</t>
  </si>
  <si>
    <t>DIREKTORAT PRODUKSI- BALANCE SCORE CARD 2023</t>
  </si>
  <si>
    <t>DIREKTORAT ADMINISTRASI- BALANCE SCORE CARD 2023</t>
  </si>
  <si>
    <t>SCM, PCH, PRD &amp; ENG, Sales &amp; Mark, Bus Dev, FIACO</t>
  </si>
  <si>
    <t>SCM, PCH, PRD &amp; ENG, Sales&amp; Mark, BusDev, FIACO</t>
  </si>
  <si>
    <t>SCM, PCH, PRD &amp; ENG, Sales&amp;Mark, BusDev, FIACO</t>
  </si>
  <si>
    <t xml:space="preserve">Kesuaian hasil produksi &amp; APS </t>
  </si>
  <si>
    <t>Nilai hasil survey untuk semua indikator</t>
  </si>
  <si>
    <t>1. Menurunkan complain internal (standar keberterimaan)</t>
  </si>
  <si>
    <t xml:space="preserve">1. Meningkatkan hasil survey
2. Mereview metode Survey Kepuasan Pelanggan                                </t>
  </si>
  <si>
    <t>1. Meningkatkan kualitas produk
2. Meningkatkan kompetensi dengan pelatihan yang fokus pada human skill dan technical skill</t>
  </si>
  <si>
    <t>SCM,PRD,PCH</t>
  </si>
  <si>
    <t>MKT &amp; Sales, BusDev, All Dept</t>
  </si>
  <si>
    <t>All dept</t>
  </si>
  <si>
    <t>SCM, PCH, PRD,ENG, Sales &amp; Mark, BusDev,FIACO</t>
  </si>
  <si>
    <t>MKT &amp; Sales, BusDev, QC, PRD,SCM</t>
  </si>
  <si>
    <t>RND, QC, PRD, MKT &amp; Sales, BusDev</t>
  </si>
  <si>
    <t>Kompetensi karyawan semua level sesuai standar kompetensi</t>
  </si>
  <si>
    <t>100 % in Mei 2023</t>
  </si>
  <si>
    <t>Kaizen Strategis/Inovasi</t>
  </si>
  <si>
    <t>1. Menggerakkan program Kaizen/Inovasi</t>
  </si>
  <si>
    <t>CMS, HC&amp;GA, All Dept</t>
  </si>
  <si>
    <t>Internal Complain per departemen/bulan</t>
  </si>
  <si>
    <t>Selling Expenses / Tahun</t>
  </si>
  <si>
    <t>Operasional Expenses / Tahun terhadap Budget</t>
  </si>
  <si>
    <t>MKT &amp; Sales, BusDev, R&amp;D, CMS</t>
  </si>
  <si>
    <t xml:space="preserve">60,51 M </t>
  </si>
  <si>
    <t xml:space="preserve">1. Meningkatkan efektivitas dan efisiensi biaya produksi
</t>
  </si>
  <si>
    <t xml:space="preserve">1. Meningkatkan efektivitas dan efisiensi biaya produksi/COGS
</t>
  </si>
  <si>
    <t>minimal 4</t>
  </si>
  <si>
    <t xml:space="preserve">1. Meningkatkan pelayanan terhadap customer
</t>
  </si>
  <si>
    <t>PRD, QC, SCM, ENG,MSD, HC&amp;GA</t>
  </si>
  <si>
    <t>PRD, ENG, MSD,SCM, HCGA</t>
  </si>
  <si>
    <t>Gross Profit / Tahun</t>
  </si>
  <si>
    <t>NPBT / Tahun</t>
  </si>
  <si>
    <t>Interest Expenses /  Tahun</t>
  </si>
  <si>
    <t>1. Meningkatkan kinerja penjualan lokal dan ekspor
2. Memaksimalkan kinerja jaringan pemasaran
3. Meningkatkan program promosi penjualan
4. Mensertifikasi TKDN untuk semua produk
5. Mengembangkan produk yang sesuai dengan market</t>
  </si>
  <si>
    <t>1. Meningkatkan efektivitas manajemen subkontraktor
2. Meningkatkan efektivitas penyediaan material
3. Meningkatkan efektivitas program SCM planning &amp; schedulling</t>
  </si>
  <si>
    <t xml:space="preserve">60,51 M  </t>
  </si>
  <si>
    <t>MKT &amp; Sales, BusDev, PRD, QC, ENG, MSD, SCM</t>
  </si>
  <si>
    <t>1. Menggerakkan program Kaizen/ inovasi</t>
  </si>
  <si>
    <t xml:space="preserve">1. Meningkatkan efektivitas dan efisiensi biaya produksi/ COGS
</t>
  </si>
  <si>
    <t>1. Meningkatkan efektivitas dan efisiensi biaya produksi/ COGS</t>
  </si>
  <si>
    <t>MKT &amp; Sales, BusDev, QC, PRD, SCM</t>
  </si>
  <si>
    <t>PRD, QC, QC, MSD,SCM</t>
  </si>
  <si>
    <t xml:space="preserve">PRD, ENG, MSD, SCM, HCGA </t>
  </si>
  <si>
    <t xml:space="preserve">
1. Mereview metode Survey Kepuasan Pelanggan</t>
  </si>
  <si>
    <t>1. Meningkatkan kompetensi dengan pelatihan yang fokus pada human skill dan technical skill</t>
  </si>
  <si>
    <t>PRD, QC, SCM, ENG, MSD,HC&amp;GA</t>
  </si>
  <si>
    <t xml:space="preserve">PRD, ENG, MSD,SCM, HCGA </t>
  </si>
  <si>
    <t>CMS, CorSec,HC&amp;GA, All Dept</t>
  </si>
  <si>
    <t>MSD, ENG, Corsec, All Dept</t>
  </si>
  <si>
    <t>ENG, MSD, Corsec, All Dept</t>
  </si>
  <si>
    <t>FIACO</t>
  </si>
  <si>
    <t>CORPORATE STRATEGIC INITIATIVES/ DEPARTEMENT ACTIVITIES</t>
  </si>
  <si>
    <t>BOBOT</t>
  </si>
  <si>
    <t>EVALUASI TARGET</t>
  </si>
  <si>
    <t>DETAIL  STRATEGY</t>
  </si>
  <si>
    <t>SCHEDULE</t>
  </si>
  <si>
    <t>PIC</t>
  </si>
  <si>
    <t xml:space="preserve">Jan </t>
  </si>
  <si>
    <t>Feb</t>
  </si>
  <si>
    <t>Mar</t>
  </si>
  <si>
    <t>Apr</t>
  </si>
  <si>
    <t>Mei</t>
  </si>
  <si>
    <t>Jun</t>
  </si>
  <si>
    <t>Jul</t>
  </si>
  <si>
    <t>Agust</t>
  </si>
  <si>
    <t>Sep</t>
  </si>
  <si>
    <t>Okt</t>
  </si>
  <si>
    <t>Tidak ada denda (Pajak, IDX, OJK, Bank)</t>
  </si>
  <si>
    <t>Melakukan rekonsiliasi secara berkala dan memastikan tidak ada data yang tertinggal</t>
  </si>
  <si>
    <t>Jan-Des</t>
  </si>
  <si>
    <t>Membuat schedule pengumpulan data dan pengolahan data untuk laporan keuangan sesuai tenggat waktu</t>
  </si>
  <si>
    <t>Memantau jadwal jatuh tempo hutang bank dan membuat perencanaan pembayaran</t>
  </si>
  <si>
    <t>DOH AR</t>
  </si>
  <si>
    <t>Max 45 Hari</t>
  </si>
  <si>
    <t>Melakukan monitoring secara rutin (mingguan) dan meminta schedule payment terhadap customer untuk AR yg akan dan sudah jatuh tempo</t>
  </si>
  <si>
    <t xml:space="preserve">Interest Bank </t>
  </si>
  <si>
    <t>Max 90% Budget</t>
  </si>
  <si>
    <t>Kontrol Budget (Prod, Operasional)</t>
  </si>
  <si>
    <t>Membuat report dan analisa bulanan yang kemudian disampaikan kepada Manager2 departemen terkait</t>
  </si>
  <si>
    <t>Membuat jadwal rencana pembayaran mingguan yang pelaksanaannya disesuaikan dengan kondisi cash, serta membuat prioritas berdasrkan kordinasi dengan bagian terkait</t>
  </si>
  <si>
    <t>Update info mengenai project yang berjalan, dan komunikasi dengan bagian2 terkait untuk pengelolaan AP yang efektif dan maksimal</t>
  </si>
  <si>
    <t>INTERNAL PROCESS</t>
  </si>
  <si>
    <t>Memenuhi Kewajiban Laporan Untuk Manajemen</t>
  </si>
  <si>
    <t>Laporan Keuangan Bulanan</t>
  </si>
  <si>
    <t>Tgl 11</t>
  </si>
  <si>
    <t>Optimalisasi, Monitoring dan Menjalankan Time Schedule Transaksi Setiap Bulan</t>
  </si>
  <si>
    <t>Laporan Keuangan Konsolidasi Bulanan</t>
  </si>
  <si>
    <t>Tgl 15</t>
  </si>
  <si>
    <t>Membuat timeline mengenai list kebutuhan dan kelengkapan laporan konsolidasi</t>
  </si>
  <si>
    <t>Laporan Keuangan 3 Bulan &amp; 6 Bulan</t>
  </si>
  <si>
    <t>Tgl 25 bulan berikutnya</t>
  </si>
  <si>
    <t>Membuat timeline &amp; menyiapkan template sesuai standarnya</t>
  </si>
  <si>
    <t>Laporan Keuangan Tahunan Audited</t>
  </si>
  <si>
    <t>Membuat detail time line &amp; Grup komunikasi untuk koordinasi</t>
  </si>
  <si>
    <t>1-2 Juli</t>
  </si>
  <si>
    <t>Monitoring Proses Stock Opname 6 bulan sekali</t>
  </si>
  <si>
    <t>Melakukan sampling Stock Opname per bulan</t>
  </si>
  <si>
    <t>LEARNING &amp; GROWTH</t>
  </si>
  <si>
    <t>DEPARTMENT BALANCE SCORE CARD 2023</t>
  </si>
  <si>
    <t xml:space="preserve">Meningkatkan program cost efisiensi </t>
  </si>
  <si>
    <t>Mengendalikan AR dan AP</t>
  </si>
  <si>
    <t>DOH AP</t>
  </si>
  <si>
    <t>Min 60 Hari</t>
  </si>
  <si>
    <t>Kordinasi dengan PCH untuk bisa menurunkan TOP PO di rata-rata 60 Hari</t>
  </si>
  <si>
    <t>Fin</t>
  </si>
  <si>
    <t>Fin, Acc</t>
  </si>
  <si>
    <t>Menurunkan complain internal (standar keberterimaan)</t>
  </si>
  <si>
    <t>Akurasi Inventory</t>
  </si>
  <si>
    <t>Laporan Inventory</t>
  </si>
  <si>
    <t>Menggerakkan program Kaizen/Inovasi</t>
  </si>
  <si>
    <t>Implementasi program pengembangan kompetensi</t>
  </si>
  <si>
    <t>Meningkatkan efektivitas pemenuhan terhadap GCG, Kode etik, Peraturan &amp; perundangan</t>
  </si>
  <si>
    <t>Optimalisasi penerapan sistem management ISO 9001</t>
  </si>
  <si>
    <t>Implementasi ISO 14001 dan 45001</t>
  </si>
  <si>
    <t>Pengembangan otomasi</t>
  </si>
  <si>
    <t>Membuat timeline, dan melakukan monitoring time line per minggu</t>
  </si>
  <si>
    <t>0/bulan</t>
  </si>
  <si>
    <t>Memenuhi kewajiban Pelaporan IDX, OJK</t>
  </si>
  <si>
    <t>1 Bulan sebelum RUPS</t>
  </si>
  <si>
    <t>Mengendalikan inventory material, WIP dan barang jadi</t>
  </si>
  <si>
    <t>Laporan Tahunan (AR &amp; SR)</t>
  </si>
  <si>
    <t>Tax, Corsec, Fin, Acc</t>
  </si>
  <si>
    <t>Fin, Acc, tax</t>
  </si>
  <si>
    <t>Corsec, Acc</t>
  </si>
  <si>
    <t>Corsec</t>
  </si>
  <si>
    <t xml:space="preserve">Cash From Operation </t>
  </si>
  <si>
    <t>36,2M</t>
  </si>
  <si>
    <t>Melakukan kontrol transaksi mutasi inventory (Harian, Mingguan, Bulanan)</t>
  </si>
  <si>
    <t>Acc, Controling</t>
  </si>
  <si>
    <t>Mengendalikan Budget &amp; Cash Flow</t>
  </si>
  <si>
    <t>Membuat analisa customer berkaitan dengan performance pembayaran piutang baik untuk DH maupun pihak ke-3,</t>
  </si>
  <si>
    <t>Tgl 7</t>
  </si>
  <si>
    <t>Menyiapkan dokumen pendukung laporan berkala sebelum tanggal 6</t>
  </si>
  <si>
    <t>Laporan Berkala Bulanan (Hutang Valas, Registrasi pemegang efek)</t>
  </si>
  <si>
    <t>Menjalankan pengaturan pembayaran AP berdasarkan jatuh tempo dan skala prioritas</t>
  </si>
  <si>
    <t xml:space="preserve">Pengaturan cashflow, untuk dapat menarik AR sesuai jatuh tempo dan membayar AP dengan pengaturan prioritas, </t>
  </si>
  <si>
    <t>Mengoptimalkan penggunaan loan pada bank dengan interest terendah</t>
  </si>
  <si>
    <t>Optimalisasi operasional penggunaan rekening bank menggunakan rekening bank KRK</t>
  </si>
  <si>
    <t>Membuat rencana collection AR dengan 2 metode:                                                                                                                                                                                                                                                                                                                    Prior due date dan after due date</t>
  </si>
  <si>
    <t>Pengaturan pembayaran berdasarkan TOP dan prioritas</t>
  </si>
  <si>
    <t>Mendorong penurunan inventory dengan melakukan analisa dan suport data terkait status inventory untuk dikordinasikan dengan departement terkait.</t>
  </si>
  <si>
    <t>Tax, Fin, Acc</t>
  </si>
  <si>
    <t>Corsec, Acc, Tax</t>
  </si>
  <si>
    <t>Des-Mar</t>
  </si>
  <si>
    <t>Meningkatkan kepedulian karyawan terhadap 5S</t>
  </si>
  <si>
    <t>Kompetensi karyawan Staf dan Non-Staf</t>
  </si>
  <si>
    <t>Pelaksanaan Coaching</t>
  </si>
  <si>
    <t>Temuan Internal Audit/ Survaliance</t>
  </si>
  <si>
    <t>Waktu penyelesaian temuan audit</t>
  </si>
  <si>
    <t>Tingkat Kecelakaan Kerja</t>
  </si>
  <si>
    <t>100% Staf berada pada kategori Match &amp; Above</t>
  </si>
  <si>
    <t>Januari - Juni</t>
  </si>
  <si>
    <t>Juli - Desember</t>
  </si>
  <si>
    <t>Maret 2023</t>
  </si>
  <si>
    <t>0</t>
  </si>
  <si>
    <t>2 minggu</t>
  </si>
  <si>
    <t>Membuat Kaizen Strategis yang dapat diikutsertakan WOW Awards</t>
  </si>
  <si>
    <t>Membuat A3 report setiap bulan melalui email Tim Kaizen</t>
  </si>
  <si>
    <t>Mengimplementasikan piket 5S, program pemilahan sampah, dan penghematan energi di Departemen</t>
  </si>
  <si>
    <t>Melakukan perbaikan temuan 5S dan melakukan sosialisasi berkala di Departemen</t>
  </si>
  <si>
    <t>Melakukan assessment Kompetensi di akhir semester satu</t>
  </si>
  <si>
    <t>Melaksanakan program pengembangan kompetensi sesuai panduan HC</t>
  </si>
  <si>
    <t>Mengimplementasikan program coaching oleh Asmen dan Manager berbasis KPI BSC yang ditetapkan</t>
  </si>
  <si>
    <t>Mengimplementasikan program coaching oleh Asmen dan Manager berbasis assessment kompetensi</t>
  </si>
  <si>
    <t>Menyusun Job Desc dan SOP sesuai dengan Kode Etik, GCG, Peraturan, dan perundangan yang berlaku</t>
  </si>
  <si>
    <t>Memastikan pelaksanaan kegiatan Departemen sesuai prosedur yang ditetapkan</t>
  </si>
  <si>
    <t>Mengimplementasikan hasil temuan audit sesuai prosedur yang berlaku</t>
  </si>
  <si>
    <t>Menyusun Job Desc dan SOP berbasis K3 dan Lingkungan di Departemen</t>
  </si>
  <si>
    <t>Melakukan sosialisasi APD dan prosedur K3 di Departemen sesuai program HC</t>
  </si>
  <si>
    <t>Program Petty cash &amp; Kasbon yang terintegrasi ke SAP</t>
  </si>
  <si>
    <t>Penggunaan QRIS untuk trasaksi penjualan</t>
  </si>
  <si>
    <t>Automatic Invoice dari Delivery</t>
  </si>
  <si>
    <t>Automatic MIRO</t>
  </si>
  <si>
    <t>Acc, SAP</t>
  </si>
  <si>
    <t>Sales, Fin, IT</t>
  </si>
  <si>
    <t>W2 Maret 2023</t>
  </si>
  <si>
    <t>Mematikan lampu selama jam istirahat</t>
  </si>
  <si>
    <t>Mematikan lampu toilet apabila sudah tidak digunakan</t>
  </si>
  <si>
    <t>Menggunakan AC maksimal 4 jam perhari</t>
  </si>
  <si>
    <t>Mematikan Dispenser sebelum hari libur</t>
  </si>
  <si>
    <t>Hemat penggunaan air, matikan kran air jika tidak digunakan</t>
  </si>
  <si>
    <t>Menggunakan kertas untuk print 2 sisi</t>
  </si>
  <si>
    <t>Membuat laporan inventory dan memberikan analisa naik-turunnya atas saldo inventory agar menjadi perhatian, termasuk pengklaisifikasian inventory (moving, slow moving, un moving)</t>
  </si>
  <si>
    <t>Intensitas penggunaan energi listrik turun</t>
  </si>
  <si>
    <t>5% dari budget biaya listrik</t>
  </si>
  <si>
    <t>Intensitas penggunaan sumber energy fosil turun</t>
  </si>
  <si>
    <t>5% dari budget biaya solar dan bensin</t>
  </si>
  <si>
    <t>Penggabungan tugas dalam 1 Kendaraan</t>
  </si>
  <si>
    <t>Intensitas Penggunaan Air turun</t>
  </si>
  <si>
    <t>5% dari budget pembelian Air</t>
  </si>
  <si>
    <t>Pencapaian Target Intensitas Solid Waste</t>
  </si>
  <si>
    <t>5 % dari budget pembelian kertas</t>
  </si>
  <si>
    <t>Dokumen secara Paperless</t>
  </si>
  <si>
    <t>0 kejadian setiap tahun</t>
  </si>
  <si>
    <t>Melengkapi semua SOP Kerja</t>
  </si>
  <si>
    <t>Melengkapi semua Alat keselamatan kerja</t>
  </si>
  <si>
    <t>-</t>
  </si>
  <si>
    <t>On Progress</t>
  </si>
  <si>
    <t>Tgl 10</t>
  </si>
  <si>
    <t>2 / 11 Orang</t>
  </si>
  <si>
    <t>-4,8M</t>
  </si>
  <si>
    <t>Tgl 9</t>
  </si>
  <si>
    <t>Tgl 20</t>
  </si>
  <si>
    <t>Tgl 24 Maret</t>
  </si>
  <si>
    <t>2minggu</t>
  </si>
  <si>
    <t>-6,9M</t>
  </si>
  <si>
    <t>-5,7M</t>
  </si>
  <si>
    <t>-4,4M</t>
  </si>
  <si>
    <t>-4,1M</t>
  </si>
  <si>
    <t>on progress</t>
  </si>
  <si>
    <t>Tgl 30</t>
  </si>
  <si>
    <t>1/11 orang</t>
  </si>
  <si>
    <t>Pengembangan sistem informasi berbasis digitalisasi
Merealisasikan transaksi realtime di SAP</t>
  </si>
  <si>
    <t>-3,9M</t>
  </si>
  <si>
    <t>14M</t>
  </si>
  <si>
    <t>Tgl 6</t>
  </si>
  <si>
    <t>Tgl 8</t>
  </si>
  <si>
    <t>-30M</t>
  </si>
  <si>
    <t>Jan-Jun</t>
  </si>
  <si>
    <t>Tgl 31</t>
  </si>
  <si>
    <t>Sales</t>
  </si>
  <si>
    <t xml:space="preserve">Ayumi 4500 plan kluar sebelum akhir tahun </t>
  </si>
  <si>
    <t>Biaya transportasi</t>
  </si>
  <si>
    <t>Inventori</t>
  </si>
  <si>
    <t>1.</t>
  </si>
  <si>
    <t>Yang 11M working n meeting plang specta achiva keluar Okt (nunggu klik)</t>
  </si>
  <si>
    <t>Akan cek budget transportasi angkutan</t>
  </si>
  <si>
    <t>Global Sourcing</t>
  </si>
  <si>
    <t>minta data perhitungan harga dgn margin 20% ke fiaco</t>
  </si>
  <si>
    <t>untuk cost center/expense bisa cek sendiri di SAP pake user mgr Mkt</t>
  </si>
  <si>
    <t>informasi data stok untuk rencana penurunan inventory, minta ke SCM</t>
  </si>
  <si>
    <t>Negosiasi teknis kerjasama terkait pembayaran (DP, bank garansi)</t>
  </si>
  <si>
    <t>2.</t>
  </si>
  <si>
    <t>3.</t>
  </si>
  <si>
    <t>Marketing &amp; development</t>
  </si>
  <si>
    <t>6 produk baru untuk solid wood (chitose belum bs support)</t>
  </si>
  <si>
    <t>biaya pameran terakhir belum ditagihkan ke DH (sharing cost)</t>
  </si>
  <si>
    <t>untuk akun verified harus lebih aktif</t>
  </si>
  <si>
    <t>pengkodean produk baru</t>
  </si>
  <si>
    <t xml:space="preserve">4. </t>
  </si>
  <si>
    <t>Biaya dinas ass</t>
  </si>
  <si>
    <t>E katalog</t>
  </si>
  <si>
    <t xml:space="preserve">5. </t>
  </si>
  <si>
    <t>Mkt adm</t>
  </si>
  <si>
    <t>terkait kode finishgood dari tim adm mkt, material code kadang dobel shg data ga akurat</t>
  </si>
  <si>
    <t>kolaborasi dgn rnd soal perbaikan kode material (cek bom)</t>
  </si>
  <si>
    <t>meeting fmb harus hadir</t>
  </si>
  <si>
    <t>6.</t>
  </si>
  <si>
    <t>RnD</t>
  </si>
  <si>
    <t>Fiaco</t>
  </si>
  <si>
    <t>cek interest bank bulanan budget dan real, totalin jan - jun</t>
  </si>
  <si>
    <t>koordinasi untuk BOM</t>
  </si>
  <si>
    <t>informasi spec</t>
  </si>
  <si>
    <t>terkait penumpukan barang, kelengkapan spec, data untuk kemudahan identifikasi product</t>
  </si>
  <si>
    <t>dalam bom cek kewajaran nilai peritem dgn cek harga material yg terkait</t>
  </si>
  <si>
    <t>support data pencapaian / posisi biaya</t>
  </si>
  <si>
    <t>identifikasi drawing (date, maker, approver, revised date)</t>
  </si>
  <si>
    <t xml:space="preserve">7. </t>
  </si>
  <si>
    <t>QC</t>
  </si>
  <si>
    <t>semua data hard copy dijadikan soft copy, termasuk autocad smua harus dilokalisir dalam satu file</t>
  </si>
  <si>
    <t>Status</t>
  </si>
  <si>
    <t>tidak tercapai</t>
  </si>
  <si>
    <t>tercapai</t>
  </si>
  <si>
    <t>closed</t>
  </si>
  <si>
    <t>31 Juli</t>
  </si>
  <si>
    <t>1 kaizen</t>
  </si>
  <si>
    <t>tgl 19</t>
  </si>
  <si>
    <t>tgl 22</t>
  </si>
  <si>
    <t>tgl 8</t>
  </si>
  <si>
    <t>belum tercapai</t>
  </si>
  <si>
    <t>Match &amp; Above</t>
  </si>
  <si>
    <t>4/11 orang</t>
  </si>
  <si>
    <t>5,7M</t>
  </si>
  <si>
    <t>-1,4M</t>
  </si>
  <si>
    <t>Tgl 11 bulan berikutnya</t>
  </si>
  <si>
    <t>Tgl 5</t>
  </si>
  <si>
    <t>7,4M</t>
  </si>
  <si>
    <t>Nov</t>
  </si>
  <si>
    <t>2/11 orang</t>
  </si>
  <si>
    <t>0,33M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</si>
</sst>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_);_(@_)"/>
    <numFmt numFmtId="165" formatCode="0.0%"/>
    <numFmt numFmtId="166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Arial"/>
      <family val="2"/>
    </font>
    <font>
      <sz val="11"/>
      <color theme="1"/>
      <name val="Arial"/>
      <family val="2"/>
    </font>
    <font>
      <sz val="2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6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2">
    <xf numFmtId="0" fontId="0" fillId="0" borderId="0" xfId="0"/>
    <xf numFmtId="0" fontId="4" fillId="0" borderId="0" xfId="1" applyAlignment="1">
      <alignment vertical="center"/>
    </xf>
    <xf numFmtId="0" fontId="4" fillId="0" borderId="0" xfId="1" applyAlignment="1">
      <alignment vertical="center" wrapText="1"/>
    </xf>
    <xf numFmtId="0" fontId="6" fillId="5" borderId="13" xfId="1" applyFont="1" applyFill="1" applyBorder="1" applyAlignment="1">
      <alignment horizontal="left" vertical="center" wrapText="1"/>
    </xf>
    <xf numFmtId="3" fontId="8" fillId="5" borderId="13" xfId="0" applyNumberFormat="1" applyFont="1" applyFill="1" applyBorder="1" applyAlignment="1">
      <alignment horizontal="center" vertical="center" wrapText="1"/>
    </xf>
    <xf numFmtId="0" fontId="6" fillId="6" borderId="13" xfId="1" applyFont="1" applyFill="1" applyBorder="1" applyAlignment="1">
      <alignment horizontal="left" vertical="center" wrapText="1"/>
    </xf>
    <xf numFmtId="0" fontId="6" fillId="6" borderId="19" xfId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6" fillId="0" borderId="20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wrapText="1"/>
    </xf>
    <xf numFmtId="0" fontId="6" fillId="0" borderId="21" xfId="1" applyFont="1" applyBorder="1" applyAlignment="1">
      <alignment horizontal="center" vertical="top" wrapText="1"/>
    </xf>
    <xf numFmtId="0" fontId="8" fillId="4" borderId="13" xfId="2" quotePrefix="1" applyNumberFormat="1" applyFont="1" applyFill="1" applyBorder="1" applyAlignment="1">
      <alignment horizontal="center" vertical="center" wrapText="1"/>
    </xf>
    <xf numFmtId="0" fontId="8" fillId="4" borderId="13" xfId="1" quotePrefix="1" applyFont="1" applyFill="1" applyBorder="1" applyAlignment="1">
      <alignment horizontal="center" vertical="center" wrapText="1"/>
    </xf>
    <xf numFmtId="0" fontId="0" fillId="4" borderId="13" xfId="0" applyFill="1" applyBorder="1" applyAlignment="1">
      <alignment vertical="center" wrapText="1"/>
    </xf>
    <xf numFmtId="9" fontId="8" fillId="5" borderId="13" xfId="2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4" borderId="13" xfId="0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left" vertical="center" wrapText="1"/>
    </xf>
    <xf numFmtId="0" fontId="8" fillId="5" borderId="13" xfId="2" applyNumberFormat="1" applyFont="1" applyFill="1" applyBorder="1" applyAlignment="1">
      <alignment horizontal="center" vertical="center"/>
    </xf>
    <xf numFmtId="0" fontId="8" fillId="5" borderId="13" xfId="1" applyFont="1" applyFill="1" applyBorder="1" applyAlignment="1">
      <alignment horizontal="center" vertical="center" wrapText="1"/>
    </xf>
    <xf numFmtId="9" fontId="8" fillId="4" borderId="13" xfId="1" quotePrefix="1" applyNumberFormat="1" applyFont="1" applyFill="1" applyBorder="1" applyAlignment="1">
      <alignment horizontal="center" vertical="center" wrapText="1"/>
    </xf>
    <xf numFmtId="0" fontId="6" fillId="4" borderId="19" xfId="1" applyFont="1" applyFill="1" applyBorder="1" applyAlignment="1">
      <alignment horizontal="center" vertical="center" wrapText="1"/>
    </xf>
    <xf numFmtId="165" fontId="8" fillId="5" borderId="13" xfId="0" applyNumberFormat="1" applyFont="1" applyFill="1" applyBorder="1" applyAlignment="1">
      <alignment horizontal="center" vertical="center"/>
    </xf>
    <xf numFmtId="0" fontId="6" fillId="5" borderId="19" xfId="1" applyFont="1" applyFill="1" applyBorder="1" applyAlignment="1">
      <alignment horizontal="center" vertical="center" wrapText="1"/>
    </xf>
    <xf numFmtId="9" fontId="8" fillId="6" borderId="13" xfId="0" applyNumberFormat="1" applyFont="1" applyFill="1" applyBorder="1" applyAlignment="1">
      <alignment horizontal="center" vertical="center" wrapText="1"/>
    </xf>
    <xf numFmtId="17" fontId="8" fillId="6" borderId="13" xfId="0" applyNumberFormat="1" applyFont="1" applyFill="1" applyBorder="1" applyAlignment="1">
      <alignment horizontal="center" vertical="center" wrapText="1"/>
    </xf>
    <xf numFmtId="0" fontId="6" fillId="6" borderId="18" xfId="1" applyFont="1" applyFill="1" applyBorder="1" applyAlignment="1">
      <alignment horizontal="left" vertical="center" wrapText="1"/>
    </xf>
    <xf numFmtId="17" fontId="8" fillId="6" borderId="18" xfId="0" quotePrefix="1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center" vertical="center" wrapText="1" readingOrder="1"/>
    </xf>
    <xf numFmtId="0" fontId="6" fillId="5" borderId="13" xfId="1" applyFont="1" applyFill="1" applyBorder="1" applyAlignment="1">
      <alignment vertical="center" wrapText="1"/>
    </xf>
    <xf numFmtId="0" fontId="7" fillId="5" borderId="13" xfId="0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left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5" borderId="12" xfId="1" applyFont="1" applyFill="1" applyBorder="1" applyAlignment="1">
      <alignment vertical="center" wrapText="1"/>
    </xf>
    <xf numFmtId="0" fontId="6" fillId="6" borderId="10" xfId="1" applyFont="1" applyFill="1" applyBorder="1" applyAlignment="1">
      <alignment vertical="center" wrapText="1"/>
    </xf>
    <xf numFmtId="17" fontId="8" fillId="6" borderId="13" xfId="0" quotePrefix="1" applyNumberFormat="1" applyFont="1" applyFill="1" applyBorder="1" applyAlignment="1">
      <alignment horizontal="center" vertical="center" wrapText="1"/>
    </xf>
    <xf numFmtId="0" fontId="8" fillId="6" borderId="13" xfId="0" quotePrefix="1" applyFont="1" applyFill="1" applyBorder="1" applyAlignment="1">
      <alignment horizontal="left" vertical="center" wrapText="1"/>
    </xf>
    <xf numFmtId="0" fontId="6" fillId="6" borderId="14" xfId="1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vertical="center" wrapText="1"/>
    </xf>
    <xf numFmtId="0" fontId="8" fillId="6" borderId="18" xfId="0" applyFont="1" applyFill="1" applyBorder="1" applyAlignment="1">
      <alignment vertical="center"/>
    </xf>
    <xf numFmtId="9" fontId="6" fillId="7" borderId="23" xfId="1" applyNumberFormat="1" applyFont="1" applyFill="1" applyBorder="1" applyAlignment="1">
      <alignment horizontal="center" vertical="center"/>
    </xf>
    <xf numFmtId="0" fontId="6" fillId="7" borderId="13" xfId="1" applyFont="1" applyFill="1" applyBorder="1" applyAlignment="1">
      <alignment horizontal="left" vertical="center" wrapText="1"/>
    </xf>
    <xf numFmtId="165" fontId="6" fillId="7" borderId="13" xfId="1" applyNumberFormat="1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vertical="center" wrapText="1"/>
    </xf>
    <xf numFmtId="0" fontId="6" fillId="7" borderId="19" xfId="1" applyFont="1" applyFill="1" applyBorder="1" applyAlignment="1">
      <alignment horizontal="center" vertical="center" wrapText="1"/>
    </xf>
    <xf numFmtId="0" fontId="6" fillId="7" borderId="13" xfId="1" applyFont="1" applyFill="1" applyBorder="1" applyAlignment="1">
      <alignment horizontal="center" vertical="center" wrapText="1"/>
    </xf>
    <xf numFmtId="9" fontId="6" fillId="7" borderId="13" xfId="1" applyNumberFormat="1" applyFont="1" applyFill="1" applyBorder="1" applyAlignment="1">
      <alignment horizontal="center" vertical="center"/>
    </xf>
    <xf numFmtId="43" fontId="6" fillId="7" borderId="13" xfId="3" applyFont="1" applyFill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6" fillId="6" borderId="25" xfId="1" applyFont="1" applyFill="1" applyBorder="1" applyAlignment="1">
      <alignment horizontal="center" vertical="center" wrapText="1"/>
    </xf>
    <xf numFmtId="0" fontId="6" fillId="7" borderId="23" xfId="1" applyFont="1" applyFill="1" applyBorder="1" applyAlignment="1">
      <alignment horizontal="left" vertical="center" wrapText="1"/>
    </xf>
    <xf numFmtId="0" fontId="6" fillId="4" borderId="13" xfId="1" applyFont="1" applyFill="1" applyBorder="1" applyAlignment="1">
      <alignment vertical="center" wrapText="1"/>
    </xf>
    <xf numFmtId="0" fontId="6" fillId="4" borderId="13" xfId="1" applyFont="1" applyFill="1" applyBorder="1" applyAlignment="1">
      <alignment horizontal="left" vertical="center" wrapText="1"/>
    </xf>
    <xf numFmtId="0" fontId="6" fillId="7" borderId="10" xfId="1" applyFont="1" applyFill="1" applyBorder="1" applyAlignment="1">
      <alignment horizontal="left" vertical="center" wrapText="1"/>
    </xf>
    <xf numFmtId="9" fontId="6" fillId="7" borderId="10" xfId="1" applyNumberFormat="1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 wrapText="1" readingOrder="1"/>
    </xf>
    <xf numFmtId="0" fontId="8" fillId="5" borderId="13" xfId="2" quotePrefix="1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vertical="center" wrapText="1"/>
    </xf>
    <xf numFmtId="9" fontId="8" fillId="5" borderId="13" xfId="1" quotePrefix="1" applyNumberFormat="1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 readingOrder="1"/>
    </xf>
    <xf numFmtId="0" fontId="8" fillId="6" borderId="18" xfId="0" applyFont="1" applyFill="1" applyBorder="1" applyAlignment="1">
      <alignment vertical="center" wrapText="1"/>
    </xf>
    <xf numFmtId="0" fontId="7" fillId="7" borderId="12" xfId="0" applyFont="1" applyFill="1" applyBorder="1" applyAlignment="1">
      <alignment vertical="center" readingOrder="1"/>
    </xf>
    <xf numFmtId="0" fontId="8" fillId="4" borderId="13" xfId="1" applyFont="1" applyFill="1" applyBorder="1" applyAlignment="1">
      <alignment horizontal="center" vertical="center"/>
    </xf>
    <xf numFmtId="0" fontId="6" fillId="6" borderId="11" xfId="1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3" fillId="0" borderId="18" xfId="0" applyFont="1" applyBorder="1" applyAlignment="1">
      <alignment vertical="center" wrapText="1"/>
    </xf>
    <xf numFmtId="165" fontId="13" fillId="0" borderId="18" xfId="2" applyNumberFormat="1" applyFont="1" applyFill="1" applyBorder="1" applyAlignment="1">
      <alignment horizontal="center" vertical="center" wrapText="1"/>
    </xf>
    <xf numFmtId="9" fontId="16" fillId="8" borderId="18" xfId="0" applyNumberFormat="1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6" fillId="8" borderId="18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13" fillId="0" borderId="52" xfId="0" applyFont="1" applyBorder="1" applyAlignment="1">
      <alignment vertical="center" wrapText="1"/>
    </xf>
    <xf numFmtId="0" fontId="15" fillId="0" borderId="24" xfId="0" applyFont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37" xfId="0" applyBorder="1" applyAlignment="1">
      <alignment horizontal="center" vertical="center"/>
    </xf>
    <xf numFmtId="0" fontId="0" fillId="0" borderId="50" xfId="0" applyBorder="1" applyAlignment="1">
      <alignment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165" fontId="0" fillId="0" borderId="12" xfId="2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5" fontId="0" fillId="0" borderId="10" xfId="2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quotePrefix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40" xfId="0" applyBorder="1" applyAlignment="1">
      <alignment horizontal="left" vertical="center" wrapText="1"/>
    </xf>
    <xf numFmtId="0" fontId="0" fillId="0" borderId="40" xfId="0" applyBorder="1" applyAlignment="1">
      <alignment vertical="center" wrapText="1"/>
    </xf>
    <xf numFmtId="165" fontId="0" fillId="0" borderId="40" xfId="2" applyNumberFormat="1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0" fillId="0" borderId="44" xfId="0" applyBorder="1" applyAlignment="1">
      <alignment horizontal="left" vertical="center" wrapText="1"/>
    </xf>
    <xf numFmtId="165" fontId="0" fillId="0" borderId="45" xfId="2" applyNumberFormat="1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5" xfId="0" applyBorder="1" applyAlignment="1">
      <alignment vertical="center" wrapText="1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vertical="center" wrapText="1"/>
    </xf>
    <xf numFmtId="165" fontId="0" fillId="0" borderId="13" xfId="2" applyNumberFormat="1" applyFont="1" applyFill="1" applyBorder="1" applyAlignment="1">
      <alignment horizontal="center" vertical="center" wrapText="1"/>
    </xf>
    <xf numFmtId="9" fontId="0" fillId="0" borderId="12" xfId="0" applyNumberFormat="1" applyBorder="1" applyAlignment="1">
      <alignment horizontal="center" vertical="center" wrapText="1"/>
    </xf>
    <xf numFmtId="9" fontId="0" fillId="0" borderId="14" xfId="0" applyNumberForma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0" borderId="51" xfId="0" applyBorder="1" applyAlignment="1">
      <alignment vertical="center" wrapText="1"/>
    </xf>
    <xf numFmtId="0" fontId="0" fillId="0" borderId="13" xfId="0" applyBorder="1" applyAlignment="1">
      <alignment horizontal="left" vertical="center" wrapText="1"/>
    </xf>
    <xf numFmtId="0" fontId="0" fillId="0" borderId="55" xfId="0" applyBorder="1" applyAlignment="1">
      <alignment vertical="center" wrapText="1"/>
    </xf>
    <xf numFmtId="17" fontId="0" fillId="8" borderId="12" xfId="0" applyNumberFormat="1" applyFill="1" applyBorder="1" applyAlignment="1">
      <alignment horizontal="center" vertical="center" wrapText="1"/>
    </xf>
    <xf numFmtId="0" fontId="8" fillId="0" borderId="13" xfId="1" applyFont="1" applyBorder="1" applyAlignment="1">
      <alignment horizontal="left" vertical="center" wrapText="1"/>
    </xf>
    <xf numFmtId="9" fontId="8" fillId="0" borderId="13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0" xfId="1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/>
    </xf>
    <xf numFmtId="17" fontId="8" fillId="0" borderId="13" xfId="0" quotePrefix="1" applyNumberFormat="1" applyFont="1" applyBorder="1" applyAlignment="1">
      <alignment horizontal="center" vertical="center" wrapText="1"/>
    </xf>
    <xf numFmtId="1" fontId="8" fillId="0" borderId="13" xfId="0" quotePrefix="1" applyNumberFormat="1" applyFont="1" applyBorder="1" applyAlignment="1">
      <alignment horizontal="center" vertical="center" wrapText="1"/>
    </xf>
    <xf numFmtId="0" fontId="0" fillId="0" borderId="38" xfId="0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17" fontId="0" fillId="0" borderId="13" xfId="0" applyNumberFormat="1" applyBorder="1" applyAlignment="1">
      <alignment horizontal="center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/>
    </xf>
    <xf numFmtId="0" fontId="0" fillId="0" borderId="56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53" xfId="0" applyBorder="1" applyAlignment="1">
      <alignment horizontal="center" vertical="center"/>
    </xf>
    <xf numFmtId="0" fontId="0" fillId="0" borderId="57" xfId="0" applyBorder="1" applyAlignment="1">
      <alignment vertical="center" wrapText="1"/>
    </xf>
    <xf numFmtId="0" fontId="0" fillId="0" borderId="12" xfId="3" applyNumberFormat="1" applyFont="1" applyBorder="1" applyAlignment="1">
      <alignment vertical="center" wrapText="1"/>
    </xf>
    <xf numFmtId="165" fontId="13" fillId="0" borderId="0" xfId="0" applyNumberFormat="1" applyFont="1" applyAlignment="1">
      <alignment horizontal="center" vertical="center"/>
    </xf>
    <xf numFmtId="165" fontId="13" fillId="0" borderId="0" xfId="2" applyNumberFormat="1" applyFont="1" applyFill="1" applyBorder="1" applyAlignment="1">
      <alignment horizontal="center" vertical="center"/>
    </xf>
    <xf numFmtId="0" fontId="10" fillId="5" borderId="34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9" fontId="0" fillId="5" borderId="12" xfId="0" applyNumberFormat="1" applyFill="1" applyBorder="1" applyAlignment="1">
      <alignment horizontal="center" vertical="center" wrapText="1"/>
    </xf>
    <xf numFmtId="9" fontId="0" fillId="5" borderId="13" xfId="0" applyNumberFormat="1" applyFill="1" applyBorder="1" applyAlignment="1">
      <alignment horizontal="center" vertical="center" wrapText="1"/>
    </xf>
    <xf numFmtId="9" fontId="0" fillId="5" borderId="13" xfId="2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9" fontId="0" fillId="5" borderId="40" xfId="0" applyNumberFormat="1" applyFill="1" applyBorder="1" applyAlignment="1">
      <alignment horizontal="center" vertical="center" wrapText="1"/>
    </xf>
    <xf numFmtId="9" fontId="0" fillId="5" borderId="40" xfId="2" applyFont="1" applyFill="1" applyBorder="1" applyAlignment="1">
      <alignment horizontal="center" vertical="center" wrapText="1"/>
    </xf>
    <xf numFmtId="0" fontId="0" fillId="5" borderId="40" xfId="0" applyFill="1" applyBorder="1" applyAlignment="1">
      <alignment horizontal="center" vertical="center" wrapText="1"/>
    </xf>
    <xf numFmtId="0" fontId="0" fillId="5" borderId="14" xfId="0" applyFill="1" applyBorder="1" applyAlignment="1">
      <alignment vertical="center" wrapText="1"/>
    </xf>
    <xf numFmtId="0" fontId="0" fillId="5" borderId="45" xfId="0" applyFill="1" applyBorder="1" applyAlignment="1">
      <alignment horizontal="center" vertical="center" wrapText="1"/>
    </xf>
    <xf numFmtId="0" fontId="0" fillId="5" borderId="47" xfId="0" applyFill="1" applyBorder="1" applyAlignment="1">
      <alignment horizontal="center" vertical="center" wrapText="1"/>
    </xf>
    <xf numFmtId="16" fontId="0" fillId="5" borderId="13" xfId="0" applyNumberForma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0" xfId="0" applyFill="1" applyBorder="1" applyAlignment="1">
      <alignment vertical="center" wrapText="1"/>
    </xf>
    <xf numFmtId="16" fontId="0" fillId="5" borderId="13" xfId="0" quotePrefix="1" applyNumberFormat="1" applyFill="1" applyBorder="1" applyAlignment="1">
      <alignment horizontal="center" vertical="center" wrapText="1"/>
    </xf>
    <xf numFmtId="0" fontId="0" fillId="5" borderId="12" xfId="0" applyFill="1" applyBorder="1" applyAlignment="1">
      <alignment vertical="center" wrapText="1"/>
    </xf>
    <xf numFmtId="0" fontId="13" fillId="5" borderId="18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vertical="center" wrapText="1"/>
    </xf>
    <xf numFmtId="9" fontId="0" fillId="5" borderId="13" xfId="0" applyNumberFormat="1" applyFill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30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31" xfId="0" applyFont="1" applyBorder="1" applyAlignment="1">
      <alignment vertical="center" wrapText="1"/>
    </xf>
    <xf numFmtId="0" fontId="10" fillId="9" borderId="34" xfId="0" applyFont="1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 wrapText="1"/>
    </xf>
    <xf numFmtId="9" fontId="0" fillId="9" borderId="12" xfId="0" applyNumberFormat="1" applyFill="1" applyBorder="1" applyAlignment="1">
      <alignment horizontal="center" vertical="center" wrapText="1"/>
    </xf>
    <xf numFmtId="9" fontId="0" fillId="9" borderId="40" xfId="2" applyFont="1" applyFill="1" applyBorder="1" applyAlignment="1">
      <alignment horizontal="center" vertical="center" wrapText="1"/>
    </xf>
    <xf numFmtId="0" fontId="0" fillId="9" borderId="45" xfId="0" applyFill="1" applyBorder="1" applyAlignment="1">
      <alignment horizontal="center" vertical="center" wrapText="1"/>
    </xf>
    <xf numFmtId="0" fontId="0" fillId="9" borderId="58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9" fontId="0" fillId="9" borderId="13" xfId="2" applyFont="1" applyFill="1" applyBorder="1" applyAlignment="1">
      <alignment horizontal="center" vertical="center" wrapText="1"/>
    </xf>
    <xf numFmtId="0" fontId="0" fillId="9" borderId="13" xfId="0" applyFill="1" applyBorder="1" applyAlignment="1">
      <alignment vertical="center" wrapText="1"/>
    </xf>
    <xf numFmtId="9" fontId="0" fillId="9" borderId="13" xfId="0" applyNumberFormat="1" applyFill="1" applyBorder="1" applyAlignment="1">
      <alignment horizontal="center" vertical="center" wrapText="1"/>
    </xf>
    <xf numFmtId="0" fontId="13" fillId="9" borderId="18" xfId="0" applyFont="1" applyFill="1" applyBorder="1" applyAlignment="1">
      <alignment vertical="center" wrapText="1"/>
    </xf>
    <xf numFmtId="9" fontId="0" fillId="9" borderId="12" xfId="2" applyFont="1" applyFill="1" applyBorder="1" applyAlignment="1">
      <alignment horizontal="center" vertical="center" wrapText="1"/>
    </xf>
    <xf numFmtId="9" fontId="0" fillId="9" borderId="10" xfId="2" applyFont="1" applyFill="1" applyBorder="1" applyAlignment="1">
      <alignment horizontal="center" vertical="center" wrapText="1"/>
    </xf>
    <xf numFmtId="9" fontId="0" fillId="9" borderId="12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" fontId="0" fillId="9" borderId="13" xfId="0" applyNumberFormat="1" applyFill="1" applyBorder="1" applyAlignment="1">
      <alignment horizontal="center" vertical="center" wrapText="1"/>
    </xf>
    <xf numFmtId="9" fontId="0" fillId="9" borderId="13" xfId="2" applyFont="1" applyFill="1" applyBorder="1" applyAlignment="1">
      <alignment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34" xfId="0" applyFont="1" applyFill="1" applyBorder="1" applyAlignment="1">
      <alignment horizontal="center" vertical="center" wrapText="1"/>
    </xf>
    <xf numFmtId="9" fontId="0" fillId="0" borderId="40" xfId="0" applyNumberFormat="1" applyFill="1" applyBorder="1" applyAlignment="1">
      <alignment horizontal="center" vertical="center" wrapText="1"/>
    </xf>
    <xf numFmtId="9" fontId="0" fillId="0" borderId="40" xfId="2" applyFont="1" applyFill="1" applyBorder="1" applyAlignment="1">
      <alignment horizontal="center" vertical="center" wrapText="1"/>
    </xf>
    <xf numFmtId="0" fontId="0" fillId="0" borderId="45" xfId="0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16" fontId="0" fillId="0" borderId="13" xfId="0" applyNumberForma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9" fontId="0" fillId="0" borderId="13" xfId="2" applyFont="1" applyFill="1" applyBorder="1" applyAlignment="1">
      <alignment horizontal="center" vertical="center" wrapText="1"/>
    </xf>
    <xf numFmtId="9" fontId="0" fillId="0" borderId="13" xfId="2" applyFont="1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 wrapText="1"/>
    </xf>
    <xf numFmtId="16" fontId="0" fillId="0" borderId="13" xfId="0" quotePrefix="1" applyNumberFormat="1" applyFill="1" applyBorder="1" applyAlignment="1">
      <alignment horizontal="center" vertical="center" wrapText="1"/>
    </xf>
    <xf numFmtId="9" fontId="0" fillId="0" borderId="13" xfId="0" applyNumberFormat="1" applyFill="1" applyBorder="1" applyAlignment="1">
      <alignment vertical="center" wrapText="1"/>
    </xf>
    <xf numFmtId="9" fontId="0" fillId="0" borderId="13" xfId="0" applyNumberFormat="1" applyFill="1" applyBorder="1" applyAlignment="1">
      <alignment horizontal="center" vertical="center" wrapText="1"/>
    </xf>
    <xf numFmtId="9" fontId="0" fillId="0" borderId="12" xfId="0" applyNumberForma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9" fontId="0" fillId="0" borderId="12" xfId="0" applyNumberFormat="1" applyFill="1" applyBorder="1" applyAlignment="1">
      <alignment horizontal="center" vertical="center" wrapText="1"/>
    </xf>
    <xf numFmtId="9" fontId="0" fillId="0" borderId="13" xfId="2" applyFont="1" applyFill="1" applyBorder="1" applyAlignment="1">
      <alignment horizontal="center" vertical="center" wrapText="1"/>
    </xf>
    <xf numFmtId="0" fontId="10" fillId="0" borderId="59" xfId="0" applyFont="1" applyFill="1" applyBorder="1" applyAlignment="1">
      <alignment horizontal="center" vertical="center" wrapText="1"/>
    </xf>
    <xf numFmtId="0" fontId="6" fillId="6" borderId="22" xfId="1" applyFont="1" applyFill="1" applyBorder="1" applyAlignment="1">
      <alignment horizontal="center" vertical="center" wrapText="1"/>
    </xf>
    <xf numFmtId="0" fontId="6" fillId="6" borderId="24" xfId="1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 readingOrder="1"/>
    </xf>
    <xf numFmtId="0" fontId="7" fillId="7" borderId="10" xfId="0" applyFont="1" applyFill="1" applyBorder="1" applyAlignment="1">
      <alignment horizontal="center" vertical="center" wrapText="1" readingOrder="1"/>
    </xf>
    <xf numFmtId="0" fontId="0" fillId="7" borderId="8" xfId="0" applyFill="1" applyBorder="1" applyAlignment="1">
      <alignment horizontal="left" vertical="top" wrapText="1"/>
    </xf>
    <xf numFmtId="0" fontId="0" fillId="7" borderId="10" xfId="0" applyFill="1" applyBorder="1" applyAlignment="1">
      <alignment horizontal="left" vertical="top"/>
    </xf>
    <xf numFmtId="0" fontId="6" fillId="5" borderId="22" xfId="1" applyFont="1" applyFill="1" applyBorder="1" applyAlignment="1">
      <alignment horizontal="center" vertical="center" wrapText="1"/>
    </xf>
    <xf numFmtId="0" fontId="6" fillId="4" borderId="22" xfId="1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 wrapText="1" readingOrder="1"/>
    </xf>
    <xf numFmtId="0" fontId="7" fillId="7" borderId="12" xfId="0" applyFont="1" applyFill="1" applyBorder="1" applyAlignment="1">
      <alignment horizontal="center" vertical="center" wrapText="1" readingOrder="1"/>
    </xf>
    <xf numFmtId="0" fontId="7" fillId="7" borderId="14" xfId="0" applyFont="1" applyFill="1" applyBorder="1" applyAlignment="1">
      <alignment horizontal="center" vertical="center" wrapText="1" readingOrder="1"/>
    </xf>
    <xf numFmtId="0" fontId="7" fillId="6" borderId="12" xfId="0" applyFont="1" applyFill="1" applyBorder="1" applyAlignment="1">
      <alignment horizontal="center" vertical="center" wrapText="1" readingOrder="1"/>
    </xf>
    <xf numFmtId="0" fontId="7" fillId="6" borderId="27" xfId="0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left" vertical="center" wrapText="1"/>
    </xf>
    <xf numFmtId="0" fontId="6" fillId="6" borderId="10" xfId="1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center" vertical="center" wrapText="1" readingOrder="1"/>
    </xf>
    <xf numFmtId="0" fontId="6" fillId="7" borderId="7" xfId="1" applyFont="1" applyFill="1" applyBorder="1" applyAlignment="1">
      <alignment horizontal="center" vertical="center"/>
    </xf>
    <xf numFmtId="0" fontId="6" fillId="7" borderId="16" xfId="1" applyFont="1" applyFill="1" applyBorder="1" applyAlignment="1">
      <alignment horizontal="center" vertical="center"/>
    </xf>
    <xf numFmtId="0" fontId="6" fillId="7" borderId="26" xfId="1" applyFont="1" applyFill="1" applyBorder="1" applyAlignment="1">
      <alignment horizontal="center" vertical="center"/>
    </xf>
    <xf numFmtId="0" fontId="6" fillId="5" borderId="12" xfId="1" applyFont="1" applyFill="1" applyBorder="1" applyAlignment="1">
      <alignment horizontal="left" vertical="center" wrapText="1"/>
    </xf>
    <xf numFmtId="0" fontId="6" fillId="5" borderId="10" xfId="1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center" vertical="center" wrapText="1" readingOrder="1"/>
    </xf>
    <xf numFmtId="0" fontId="7" fillId="4" borderId="14" xfId="0" applyFont="1" applyFill="1" applyBorder="1" applyAlignment="1">
      <alignment horizontal="center" vertical="center" wrapText="1" readingOrder="1"/>
    </xf>
    <xf numFmtId="0" fontId="7" fillId="4" borderId="10" xfId="0" applyFont="1" applyFill="1" applyBorder="1" applyAlignment="1">
      <alignment horizontal="center" vertical="center" wrapText="1" readingOrder="1"/>
    </xf>
    <xf numFmtId="0" fontId="4" fillId="0" borderId="1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6" fillId="6" borderId="15" xfId="1" applyFont="1" applyFill="1" applyBorder="1" applyAlignment="1">
      <alignment horizontal="center" vertical="center" wrapText="1"/>
    </xf>
    <xf numFmtId="0" fontId="6" fillId="6" borderId="17" xfId="1" applyFont="1" applyFill="1" applyBorder="1" applyAlignment="1">
      <alignment horizontal="center" vertical="center" wrapText="1"/>
    </xf>
    <xf numFmtId="0" fontId="6" fillId="6" borderId="11" xfId="1" applyFont="1" applyFill="1" applyBorder="1" applyAlignment="1">
      <alignment horizontal="center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5" borderId="11" xfId="1" applyFont="1" applyFill="1" applyBorder="1" applyAlignment="1">
      <alignment horizontal="center" vertical="center" wrapText="1"/>
    </xf>
    <xf numFmtId="0" fontId="6" fillId="7" borderId="9" xfId="1" applyFont="1" applyFill="1" applyBorder="1" applyAlignment="1">
      <alignment horizontal="center" vertical="center" wrapText="1"/>
    </xf>
    <xf numFmtId="0" fontId="6" fillId="7" borderId="11" xfId="1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 readingOrder="1"/>
    </xf>
    <xf numFmtId="0" fontId="7" fillId="5" borderId="14" xfId="0" applyFont="1" applyFill="1" applyBorder="1" applyAlignment="1">
      <alignment horizontal="center" vertical="center" wrapText="1" readingOrder="1"/>
    </xf>
    <xf numFmtId="0" fontId="7" fillId="5" borderId="10" xfId="0" applyFont="1" applyFill="1" applyBorder="1" applyAlignment="1">
      <alignment horizontal="center" vertical="center" wrapText="1" readingOrder="1"/>
    </xf>
    <xf numFmtId="0" fontId="6" fillId="5" borderId="12" xfId="1" applyFont="1" applyFill="1" applyBorder="1" applyAlignment="1">
      <alignment horizontal="left" vertical="center"/>
    </xf>
    <xf numFmtId="0" fontId="6" fillId="5" borderId="14" xfId="1" applyFont="1" applyFill="1" applyBorder="1" applyAlignment="1">
      <alignment horizontal="left" vertical="center"/>
    </xf>
    <xf numFmtId="0" fontId="6" fillId="5" borderId="10" xfId="1" applyFont="1" applyFill="1" applyBorder="1" applyAlignment="1">
      <alignment horizontal="left" vertical="center"/>
    </xf>
    <xf numFmtId="0" fontId="6" fillId="5" borderId="17" xfId="1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 readingOrder="1"/>
    </xf>
    <xf numFmtId="0" fontId="7" fillId="6" borderId="10" xfId="0" applyFont="1" applyFill="1" applyBorder="1" applyAlignment="1">
      <alignment horizontal="center" vertical="center" wrapText="1" readingOrder="1"/>
    </xf>
    <xf numFmtId="0" fontId="8" fillId="7" borderId="12" xfId="0" applyFont="1" applyFill="1" applyBorder="1" applyAlignment="1">
      <alignment horizontal="left" vertical="center"/>
    </xf>
    <xf numFmtId="0" fontId="8" fillId="7" borderId="10" xfId="0" applyFont="1" applyFill="1" applyBorder="1" applyAlignment="1">
      <alignment horizontal="left" vertical="center"/>
    </xf>
    <xf numFmtId="165" fontId="8" fillId="5" borderId="12" xfId="0" applyNumberFormat="1" applyFont="1" applyFill="1" applyBorder="1" applyAlignment="1">
      <alignment horizontal="center" vertical="center"/>
    </xf>
    <xf numFmtId="165" fontId="8" fillId="5" borderId="10" xfId="0" applyNumberFormat="1" applyFont="1" applyFill="1" applyBorder="1" applyAlignment="1">
      <alignment horizontal="center" vertical="center"/>
    </xf>
    <xf numFmtId="0" fontId="0" fillId="4" borderId="12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6" fillId="7" borderId="15" xfId="1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center" vertical="center" wrapText="1"/>
    </xf>
    <xf numFmtId="0" fontId="6" fillId="4" borderId="28" xfId="1" applyFont="1" applyFill="1" applyBorder="1" applyAlignment="1">
      <alignment horizontal="center" vertical="center"/>
    </xf>
    <xf numFmtId="0" fontId="6" fillId="4" borderId="16" xfId="1" applyFont="1" applyFill="1" applyBorder="1" applyAlignment="1">
      <alignment horizontal="center" vertical="center"/>
    </xf>
    <xf numFmtId="0" fontId="6" fillId="4" borderId="26" xfId="1" applyFont="1" applyFill="1" applyBorder="1" applyAlignment="1">
      <alignment horizontal="center" vertical="center"/>
    </xf>
    <xf numFmtId="0" fontId="6" fillId="5" borderId="28" xfId="1" applyFont="1" applyFill="1" applyBorder="1" applyAlignment="1">
      <alignment horizontal="center" vertical="center" wrapText="1"/>
    </xf>
    <xf numFmtId="0" fontId="6" fillId="5" borderId="16" xfId="1" applyFont="1" applyFill="1" applyBorder="1" applyAlignment="1">
      <alignment horizontal="center" vertical="center" wrapText="1"/>
    </xf>
    <xf numFmtId="0" fontId="6" fillId="5" borderId="26" xfId="1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left" vertical="center" wrapText="1"/>
    </xf>
    <xf numFmtId="0" fontId="0" fillId="5" borderId="14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7" fillId="7" borderId="13" xfId="0" applyFont="1" applyFill="1" applyBorder="1" applyAlignment="1">
      <alignment vertical="center" readingOrder="1"/>
    </xf>
    <xf numFmtId="0" fontId="7" fillId="5" borderId="13" xfId="0" applyFont="1" applyFill="1" applyBorder="1" applyAlignment="1">
      <alignment horizontal="center" vertical="center" wrapText="1" readingOrder="1"/>
    </xf>
    <xf numFmtId="1" fontId="0" fillId="0" borderId="13" xfId="2" applyNumberFormat="1" applyFont="1" applyFill="1" applyBorder="1" applyAlignment="1">
      <alignment horizontal="center" vertical="center" wrapText="1"/>
    </xf>
    <xf numFmtId="1" fontId="0" fillId="0" borderId="53" xfId="2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9" fontId="0" fillId="0" borderId="12" xfId="0" applyNumberFormat="1" applyFill="1" applyBorder="1" applyAlignment="1">
      <alignment horizontal="center" vertical="center" wrapText="1"/>
    </xf>
    <xf numFmtId="0" fontId="0" fillId="0" borderId="12" xfId="3" applyNumberFormat="1" applyFont="1" applyFill="1" applyBorder="1" applyAlignment="1">
      <alignment horizontal="center" vertical="center" wrapText="1"/>
    </xf>
    <xf numFmtId="0" fontId="0" fillId="0" borderId="14" xfId="3" applyNumberFormat="1" applyFont="1" applyFill="1" applyBorder="1" applyAlignment="1">
      <alignment horizontal="center" vertical="center" wrapText="1"/>
    </xf>
    <xf numFmtId="0" fontId="0" fillId="0" borderId="10" xfId="3" applyNumberFormat="1" applyFont="1" applyFill="1" applyBorder="1" applyAlignment="1">
      <alignment horizontal="center" vertical="center" wrapText="1"/>
    </xf>
    <xf numFmtId="166" fontId="0" fillId="0" borderId="12" xfId="3" quotePrefix="1" applyNumberFormat="1" applyFont="1" applyFill="1" applyBorder="1" applyAlignment="1">
      <alignment horizontal="center" vertical="center" wrapText="1"/>
    </xf>
    <xf numFmtId="166" fontId="0" fillId="0" borderId="10" xfId="3" applyNumberFormat="1" applyFont="1" applyFill="1" applyBorder="1" applyAlignment="1">
      <alignment horizontal="center" vertical="center" wrapText="1"/>
    </xf>
    <xf numFmtId="1" fontId="0" fillId="0" borderId="42" xfId="4" quotePrefix="1" applyNumberFormat="1" applyFont="1" applyFill="1" applyBorder="1" applyAlignment="1">
      <alignment horizontal="center" vertical="center" wrapText="1"/>
    </xf>
    <xf numFmtId="1" fontId="0" fillId="0" borderId="40" xfId="4" quotePrefix="1" applyNumberFormat="1" applyFont="1" applyFill="1" applyBorder="1" applyAlignment="1">
      <alignment horizontal="center" vertical="center" wrapText="1"/>
    </xf>
    <xf numFmtId="9" fontId="0" fillId="0" borderId="13" xfId="2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0" fillId="0" borderId="12" xfId="2" applyNumberFormat="1" applyFont="1" applyFill="1" applyBorder="1" applyAlignment="1">
      <alignment horizontal="center" vertical="center" wrapText="1"/>
    </xf>
    <xf numFmtId="165" fontId="0" fillId="0" borderId="14" xfId="2" applyNumberFormat="1" applyFont="1" applyFill="1" applyBorder="1" applyAlignment="1">
      <alignment horizontal="center" vertical="center" wrapText="1"/>
    </xf>
    <xf numFmtId="165" fontId="0" fillId="0" borderId="10" xfId="2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9" fontId="0" fillId="0" borderId="12" xfId="0" applyNumberFormat="1" applyBorder="1" applyAlignment="1">
      <alignment horizontal="center" vertical="center" wrapText="1"/>
    </xf>
    <xf numFmtId="9" fontId="0" fillId="0" borderId="14" xfId="0" applyNumberFormat="1" applyBorder="1" applyAlignment="1">
      <alignment horizontal="center" vertical="center" wrapText="1"/>
    </xf>
    <xf numFmtId="9" fontId="0" fillId="0" borderId="10" xfId="0" applyNumberFormat="1" applyBorder="1" applyAlignment="1">
      <alignment horizontal="center" vertical="center" wrapText="1"/>
    </xf>
    <xf numFmtId="9" fontId="0" fillId="0" borderId="12" xfId="2" applyFont="1" applyFill="1" applyBorder="1" applyAlignment="1">
      <alignment horizontal="center" vertical="center" wrapText="1"/>
    </xf>
    <xf numFmtId="9" fontId="0" fillId="0" borderId="14" xfId="2" applyFont="1" applyFill="1" applyBorder="1" applyAlignment="1">
      <alignment horizontal="center" vertical="center" wrapText="1"/>
    </xf>
    <xf numFmtId="9" fontId="0" fillId="0" borderId="10" xfId="2" applyFont="1" applyFill="1" applyBorder="1" applyAlignment="1">
      <alignment horizontal="center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165" fontId="0" fillId="0" borderId="42" xfId="2" applyNumberFormat="1" applyFont="1" applyFill="1" applyBorder="1" applyAlignment="1">
      <alignment horizontal="center" vertical="center" wrapText="1"/>
    </xf>
    <xf numFmtId="165" fontId="0" fillId="0" borderId="40" xfId="2" applyNumberFormat="1" applyFont="1" applyFill="1" applyBorder="1" applyAlignment="1">
      <alignment horizontal="center" vertical="center" wrapText="1"/>
    </xf>
    <xf numFmtId="1" fontId="0" fillId="0" borderId="42" xfId="4" quotePrefix="1" applyNumberFormat="1" applyFont="1" applyBorder="1" applyAlignment="1">
      <alignment horizontal="center" vertical="center" wrapText="1"/>
    </xf>
    <xf numFmtId="1" fontId="0" fillId="0" borderId="40" xfId="4" quotePrefix="1" applyNumberFormat="1" applyFont="1" applyBorder="1" applyAlignment="1">
      <alignment horizontal="center" vertical="center" wrapText="1"/>
    </xf>
    <xf numFmtId="9" fontId="0" fillId="0" borderId="40" xfId="0" applyNumberFormat="1" applyBorder="1" applyAlignment="1">
      <alignment horizontal="center" vertical="center" wrapText="1"/>
    </xf>
    <xf numFmtId="9" fontId="8" fillId="0" borderId="12" xfId="0" applyNumberFormat="1" applyFont="1" applyBorder="1" applyAlignment="1">
      <alignment horizontal="center" vertical="center" wrapText="1"/>
    </xf>
    <xf numFmtId="9" fontId="8" fillId="0" borderId="14" xfId="0" applyNumberFormat="1" applyFont="1" applyBorder="1" applyAlignment="1">
      <alignment horizontal="center" vertical="center" wrapText="1"/>
    </xf>
    <xf numFmtId="9" fontId="8" fillId="0" borderId="13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0" fillId="0" borderId="49" xfId="0" applyFont="1" applyBorder="1" applyAlignment="1">
      <alignment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165" fontId="0" fillId="0" borderId="36" xfId="2" applyNumberFormat="1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60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0" fillId="8" borderId="12" xfId="0" applyFill="1" applyBorder="1" applyAlignment="1">
      <alignment horizontal="left" vertical="center" wrapText="1"/>
    </xf>
    <xf numFmtId="0" fontId="0" fillId="8" borderId="14" xfId="0" applyFill="1" applyBorder="1" applyAlignment="1">
      <alignment horizontal="left" vertical="center" wrapText="1"/>
    </xf>
    <xf numFmtId="0" fontId="0" fillId="8" borderId="10" xfId="0" applyFill="1" applyBorder="1" applyAlignment="1">
      <alignment horizontal="left" vertical="center" wrapText="1"/>
    </xf>
    <xf numFmtId="0" fontId="0" fillId="0" borderId="40" xfId="0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 readingOrder="1"/>
    </xf>
    <xf numFmtId="0" fontId="8" fillId="0" borderId="13" xfId="0" applyFont="1" applyBorder="1" applyAlignment="1">
      <alignment horizontal="left" vertical="center" wrapText="1" readingOrder="1"/>
    </xf>
    <xf numFmtId="0" fontId="8" fillId="0" borderId="12" xfId="0" applyFont="1" applyBorder="1" applyAlignment="1">
      <alignment horizontal="left" vertical="center" wrapText="1" readingOrder="1"/>
    </xf>
    <xf numFmtId="0" fontId="8" fillId="0" borderId="14" xfId="0" applyFont="1" applyBorder="1" applyAlignment="1">
      <alignment horizontal="left" vertical="center" wrapText="1" readingOrder="1"/>
    </xf>
    <xf numFmtId="0" fontId="10" fillId="0" borderId="54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8" fillId="0" borderId="12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8" fillId="0" borderId="13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2" xfId="0" quotePrefix="1" applyFont="1" applyBorder="1" applyAlignment="1">
      <alignment horizontal="left" vertical="center" wrapText="1"/>
    </xf>
    <xf numFmtId="0" fontId="8" fillId="0" borderId="10" xfId="0" quotePrefix="1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 wrapText="1"/>
    </xf>
    <xf numFmtId="0" fontId="0" fillId="5" borderId="36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9" fontId="0" fillId="5" borderId="12" xfId="0" applyNumberFormat="1" applyFill="1" applyBorder="1" applyAlignment="1">
      <alignment horizontal="center" vertical="center" wrapText="1"/>
    </xf>
    <xf numFmtId="0" fontId="0" fillId="5" borderId="12" xfId="3" applyNumberFormat="1" applyFont="1" applyFill="1" applyBorder="1" applyAlignment="1">
      <alignment horizontal="center" vertical="center" wrapText="1"/>
    </xf>
    <xf numFmtId="0" fontId="0" fillId="5" borderId="14" xfId="3" applyNumberFormat="1" applyFont="1" applyFill="1" applyBorder="1" applyAlignment="1">
      <alignment horizontal="center" vertical="center" wrapText="1"/>
    </xf>
    <xf numFmtId="0" fontId="0" fillId="5" borderId="10" xfId="3" applyNumberFormat="1" applyFont="1" applyFill="1" applyBorder="1" applyAlignment="1">
      <alignment horizontal="center" vertical="center" wrapText="1"/>
    </xf>
    <xf numFmtId="0" fontId="0" fillId="9" borderId="36" xfId="0" applyFill="1" applyBorder="1" applyAlignment="1">
      <alignment horizontal="center" vertical="center" wrapText="1"/>
    </xf>
    <xf numFmtId="0" fontId="0" fillId="9" borderId="14" xfId="0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 wrapText="1"/>
    </xf>
    <xf numFmtId="9" fontId="0" fillId="9" borderId="12" xfId="0" applyNumberFormat="1" applyFill="1" applyBorder="1" applyAlignment="1">
      <alignment horizontal="center" vertical="center" wrapText="1"/>
    </xf>
    <xf numFmtId="166" fontId="0" fillId="5" borderId="12" xfId="3" quotePrefix="1" applyNumberFormat="1" applyFont="1" applyFill="1" applyBorder="1" applyAlignment="1">
      <alignment horizontal="center" vertical="center" wrapText="1"/>
    </xf>
    <xf numFmtId="166" fontId="0" fillId="5" borderId="10" xfId="3" applyNumberFormat="1" applyFont="1" applyFill="1" applyBorder="1" applyAlignment="1">
      <alignment horizontal="center" vertical="center" wrapText="1"/>
    </xf>
    <xf numFmtId="166" fontId="0" fillId="9" borderId="12" xfId="3" quotePrefix="1" applyNumberFormat="1" applyFont="1" applyFill="1" applyBorder="1" applyAlignment="1">
      <alignment horizontal="center" vertical="center" wrapText="1"/>
    </xf>
    <xf numFmtId="166" fontId="0" fillId="9" borderId="10" xfId="3" applyNumberFormat="1" applyFont="1" applyFill="1" applyBorder="1" applyAlignment="1">
      <alignment horizontal="center" vertical="center" wrapText="1"/>
    </xf>
    <xf numFmtId="0" fontId="0" fillId="9" borderId="12" xfId="3" applyNumberFormat="1" applyFont="1" applyFill="1" applyBorder="1" applyAlignment="1">
      <alignment horizontal="center" vertical="center" wrapText="1"/>
    </xf>
    <xf numFmtId="0" fontId="0" fillId="9" borderId="14" xfId="3" applyNumberFormat="1" applyFont="1" applyFill="1" applyBorder="1" applyAlignment="1">
      <alignment horizontal="center" vertical="center" wrapText="1"/>
    </xf>
    <xf numFmtId="0" fontId="0" fillId="9" borderId="10" xfId="3" applyNumberFormat="1" applyFont="1" applyFill="1" applyBorder="1" applyAlignment="1">
      <alignment horizontal="center" vertical="center" wrapText="1"/>
    </xf>
    <xf numFmtId="1" fontId="0" fillId="5" borderId="42" xfId="4" quotePrefix="1" applyNumberFormat="1" applyFont="1" applyFill="1" applyBorder="1" applyAlignment="1">
      <alignment horizontal="center" vertical="center" wrapText="1"/>
    </xf>
    <xf numFmtId="1" fontId="0" fillId="5" borderId="40" xfId="4" quotePrefix="1" applyNumberFormat="1" applyFont="1" applyFill="1" applyBorder="1" applyAlignment="1">
      <alignment horizontal="center" vertical="center" wrapText="1"/>
    </xf>
    <xf numFmtId="9" fontId="0" fillId="9" borderId="12" xfId="2" applyFont="1" applyFill="1" applyBorder="1" applyAlignment="1">
      <alignment horizontal="center" vertical="center" wrapText="1"/>
    </xf>
    <xf numFmtId="9" fontId="0" fillId="9" borderId="14" xfId="2" applyFont="1" applyFill="1" applyBorder="1" applyAlignment="1">
      <alignment horizontal="center" vertical="center" wrapText="1"/>
    </xf>
    <xf numFmtId="9" fontId="0" fillId="9" borderId="10" xfId="2" applyFont="1" applyFill="1" applyBorder="1" applyAlignment="1">
      <alignment horizontal="center" vertical="center" wrapText="1"/>
    </xf>
    <xf numFmtId="9" fontId="0" fillId="5" borderId="13" xfId="2" applyFont="1" applyFill="1" applyBorder="1" applyAlignment="1">
      <alignment horizontal="center" vertical="center" wrapText="1"/>
    </xf>
    <xf numFmtId="1" fontId="0" fillId="5" borderId="13" xfId="2" applyNumberFormat="1" applyFont="1" applyFill="1" applyBorder="1" applyAlignment="1">
      <alignment horizontal="center" vertical="center" wrapText="1"/>
    </xf>
    <xf numFmtId="1" fontId="0" fillId="5" borderId="53" xfId="2" applyNumberFormat="1" applyFont="1" applyFill="1" applyBorder="1" applyAlignment="1">
      <alignment horizontal="center" vertical="center" wrapText="1"/>
    </xf>
    <xf numFmtId="1" fontId="0" fillId="9" borderId="12" xfId="2" applyNumberFormat="1" applyFont="1" applyFill="1" applyBorder="1" applyAlignment="1">
      <alignment horizontal="center" vertical="center" wrapText="1"/>
    </xf>
    <xf numFmtId="1" fontId="0" fillId="9" borderId="40" xfId="2" applyNumberFormat="1" applyFont="1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9" fontId="0" fillId="5" borderId="12" xfId="2" applyFont="1" applyFill="1" applyBorder="1" applyAlignment="1">
      <alignment horizontal="center" vertical="center" wrapText="1"/>
    </xf>
    <xf numFmtId="9" fontId="0" fillId="5" borderId="10" xfId="2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9" fontId="0" fillId="5" borderId="14" xfId="2" applyFont="1" applyFill="1" applyBorder="1" applyAlignment="1">
      <alignment horizontal="center" vertical="center" wrapText="1"/>
    </xf>
    <xf numFmtId="9" fontId="0" fillId="9" borderId="13" xfId="2" applyFont="1" applyFill="1" applyBorder="1" applyAlignment="1">
      <alignment horizontal="center" vertical="center" wrapText="1"/>
    </xf>
    <xf numFmtId="2" fontId="0" fillId="9" borderId="12" xfId="3" applyNumberFormat="1" applyFont="1" applyFill="1" applyBorder="1" applyAlignment="1">
      <alignment horizontal="center" vertical="center" wrapText="1"/>
    </xf>
    <xf numFmtId="2" fontId="0" fillId="9" borderId="10" xfId="3" applyNumberFormat="1" applyFont="1" applyFill="1" applyBorder="1" applyAlignment="1">
      <alignment horizontal="center" vertical="center" wrapText="1"/>
    </xf>
    <xf numFmtId="166" fontId="0" fillId="9" borderId="10" xfId="3" quotePrefix="1" applyNumberFormat="1" applyFont="1" applyFill="1" applyBorder="1" applyAlignment="1">
      <alignment horizontal="center" vertical="center" wrapText="1"/>
    </xf>
    <xf numFmtId="9" fontId="0" fillId="9" borderId="14" xfId="0" applyNumberFormat="1" applyFill="1" applyBorder="1" applyAlignment="1">
      <alignment horizontal="center" vertical="center" wrapText="1"/>
    </xf>
    <xf numFmtId="9" fontId="0" fillId="9" borderId="10" xfId="0" applyNumberFormat="1" applyFill="1" applyBorder="1" applyAlignment="1">
      <alignment horizontal="center" vertical="center" wrapText="1"/>
    </xf>
    <xf numFmtId="1" fontId="0" fillId="9" borderId="42" xfId="4" quotePrefix="1" applyNumberFormat="1" applyFont="1" applyFill="1" applyBorder="1" applyAlignment="1">
      <alignment horizontal="center" vertical="center" wrapText="1"/>
    </xf>
    <xf numFmtId="1" fontId="0" fillId="9" borderId="40" xfId="4" quotePrefix="1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</cellXfs>
  <cellStyles count="5">
    <cellStyle name="Comma" xfId="3" builtinId="3"/>
    <cellStyle name="Comma [0]" xfId="4" builtinId="6"/>
    <cellStyle name="Excel Built-in Normal" xfId="1" xr:uid="{00000000-0005-0000-0000-000002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06225" y="66675"/>
          <a:ext cx="8286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4135" y="66675"/>
          <a:ext cx="828675" cy="71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4135" y="66675"/>
          <a:ext cx="828675" cy="71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4135" y="66675"/>
          <a:ext cx="828675" cy="316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0</xdr:row>
      <xdr:rowOff>66675</xdr:rowOff>
    </xdr:from>
    <xdr:to>
      <xdr:col>5</xdr:col>
      <xdr:colOff>1238250</xdr:colOff>
      <xdr:row>1</xdr:row>
      <xdr:rowOff>352425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24135" y="66675"/>
          <a:ext cx="828675" cy="71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zoomScale="90" zoomScaleNormal="90" workbookViewId="0">
      <selection activeCell="B6" sqref="B6:B7"/>
    </sheetView>
  </sheetViews>
  <sheetFormatPr defaultColWidth="8.6640625" defaultRowHeight="14.4" x14ac:dyDescent="0.3"/>
  <cols>
    <col min="1" max="1" width="14.6640625" style="1" customWidth="1"/>
    <col min="2" max="2" width="15.6640625" style="2" customWidth="1"/>
    <col min="3" max="3" width="39.88671875" style="1" customWidth="1"/>
    <col min="4" max="4" width="14.109375" style="1" customWidth="1"/>
    <col min="5" max="5" width="61.5546875" style="2" customWidth="1"/>
    <col min="6" max="6" width="19.44140625" style="1" customWidth="1"/>
    <col min="7" max="16384" width="8.6640625" style="1"/>
  </cols>
  <sheetData>
    <row r="1" spans="1:6" ht="33.75" customHeight="1" thickTop="1" x14ac:dyDescent="0.3">
      <c r="A1" s="247" t="s">
        <v>37</v>
      </c>
      <c r="B1" s="249" t="s">
        <v>38</v>
      </c>
      <c r="C1" s="250"/>
      <c r="D1" s="250"/>
      <c r="E1" s="250"/>
      <c r="F1" s="245"/>
    </row>
    <row r="2" spans="1:6" ht="31.5" customHeight="1" thickBot="1" x14ac:dyDescent="0.35">
      <c r="A2" s="248"/>
      <c r="B2" s="251"/>
      <c r="C2" s="252"/>
      <c r="D2" s="252"/>
      <c r="E2" s="252"/>
      <c r="F2" s="246"/>
    </row>
    <row r="3" spans="1:6" ht="8.25" customHeight="1" thickTop="1" thickBot="1" x14ac:dyDescent="0.35"/>
    <row r="4" spans="1:6" ht="15.75" customHeight="1" thickTop="1" x14ac:dyDescent="0.3">
      <c r="A4" s="253" t="s">
        <v>0</v>
      </c>
      <c r="B4" s="255" t="s">
        <v>1</v>
      </c>
      <c r="C4" s="257" t="s">
        <v>2</v>
      </c>
      <c r="D4" s="255" t="s">
        <v>3</v>
      </c>
      <c r="E4" s="255" t="s">
        <v>4</v>
      </c>
      <c r="F4" s="259" t="s">
        <v>5</v>
      </c>
    </row>
    <row r="5" spans="1:6" ht="15.75" customHeight="1" thickBot="1" x14ac:dyDescent="0.35">
      <c r="A5" s="254"/>
      <c r="B5" s="256"/>
      <c r="C5" s="258"/>
      <c r="D5" s="256"/>
      <c r="E5" s="256"/>
      <c r="F5" s="260"/>
    </row>
    <row r="6" spans="1:6" ht="29.4" customHeight="1" thickTop="1" x14ac:dyDescent="0.3">
      <c r="A6" s="237" t="s">
        <v>6</v>
      </c>
      <c r="B6" s="223" t="s">
        <v>40</v>
      </c>
      <c r="C6" s="54" t="s">
        <v>87</v>
      </c>
      <c r="D6" s="44" t="s">
        <v>112</v>
      </c>
      <c r="E6" s="225" t="s">
        <v>155</v>
      </c>
      <c r="F6" s="266" t="s">
        <v>144</v>
      </c>
    </row>
    <row r="7" spans="1:6" ht="46.2" customHeight="1" x14ac:dyDescent="0.3">
      <c r="A7" s="238"/>
      <c r="B7" s="224"/>
      <c r="C7" s="57" t="s">
        <v>88</v>
      </c>
      <c r="D7" s="58" t="s">
        <v>89</v>
      </c>
      <c r="E7" s="226"/>
      <c r="F7" s="267"/>
    </row>
    <row r="8" spans="1:6" ht="39.6" customHeight="1" x14ac:dyDescent="0.3">
      <c r="A8" s="238"/>
      <c r="B8" s="229" t="s">
        <v>7</v>
      </c>
      <c r="C8" s="45" t="s">
        <v>152</v>
      </c>
      <c r="D8" s="46" t="s">
        <v>145</v>
      </c>
      <c r="E8" s="47" t="s">
        <v>147</v>
      </c>
      <c r="F8" s="48" t="s">
        <v>91</v>
      </c>
    </row>
    <row r="9" spans="1:6" ht="24" customHeight="1" x14ac:dyDescent="0.3">
      <c r="A9" s="238"/>
      <c r="B9" s="229"/>
      <c r="C9" s="45" t="s">
        <v>153</v>
      </c>
      <c r="D9" s="49" t="s">
        <v>113</v>
      </c>
      <c r="E9" s="47" t="s">
        <v>81</v>
      </c>
      <c r="F9" s="48" t="s">
        <v>8</v>
      </c>
    </row>
    <row r="10" spans="1:6" ht="25.2" customHeight="1" x14ac:dyDescent="0.3">
      <c r="A10" s="238"/>
      <c r="B10" s="230" t="s">
        <v>41</v>
      </c>
      <c r="C10" s="45" t="s">
        <v>142</v>
      </c>
      <c r="D10" s="50" t="s">
        <v>114</v>
      </c>
      <c r="E10" s="277" t="s">
        <v>82</v>
      </c>
      <c r="F10" s="283" t="s">
        <v>131</v>
      </c>
    </row>
    <row r="11" spans="1:6" ht="26.4" customHeight="1" x14ac:dyDescent="0.3">
      <c r="A11" s="238"/>
      <c r="B11" s="231"/>
      <c r="C11" s="45" t="s">
        <v>143</v>
      </c>
      <c r="D11" s="50">
        <v>0.9</v>
      </c>
      <c r="E11" s="278"/>
      <c r="F11" s="267"/>
    </row>
    <row r="12" spans="1:6" ht="29.4" customHeight="1" x14ac:dyDescent="0.3">
      <c r="A12" s="239"/>
      <c r="B12" s="224"/>
      <c r="C12" s="45" t="s">
        <v>154</v>
      </c>
      <c r="D12" s="51" t="s">
        <v>59</v>
      </c>
      <c r="E12" s="47" t="s">
        <v>60</v>
      </c>
      <c r="F12" s="48" t="s">
        <v>116</v>
      </c>
    </row>
    <row r="13" spans="1:6" ht="25.8" customHeight="1" x14ac:dyDescent="0.3">
      <c r="A13" s="228" t="s">
        <v>17</v>
      </c>
      <c r="B13" s="242" t="s">
        <v>10</v>
      </c>
      <c r="C13" s="55" t="s">
        <v>48</v>
      </c>
      <c r="D13" s="12" t="s">
        <v>93</v>
      </c>
      <c r="E13" s="281" t="s">
        <v>128</v>
      </c>
      <c r="F13" s="284" t="s">
        <v>94</v>
      </c>
    </row>
    <row r="14" spans="1:6" ht="24.6" customHeight="1" x14ac:dyDescent="0.3">
      <c r="A14" s="228"/>
      <c r="B14" s="243"/>
      <c r="C14" s="55" t="s">
        <v>126</v>
      </c>
      <c r="D14" s="12" t="s">
        <v>148</v>
      </c>
      <c r="E14" s="282"/>
      <c r="F14" s="285"/>
    </row>
    <row r="15" spans="1:6" ht="27" customHeight="1" x14ac:dyDescent="0.3">
      <c r="A15" s="228"/>
      <c r="B15" s="243"/>
      <c r="C15" s="55" t="s">
        <v>11</v>
      </c>
      <c r="D15" s="12">
        <v>0</v>
      </c>
      <c r="E15" s="19" t="s">
        <v>53</v>
      </c>
      <c r="F15" s="24" t="s">
        <v>134</v>
      </c>
    </row>
    <row r="16" spans="1:6" ht="27" customHeight="1" x14ac:dyDescent="0.3">
      <c r="A16" s="228"/>
      <c r="B16" s="243"/>
      <c r="C16" s="55" t="s">
        <v>141</v>
      </c>
      <c r="D16" s="12">
        <v>0</v>
      </c>
      <c r="E16" s="19" t="s">
        <v>127</v>
      </c>
      <c r="F16" s="24" t="s">
        <v>132</v>
      </c>
    </row>
    <row r="17" spans="1:6" ht="40.799999999999997" customHeight="1" x14ac:dyDescent="0.3">
      <c r="A17" s="228"/>
      <c r="B17" s="244"/>
      <c r="C17" s="56" t="s">
        <v>50</v>
      </c>
      <c r="D17" s="66">
        <v>0</v>
      </c>
      <c r="E17" s="55" t="s">
        <v>54</v>
      </c>
      <c r="F17" s="24" t="s">
        <v>158</v>
      </c>
    </row>
    <row r="18" spans="1:6" ht="30.6" customHeight="1" x14ac:dyDescent="0.3">
      <c r="A18" s="228"/>
      <c r="B18" s="32" t="s">
        <v>42</v>
      </c>
      <c r="C18" s="55" t="s">
        <v>61</v>
      </c>
      <c r="D18" s="11" t="s">
        <v>62</v>
      </c>
      <c r="E18" s="13" t="s">
        <v>149</v>
      </c>
      <c r="F18" s="24" t="s">
        <v>90</v>
      </c>
    </row>
    <row r="19" spans="1:6" ht="30.6" customHeight="1" x14ac:dyDescent="0.3">
      <c r="A19" s="228"/>
      <c r="B19" s="32" t="s">
        <v>9</v>
      </c>
      <c r="C19" s="56" t="s">
        <v>63</v>
      </c>
      <c r="D19" s="23">
        <v>1</v>
      </c>
      <c r="E19" s="13" t="s">
        <v>64</v>
      </c>
      <c r="F19" s="24" t="s">
        <v>135</v>
      </c>
    </row>
    <row r="20" spans="1:6" ht="25.8" customHeight="1" x14ac:dyDescent="0.3">
      <c r="A20" s="227" t="s">
        <v>39</v>
      </c>
      <c r="B20" s="268" t="s">
        <v>12</v>
      </c>
      <c r="C20" s="240" t="s">
        <v>49</v>
      </c>
      <c r="D20" s="279">
        <v>4.0000000000000001E-3</v>
      </c>
      <c r="E20" s="240" t="s">
        <v>129</v>
      </c>
      <c r="F20" s="264" t="s">
        <v>150</v>
      </c>
    </row>
    <row r="21" spans="1:6" ht="25.2" customHeight="1" x14ac:dyDescent="0.3">
      <c r="A21" s="227"/>
      <c r="B21" s="270"/>
      <c r="C21" s="241"/>
      <c r="D21" s="280"/>
      <c r="E21" s="241"/>
      <c r="F21" s="265"/>
    </row>
    <row r="22" spans="1:6" ht="27" customHeight="1" x14ac:dyDescent="0.3">
      <c r="A22" s="227"/>
      <c r="B22" s="268" t="s">
        <v>43</v>
      </c>
      <c r="C22" s="3" t="s">
        <v>20</v>
      </c>
      <c r="D22" s="4" t="s">
        <v>65</v>
      </c>
      <c r="E22" s="37" t="s">
        <v>55</v>
      </c>
      <c r="F22" s="26" t="s">
        <v>151</v>
      </c>
    </row>
    <row r="23" spans="1:6" ht="25.8" customHeight="1" x14ac:dyDescent="0.3">
      <c r="A23" s="227"/>
      <c r="B23" s="269"/>
      <c r="C23" s="3" t="s">
        <v>97</v>
      </c>
      <c r="D23" s="14">
        <v>0.85</v>
      </c>
      <c r="E23" s="37" t="s">
        <v>79</v>
      </c>
      <c r="F23" s="36" t="s">
        <v>80</v>
      </c>
    </row>
    <row r="24" spans="1:6" ht="43.8" customHeight="1" x14ac:dyDescent="0.3">
      <c r="A24" s="227"/>
      <c r="B24" s="270"/>
      <c r="C24" s="3" t="s">
        <v>125</v>
      </c>
      <c r="D24" s="14">
        <v>1</v>
      </c>
      <c r="E24" s="37" t="s">
        <v>156</v>
      </c>
      <c r="F24" s="36" t="s">
        <v>130</v>
      </c>
    </row>
    <row r="25" spans="1:6" ht="22.2" customHeight="1" x14ac:dyDescent="0.3">
      <c r="A25" s="227"/>
      <c r="B25" s="268" t="s">
        <v>44</v>
      </c>
      <c r="C25" s="3" t="s">
        <v>102</v>
      </c>
      <c r="D25" s="21" t="s">
        <v>98</v>
      </c>
      <c r="E25" s="271" t="s">
        <v>107</v>
      </c>
      <c r="F25" s="264" t="s">
        <v>170</v>
      </c>
    </row>
    <row r="26" spans="1:6" ht="28.2" customHeight="1" x14ac:dyDescent="0.3">
      <c r="A26" s="227"/>
      <c r="B26" s="269"/>
      <c r="C26" s="3" t="s">
        <v>103</v>
      </c>
      <c r="D26" s="22" t="s">
        <v>99</v>
      </c>
      <c r="E26" s="272"/>
      <c r="F26" s="274"/>
    </row>
    <row r="27" spans="1:6" ht="23.4" customHeight="1" x14ac:dyDescent="0.3">
      <c r="A27" s="227"/>
      <c r="B27" s="269"/>
      <c r="C27" s="3" t="s">
        <v>104</v>
      </c>
      <c r="D27" s="22" t="s">
        <v>100</v>
      </c>
      <c r="E27" s="272"/>
      <c r="F27" s="274"/>
    </row>
    <row r="28" spans="1:6" ht="28.2" customHeight="1" x14ac:dyDescent="0.3">
      <c r="A28" s="227"/>
      <c r="B28" s="269"/>
      <c r="C28" s="3" t="s">
        <v>105</v>
      </c>
      <c r="D28" s="22" t="s">
        <v>101</v>
      </c>
      <c r="E28" s="272"/>
      <c r="F28" s="274"/>
    </row>
    <row r="29" spans="1:6" ht="28.2" customHeight="1" x14ac:dyDescent="0.3">
      <c r="A29" s="227"/>
      <c r="B29" s="270"/>
      <c r="C29" s="3" t="s">
        <v>108</v>
      </c>
      <c r="D29" s="22">
        <v>0</v>
      </c>
      <c r="E29" s="273"/>
      <c r="F29" s="265"/>
    </row>
    <row r="30" spans="1:6" ht="42" customHeight="1" x14ac:dyDescent="0.3">
      <c r="A30" s="227"/>
      <c r="B30" s="34" t="s">
        <v>45</v>
      </c>
      <c r="C30" s="33" t="s">
        <v>51</v>
      </c>
      <c r="D30" s="25" t="s">
        <v>52</v>
      </c>
      <c r="E30" s="31" t="s">
        <v>66</v>
      </c>
      <c r="F30" s="26" t="s">
        <v>133</v>
      </c>
    </row>
    <row r="31" spans="1:6" ht="27.6" customHeight="1" x14ac:dyDescent="0.3">
      <c r="A31" s="221" t="s">
        <v>111</v>
      </c>
      <c r="B31" s="232" t="s">
        <v>14</v>
      </c>
      <c r="C31" s="5" t="s">
        <v>138</v>
      </c>
      <c r="D31" s="27" t="s">
        <v>86</v>
      </c>
      <c r="E31" s="234" t="s">
        <v>139</v>
      </c>
      <c r="F31" s="261" t="s">
        <v>95</v>
      </c>
    </row>
    <row r="32" spans="1:6" ht="27" customHeight="1" x14ac:dyDescent="0.3">
      <c r="A32" s="221"/>
      <c r="B32" s="275"/>
      <c r="C32" s="5" t="s">
        <v>16</v>
      </c>
      <c r="D32" s="27">
        <v>0.75</v>
      </c>
      <c r="E32" s="235"/>
      <c r="F32" s="262"/>
    </row>
    <row r="33" spans="1:6" ht="28.2" customHeight="1" x14ac:dyDescent="0.3">
      <c r="A33" s="221"/>
      <c r="B33" s="275"/>
      <c r="C33" s="35" t="s">
        <v>67</v>
      </c>
      <c r="D33" s="27" t="s">
        <v>68</v>
      </c>
      <c r="E33" s="38" t="s">
        <v>69</v>
      </c>
      <c r="F33" s="262"/>
    </row>
    <row r="34" spans="1:6" ht="30.6" customHeight="1" x14ac:dyDescent="0.3">
      <c r="A34" s="221"/>
      <c r="B34" s="275"/>
      <c r="C34" s="35" t="s">
        <v>136</v>
      </c>
      <c r="D34" s="27">
        <v>1</v>
      </c>
      <c r="E34" s="38" t="s">
        <v>84</v>
      </c>
      <c r="F34" s="263"/>
    </row>
    <row r="35" spans="1:6" ht="30.6" customHeight="1" x14ac:dyDescent="0.3">
      <c r="A35" s="221"/>
      <c r="B35" s="276"/>
      <c r="C35" s="35" t="s">
        <v>109</v>
      </c>
      <c r="D35" s="27">
        <v>1</v>
      </c>
      <c r="E35" s="38" t="s">
        <v>110</v>
      </c>
      <c r="F35" s="67" t="s">
        <v>169</v>
      </c>
    </row>
    <row r="36" spans="1:6" ht="30.6" customHeight="1" x14ac:dyDescent="0.3">
      <c r="A36" s="221"/>
      <c r="B36" s="236" t="s">
        <v>46</v>
      </c>
      <c r="C36" s="5" t="s">
        <v>72</v>
      </c>
      <c r="D36" s="28" t="s">
        <v>137</v>
      </c>
      <c r="E36" s="20" t="s">
        <v>73</v>
      </c>
      <c r="F36" s="6" t="s">
        <v>56</v>
      </c>
    </row>
    <row r="37" spans="1:6" ht="30.6" customHeight="1" x14ac:dyDescent="0.3">
      <c r="A37" s="221"/>
      <c r="B37" s="236"/>
      <c r="C37" s="41" t="s">
        <v>13</v>
      </c>
      <c r="D37" s="39" t="s">
        <v>71</v>
      </c>
      <c r="E37" s="40" t="s">
        <v>106</v>
      </c>
      <c r="F37" s="6" t="s">
        <v>140</v>
      </c>
    </row>
    <row r="38" spans="1:6" ht="30.6" customHeight="1" x14ac:dyDescent="0.3">
      <c r="A38" s="221"/>
      <c r="B38" s="232" t="s">
        <v>47</v>
      </c>
      <c r="C38" s="5" t="s">
        <v>74</v>
      </c>
      <c r="D38" s="39" t="s">
        <v>71</v>
      </c>
      <c r="E38" s="42" t="s">
        <v>75</v>
      </c>
      <c r="F38" s="6" t="s">
        <v>96</v>
      </c>
    </row>
    <row r="39" spans="1:6" ht="30.6" customHeight="1" thickBot="1" x14ac:dyDescent="0.35">
      <c r="A39" s="222"/>
      <c r="B39" s="233"/>
      <c r="C39" s="29" t="s">
        <v>76</v>
      </c>
      <c r="D39" s="30" t="s">
        <v>77</v>
      </c>
      <c r="E39" s="43" t="s">
        <v>78</v>
      </c>
      <c r="F39" s="53" t="s">
        <v>83</v>
      </c>
    </row>
    <row r="40" spans="1:6" ht="32.25" customHeight="1" thickTop="1" x14ac:dyDescent="0.3">
      <c r="A40" s="7"/>
      <c r="B40" s="52"/>
      <c r="C40" s="7"/>
      <c r="D40" s="7"/>
      <c r="E40" s="7"/>
      <c r="F40" s="8" t="s">
        <v>57</v>
      </c>
    </row>
    <row r="41" spans="1:6" ht="32.25" customHeight="1" x14ac:dyDescent="0.3">
      <c r="A41" s="7"/>
      <c r="B41" s="52"/>
      <c r="C41" s="7"/>
      <c r="D41" s="7"/>
      <c r="E41" s="7"/>
      <c r="F41" s="8"/>
    </row>
    <row r="42" spans="1:6" ht="34.200000000000003" customHeight="1" x14ac:dyDescent="0.3">
      <c r="A42" s="7"/>
      <c r="B42" s="52"/>
      <c r="C42" s="7"/>
      <c r="D42" s="7"/>
      <c r="E42" s="7"/>
      <c r="F42" s="9" t="s">
        <v>118</v>
      </c>
    </row>
    <row r="43" spans="1:6" ht="17.25" customHeight="1" thickBot="1" x14ac:dyDescent="0.35">
      <c r="A43" s="7"/>
      <c r="B43" s="52"/>
      <c r="C43" s="7"/>
      <c r="D43" s="7"/>
      <c r="E43" s="7"/>
      <c r="F43" s="10" t="s">
        <v>119</v>
      </c>
    </row>
  </sheetData>
  <mergeCells count="37">
    <mergeCell ref="F31:F34"/>
    <mergeCell ref="F20:F21"/>
    <mergeCell ref="F6:F7"/>
    <mergeCell ref="B25:B29"/>
    <mergeCell ref="E25:E29"/>
    <mergeCell ref="F25:F29"/>
    <mergeCell ref="B31:B35"/>
    <mergeCell ref="B20:B21"/>
    <mergeCell ref="E10:E11"/>
    <mergeCell ref="C20:C21"/>
    <mergeCell ref="D20:D21"/>
    <mergeCell ref="B22:B24"/>
    <mergeCell ref="E13:E14"/>
    <mergeCell ref="F10:F11"/>
    <mergeCell ref="F13:F14"/>
    <mergeCell ref="F1:F2"/>
    <mergeCell ref="A1:A2"/>
    <mergeCell ref="B1:E2"/>
    <mergeCell ref="A4:A5"/>
    <mergeCell ref="B4:B5"/>
    <mergeCell ref="C4:C5"/>
    <mergeCell ref="D4:D5"/>
    <mergeCell ref="E4:E5"/>
    <mergeCell ref="F4:F5"/>
    <mergeCell ref="A31:A39"/>
    <mergeCell ref="B6:B7"/>
    <mergeCell ref="E6:E7"/>
    <mergeCell ref="A20:A30"/>
    <mergeCell ref="A13:A19"/>
    <mergeCell ref="B8:B9"/>
    <mergeCell ref="B10:B12"/>
    <mergeCell ref="B38:B39"/>
    <mergeCell ref="E31:E32"/>
    <mergeCell ref="B36:B37"/>
    <mergeCell ref="A6:A12"/>
    <mergeCell ref="E20:E21"/>
    <mergeCell ref="B13:B17"/>
  </mergeCells>
  <pageMargins left="0.15748031496062992" right="0.19685039370078741" top="0.23622047244094491" bottom="0.23622047244094491" header="0" footer="0"/>
  <pageSetup scale="7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workbookViewId="0">
      <selection sqref="A1:F32"/>
    </sheetView>
  </sheetViews>
  <sheetFormatPr defaultRowHeight="14.4" x14ac:dyDescent="0.3"/>
  <cols>
    <col min="1" max="1" width="14.6640625" customWidth="1"/>
    <col min="2" max="2" width="15.6640625" customWidth="1"/>
    <col min="3" max="3" width="39.88671875" customWidth="1"/>
    <col min="4" max="4" width="14.109375" customWidth="1"/>
    <col min="5" max="5" width="58.77734375" customWidth="1"/>
    <col min="6" max="6" width="19.44140625" customWidth="1"/>
  </cols>
  <sheetData>
    <row r="1" spans="1:6" ht="15" customHeight="1" thickTop="1" x14ac:dyDescent="0.3">
      <c r="A1" s="247" t="s">
        <v>37</v>
      </c>
      <c r="B1" s="249" t="s">
        <v>115</v>
      </c>
      <c r="C1" s="250"/>
      <c r="D1" s="250"/>
      <c r="E1" s="250"/>
      <c r="F1" s="245"/>
    </row>
    <row r="2" spans="1:6" ht="15" customHeight="1" thickBot="1" x14ac:dyDescent="0.35">
      <c r="A2" s="248"/>
      <c r="B2" s="251"/>
      <c r="C2" s="252"/>
      <c r="D2" s="252"/>
      <c r="E2" s="252"/>
      <c r="F2" s="246"/>
    </row>
    <row r="3" spans="1:6" ht="15.6" thickTop="1" thickBot="1" x14ac:dyDescent="0.35">
      <c r="A3" s="1"/>
      <c r="B3" s="2"/>
      <c r="C3" s="1"/>
      <c r="D3" s="1"/>
      <c r="E3" s="2"/>
      <c r="F3" s="1"/>
    </row>
    <row r="4" spans="1:6" ht="15" thickTop="1" x14ac:dyDescent="0.3">
      <c r="A4" s="253" t="s">
        <v>0</v>
      </c>
      <c r="B4" s="255" t="s">
        <v>1</v>
      </c>
      <c r="C4" s="257" t="s">
        <v>2</v>
      </c>
      <c r="D4" s="255" t="s">
        <v>3</v>
      </c>
      <c r="E4" s="255" t="s">
        <v>4</v>
      </c>
      <c r="F4" s="259" t="s">
        <v>5</v>
      </c>
    </row>
    <row r="5" spans="1:6" ht="15" thickBot="1" x14ac:dyDescent="0.35">
      <c r="A5" s="254"/>
      <c r="B5" s="256"/>
      <c r="C5" s="258"/>
      <c r="D5" s="256"/>
      <c r="E5" s="256"/>
      <c r="F5" s="260"/>
    </row>
    <row r="6" spans="1:6" ht="15" customHeight="1" thickTop="1" x14ac:dyDescent="0.3">
      <c r="A6" s="237" t="s">
        <v>6</v>
      </c>
      <c r="B6" s="223" t="s">
        <v>40</v>
      </c>
      <c r="C6" s="54" t="s">
        <v>87</v>
      </c>
      <c r="D6" s="44" t="s">
        <v>112</v>
      </c>
      <c r="E6" s="225" t="s">
        <v>155</v>
      </c>
      <c r="F6" s="266" t="s">
        <v>144</v>
      </c>
    </row>
    <row r="7" spans="1:6" ht="60" customHeight="1" x14ac:dyDescent="0.3">
      <c r="A7" s="238"/>
      <c r="B7" s="224"/>
      <c r="C7" s="57" t="s">
        <v>88</v>
      </c>
      <c r="D7" s="58" t="s">
        <v>89</v>
      </c>
      <c r="E7" s="226"/>
      <c r="F7" s="267"/>
    </row>
    <row r="8" spans="1:6" ht="43.2" x14ac:dyDescent="0.3">
      <c r="A8" s="238"/>
      <c r="B8" s="229" t="s">
        <v>7</v>
      </c>
      <c r="C8" s="45" t="s">
        <v>152</v>
      </c>
      <c r="D8" s="46" t="s">
        <v>157</v>
      </c>
      <c r="E8" s="47" t="s">
        <v>160</v>
      </c>
      <c r="F8" s="48" t="s">
        <v>91</v>
      </c>
    </row>
    <row r="9" spans="1:6" ht="28.8" x14ac:dyDescent="0.3">
      <c r="A9" s="238"/>
      <c r="B9" s="229"/>
      <c r="C9" s="45" t="s">
        <v>153</v>
      </c>
      <c r="D9" s="49" t="s">
        <v>113</v>
      </c>
      <c r="E9" s="47" t="s">
        <v>81</v>
      </c>
      <c r="F9" s="48" t="s">
        <v>8</v>
      </c>
    </row>
    <row r="10" spans="1:6" ht="23.4" customHeight="1" x14ac:dyDescent="0.3">
      <c r="A10" s="238"/>
      <c r="B10" s="230" t="s">
        <v>41</v>
      </c>
      <c r="C10" s="45" t="s">
        <v>142</v>
      </c>
      <c r="D10" s="50" t="s">
        <v>114</v>
      </c>
      <c r="E10" s="277" t="s">
        <v>82</v>
      </c>
      <c r="F10" s="283" t="s">
        <v>131</v>
      </c>
    </row>
    <row r="11" spans="1:6" ht="21.6" customHeight="1" x14ac:dyDescent="0.3">
      <c r="A11" s="238"/>
      <c r="B11" s="231"/>
      <c r="C11" s="45" t="s">
        <v>143</v>
      </c>
      <c r="D11" s="50">
        <v>0.9</v>
      </c>
      <c r="E11" s="278"/>
      <c r="F11" s="267"/>
    </row>
    <row r="12" spans="1:6" ht="28.8" x14ac:dyDescent="0.3">
      <c r="A12" s="239"/>
      <c r="B12" s="224"/>
      <c r="C12" s="45" t="s">
        <v>154</v>
      </c>
      <c r="D12" s="51" t="s">
        <v>59</v>
      </c>
      <c r="E12" s="47" t="s">
        <v>60</v>
      </c>
      <c r="F12" s="48" t="s">
        <v>116</v>
      </c>
    </row>
    <row r="13" spans="1:6" ht="43.2" customHeight="1" x14ac:dyDescent="0.3">
      <c r="A13" s="286" t="s">
        <v>17</v>
      </c>
      <c r="B13" s="242" t="s">
        <v>10</v>
      </c>
      <c r="C13" s="55" t="s">
        <v>48</v>
      </c>
      <c r="D13" s="12" t="s">
        <v>93</v>
      </c>
      <c r="E13" s="281" t="s">
        <v>128</v>
      </c>
      <c r="F13" s="284" t="s">
        <v>94</v>
      </c>
    </row>
    <row r="14" spans="1:6" x14ac:dyDescent="0.3">
      <c r="A14" s="287"/>
      <c r="B14" s="243"/>
      <c r="C14" s="55" t="s">
        <v>126</v>
      </c>
      <c r="D14" s="12" t="s">
        <v>148</v>
      </c>
      <c r="E14" s="282"/>
      <c r="F14" s="285"/>
    </row>
    <row r="15" spans="1:6" ht="28.8" x14ac:dyDescent="0.3">
      <c r="A15" s="287"/>
      <c r="B15" s="243"/>
      <c r="C15" s="55" t="s">
        <v>11</v>
      </c>
      <c r="D15" s="12">
        <v>0</v>
      </c>
      <c r="E15" s="19" t="s">
        <v>53</v>
      </c>
      <c r="F15" s="24" t="s">
        <v>134</v>
      </c>
    </row>
    <row r="16" spans="1:6" x14ac:dyDescent="0.3">
      <c r="A16" s="287"/>
      <c r="B16" s="243"/>
      <c r="C16" s="55" t="s">
        <v>141</v>
      </c>
      <c r="D16" s="12">
        <v>0</v>
      </c>
      <c r="E16" s="19" t="s">
        <v>127</v>
      </c>
      <c r="F16" s="24" t="s">
        <v>132</v>
      </c>
    </row>
    <row r="17" spans="1:6" ht="43.2" x14ac:dyDescent="0.3">
      <c r="A17" s="288"/>
      <c r="B17" s="244"/>
      <c r="C17" s="56" t="s">
        <v>50</v>
      </c>
      <c r="D17" s="66">
        <v>0</v>
      </c>
      <c r="E17" s="55" t="s">
        <v>54</v>
      </c>
      <c r="F17" s="24" t="s">
        <v>158</v>
      </c>
    </row>
    <row r="18" spans="1:6" ht="28.8" x14ac:dyDescent="0.3">
      <c r="A18" s="289" t="s">
        <v>117</v>
      </c>
      <c r="B18" s="34" t="s">
        <v>42</v>
      </c>
      <c r="C18" s="33" t="s">
        <v>61</v>
      </c>
      <c r="D18" s="60" t="s">
        <v>62</v>
      </c>
      <c r="E18" s="61" t="s">
        <v>149</v>
      </c>
      <c r="F18" s="26" t="s">
        <v>90</v>
      </c>
    </row>
    <row r="19" spans="1:6" ht="28.8" x14ac:dyDescent="0.3">
      <c r="A19" s="290"/>
      <c r="B19" s="34" t="s">
        <v>9</v>
      </c>
      <c r="C19" s="3" t="s">
        <v>63</v>
      </c>
      <c r="D19" s="62">
        <v>1</v>
      </c>
      <c r="E19" s="61" t="s">
        <v>64</v>
      </c>
      <c r="F19" s="26" t="s">
        <v>135</v>
      </c>
    </row>
    <row r="20" spans="1:6" ht="43.2" x14ac:dyDescent="0.3">
      <c r="A20" s="290"/>
      <c r="B20" s="34" t="s">
        <v>45</v>
      </c>
      <c r="C20" s="33" t="s">
        <v>51</v>
      </c>
      <c r="D20" s="25" t="s">
        <v>52</v>
      </c>
      <c r="E20" s="31" t="s">
        <v>66</v>
      </c>
      <c r="F20" s="26" t="s">
        <v>122</v>
      </c>
    </row>
    <row r="21" spans="1:6" ht="14.4" customHeight="1" x14ac:dyDescent="0.3">
      <c r="A21" s="290"/>
      <c r="B21" s="268" t="s">
        <v>44</v>
      </c>
      <c r="C21" s="3" t="s">
        <v>102</v>
      </c>
      <c r="D21" s="21" t="s">
        <v>98</v>
      </c>
      <c r="E21" s="292" t="s">
        <v>107</v>
      </c>
      <c r="F21" s="264" t="s">
        <v>171</v>
      </c>
    </row>
    <row r="22" spans="1:6" ht="28.8" x14ac:dyDescent="0.3">
      <c r="A22" s="290"/>
      <c r="B22" s="269"/>
      <c r="C22" s="3" t="s">
        <v>105</v>
      </c>
      <c r="D22" s="22" t="s">
        <v>101</v>
      </c>
      <c r="E22" s="293"/>
      <c r="F22" s="274"/>
    </row>
    <row r="23" spans="1:6" x14ac:dyDescent="0.3">
      <c r="A23" s="291"/>
      <c r="B23" s="269"/>
      <c r="C23" s="3" t="s">
        <v>108</v>
      </c>
      <c r="D23" s="22">
        <v>0</v>
      </c>
      <c r="E23" s="294"/>
      <c r="F23" s="265"/>
    </row>
    <row r="24" spans="1:6" x14ac:dyDescent="0.3">
      <c r="A24" s="221" t="s">
        <v>111</v>
      </c>
      <c r="B24" s="232" t="s">
        <v>14</v>
      </c>
      <c r="C24" s="5" t="s">
        <v>15</v>
      </c>
      <c r="D24" s="27" t="s">
        <v>86</v>
      </c>
      <c r="E24" s="234" t="s">
        <v>159</v>
      </c>
      <c r="F24" s="261" t="s">
        <v>95</v>
      </c>
    </row>
    <row r="25" spans="1:6" x14ac:dyDescent="0.3">
      <c r="A25" s="221"/>
      <c r="B25" s="275"/>
      <c r="C25" s="5" t="s">
        <v>16</v>
      </c>
      <c r="D25" s="27">
        <v>0.75</v>
      </c>
      <c r="E25" s="235"/>
      <c r="F25" s="262"/>
    </row>
    <row r="26" spans="1:6" ht="28.8" x14ac:dyDescent="0.3">
      <c r="A26" s="221"/>
      <c r="B26" s="275"/>
      <c r="C26" s="35" t="s">
        <v>67</v>
      </c>
      <c r="D26" s="27" t="s">
        <v>68</v>
      </c>
      <c r="E26" s="38" t="s">
        <v>69</v>
      </c>
      <c r="F26" s="262"/>
    </row>
    <row r="27" spans="1:6" ht="28.8" x14ac:dyDescent="0.3">
      <c r="A27" s="221"/>
      <c r="B27" s="275"/>
      <c r="C27" s="35" t="s">
        <v>136</v>
      </c>
      <c r="D27" s="27">
        <v>1</v>
      </c>
      <c r="E27" s="38" t="s">
        <v>84</v>
      </c>
      <c r="F27" s="263"/>
    </row>
    <row r="28" spans="1:6" ht="28.8" x14ac:dyDescent="0.3">
      <c r="A28" s="221"/>
      <c r="B28" s="276"/>
      <c r="C28" s="35" t="s">
        <v>109</v>
      </c>
      <c r="D28" s="27">
        <v>1</v>
      </c>
      <c r="E28" s="38" t="s">
        <v>110</v>
      </c>
      <c r="F28" s="67" t="s">
        <v>169</v>
      </c>
    </row>
    <row r="29" spans="1:6" ht="28.8" x14ac:dyDescent="0.3">
      <c r="A29" s="221"/>
      <c r="B29" s="236" t="s">
        <v>46</v>
      </c>
      <c r="C29" s="5" t="s">
        <v>72</v>
      </c>
      <c r="D29" s="28" t="s">
        <v>137</v>
      </c>
      <c r="E29" s="20" t="s">
        <v>73</v>
      </c>
      <c r="F29" s="6" t="s">
        <v>56</v>
      </c>
    </row>
    <row r="30" spans="1:6" ht="28.8" x14ac:dyDescent="0.3">
      <c r="A30" s="221"/>
      <c r="B30" s="236"/>
      <c r="C30" s="41" t="s">
        <v>13</v>
      </c>
      <c r="D30" s="39" t="s">
        <v>71</v>
      </c>
      <c r="E30" s="40" t="s">
        <v>106</v>
      </c>
      <c r="F30" s="6" t="s">
        <v>56</v>
      </c>
    </row>
    <row r="31" spans="1:6" ht="29.4" thickBot="1" x14ac:dyDescent="0.35">
      <c r="A31" s="222"/>
      <c r="B31" s="63" t="s">
        <v>47</v>
      </c>
      <c r="C31" s="29" t="s">
        <v>74</v>
      </c>
      <c r="D31" s="30" t="s">
        <v>71</v>
      </c>
      <c r="E31" s="64" t="s">
        <v>75</v>
      </c>
      <c r="F31" s="53" t="s">
        <v>96</v>
      </c>
    </row>
    <row r="32" spans="1:6" ht="15" thickTop="1" x14ac:dyDescent="0.3"/>
  </sheetData>
  <mergeCells count="30">
    <mergeCell ref="A13:A17"/>
    <mergeCell ref="E13:E14"/>
    <mergeCell ref="B13:B17"/>
    <mergeCell ref="F13:F14"/>
    <mergeCell ref="B29:B30"/>
    <mergeCell ref="A24:A31"/>
    <mergeCell ref="B24:B28"/>
    <mergeCell ref="E24:E25"/>
    <mergeCell ref="B21:B23"/>
    <mergeCell ref="A18:A23"/>
    <mergeCell ref="E21:E23"/>
    <mergeCell ref="F21:F23"/>
    <mergeCell ref="F24:F27"/>
    <mergeCell ref="A6:A12"/>
    <mergeCell ref="B6:B7"/>
    <mergeCell ref="E6:E7"/>
    <mergeCell ref="F6:F7"/>
    <mergeCell ref="B8:B9"/>
    <mergeCell ref="B10:B12"/>
    <mergeCell ref="E10:E11"/>
    <mergeCell ref="F10:F11"/>
    <mergeCell ref="A1:A2"/>
    <mergeCell ref="B1:E2"/>
    <mergeCell ref="F1:F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workbookViewId="0">
      <selection activeCell="D13" sqref="D13:D14"/>
    </sheetView>
  </sheetViews>
  <sheetFormatPr defaultRowHeight="14.4" x14ac:dyDescent="0.3"/>
  <cols>
    <col min="1" max="1" width="14.6640625" customWidth="1"/>
    <col min="2" max="2" width="15.6640625" customWidth="1"/>
    <col min="3" max="3" width="39.88671875" customWidth="1"/>
    <col min="4" max="4" width="14.109375" customWidth="1"/>
    <col min="5" max="5" width="58.77734375" customWidth="1"/>
    <col min="6" max="6" width="19.44140625" customWidth="1"/>
  </cols>
  <sheetData>
    <row r="1" spans="1:6" ht="15" customHeight="1" thickTop="1" x14ac:dyDescent="0.3">
      <c r="A1" s="247" t="s">
        <v>37</v>
      </c>
      <c r="B1" s="249" t="s">
        <v>120</v>
      </c>
      <c r="C1" s="250"/>
      <c r="D1" s="250"/>
      <c r="E1" s="250"/>
      <c r="F1" s="245"/>
    </row>
    <row r="2" spans="1:6" ht="15" customHeight="1" thickBot="1" x14ac:dyDescent="0.35">
      <c r="A2" s="248"/>
      <c r="B2" s="251"/>
      <c r="C2" s="252"/>
      <c r="D2" s="252"/>
      <c r="E2" s="252"/>
      <c r="F2" s="246"/>
    </row>
    <row r="3" spans="1:6" ht="15.6" thickTop="1" thickBot="1" x14ac:dyDescent="0.35">
      <c r="A3" s="1"/>
      <c r="B3" s="2"/>
      <c r="C3" s="1"/>
      <c r="D3" s="1"/>
      <c r="E3" s="2"/>
      <c r="F3" s="1"/>
    </row>
    <row r="4" spans="1:6" ht="15" thickTop="1" x14ac:dyDescent="0.3">
      <c r="A4" s="253" t="s">
        <v>0</v>
      </c>
      <c r="B4" s="255" t="s">
        <v>1</v>
      </c>
      <c r="C4" s="257" t="s">
        <v>2</v>
      </c>
      <c r="D4" s="255" t="s">
        <v>3</v>
      </c>
      <c r="E4" s="255" t="s">
        <v>4</v>
      </c>
      <c r="F4" s="259" t="s">
        <v>5</v>
      </c>
    </row>
    <row r="5" spans="1:6" x14ac:dyDescent="0.3">
      <c r="A5" s="254"/>
      <c r="B5" s="256"/>
      <c r="C5" s="258"/>
      <c r="D5" s="256"/>
      <c r="E5" s="256"/>
      <c r="F5" s="260"/>
    </row>
    <row r="6" spans="1:6" ht="43.2" x14ac:dyDescent="0.3">
      <c r="A6" s="238" t="s">
        <v>6</v>
      </c>
      <c r="B6" s="295" t="s">
        <v>7</v>
      </c>
      <c r="C6" s="45" t="s">
        <v>19</v>
      </c>
      <c r="D6" s="46" t="s">
        <v>157</v>
      </c>
      <c r="E6" s="47" t="s">
        <v>161</v>
      </c>
      <c r="F6" s="48" t="s">
        <v>91</v>
      </c>
    </row>
    <row r="7" spans="1:6" ht="28.8" x14ac:dyDescent="0.3">
      <c r="A7" s="238"/>
      <c r="B7" s="295"/>
      <c r="C7" s="45" t="s">
        <v>18</v>
      </c>
      <c r="D7" s="49" t="s">
        <v>113</v>
      </c>
      <c r="E7" s="47" t="s">
        <v>81</v>
      </c>
      <c r="F7" s="48" t="s">
        <v>8</v>
      </c>
    </row>
    <row r="8" spans="1:6" ht="28.8" x14ac:dyDescent="0.3">
      <c r="A8" s="238"/>
      <c r="B8" s="65" t="s">
        <v>41</v>
      </c>
      <c r="C8" s="45" t="s">
        <v>143</v>
      </c>
      <c r="D8" s="50">
        <v>0.9</v>
      </c>
      <c r="E8" s="47" t="s">
        <v>81</v>
      </c>
      <c r="F8" s="48" t="s">
        <v>8</v>
      </c>
    </row>
    <row r="9" spans="1:6" ht="28.8" x14ac:dyDescent="0.3">
      <c r="A9" s="228" t="s">
        <v>17</v>
      </c>
      <c r="B9" s="242" t="s">
        <v>10</v>
      </c>
      <c r="C9" s="55" t="s">
        <v>11</v>
      </c>
      <c r="D9" s="12">
        <v>0</v>
      </c>
      <c r="E9" s="19" t="s">
        <v>53</v>
      </c>
      <c r="F9" s="24" t="s">
        <v>162</v>
      </c>
    </row>
    <row r="10" spans="1:6" x14ac:dyDescent="0.3">
      <c r="A10" s="228"/>
      <c r="B10" s="243"/>
      <c r="C10" s="55" t="s">
        <v>141</v>
      </c>
      <c r="D10" s="12">
        <v>0</v>
      </c>
      <c r="E10" s="19" t="s">
        <v>127</v>
      </c>
      <c r="F10" s="24" t="s">
        <v>132</v>
      </c>
    </row>
    <row r="11" spans="1:6" ht="28.8" x14ac:dyDescent="0.3">
      <c r="A11" s="228"/>
      <c r="B11" s="244"/>
      <c r="C11" s="56" t="s">
        <v>50</v>
      </c>
      <c r="D11" s="66">
        <v>0</v>
      </c>
      <c r="E11" s="55" t="s">
        <v>54</v>
      </c>
      <c r="F11" s="24" t="s">
        <v>163</v>
      </c>
    </row>
    <row r="12" spans="1:6" ht="28.8" x14ac:dyDescent="0.3">
      <c r="A12" s="228"/>
      <c r="B12" s="32" t="s">
        <v>9</v>
      </c>
      <c r="C12" s="56" t="s">
        <v>63</v>
      </c>
      <c r="D12" s="23">
        <v>1</v>
      </c>
      <c r="E12" s="13" t="s">
        <v>64</v>
      </c>
      <c r="F12" s="24" t="s">
        <v>135</v>
      </c>
    </row>
    <row r="13" spans="1:6" x14ac:dyDescent="0.3">
      <c r="A13" s="227" t="s">
        <v>39</v>
      </c>
      <c r="B13" s="296" t="s">
        <v>12</v>
      </c>
      <c r="C13" s="240" t="s">
        <v>49</v>
      </c>
      <c r="D13" s="279">
        <v>4.0000000000000001E-3</v>
      </c>
      <c r="E13" s="240" t="s">
        <v>129</v>
      </c>
      <c r="F13" s="264" t="s">
        <v>150</v>
      </c>
    </row>
    <row r="14" spans="1:6" ht="29.4" customHeight="1" x14ac:dyDescent="0.3">
      <c r="A14" s="227"/>
      <c r="B14" s="296"/>
      <c r="C14" s="241"/>
      <c r="D14" s="280"/>
      <c r="E14" s="241"/>
      <c r="F14" s="265"/>
    </row>
    <row r="15" spans="1:6" ht="28.8" x14ac:dyDescent="0.3">
      <c r="A15" s="227"/>
      <c r="B15" s="268" t="s">
        <v>43</v>
      </c>
      <c r="C15" s="3" t="s">
        <v>20</v>
      </c>
      <c r="D15" s="4" t="s">
        <v>65</v>
      </c>
      <c r="E15" s="37" t="s">
        <v>55</v>
      </c>
      <c r="F15" s="26" t="s">
        <v>164</v>
      </c>
    </row>
    <row r="16" spans="1:6" x14ac:dyDescent="0.3">
      <c r="A16" s="227"/>
      <c r="B16" s="270"/>
      <c r="C16" s="3" t="s">
        <v>97</v>
      </c>
      <c r="D16" s="14">
        <v>0.85</v>
      </c>
      <c r="E16" s="37" t="s">
        <v>79</v>
      </c>
      <c r="F16" s="36" t="s">
        <v>80</v>
      </c>
    </row>
    <row r="17" spans="1:6" x14ac:dyDescent="0.3">
      <c r="A17" s="227"/>
      <c r="B17" s="268" t="s">
        <v>44</v>
      </c>
      <c r="C17" s="3" t="s">
        <v>102</v>
      </c>
      <c r="D17" s="21" t="s">
        <v>98</v>
      </c>
      <c r="E17" s="271" t="s">
        <v>107</v>
      </c>
      <c r="F17" s="264" t="s">
        <v>170</v>
      </c>
    </row>
    <row r="18" spans="1:6" ht="28.8" x14ac:dyDescent="0.3">
      <c r="A18" s="227"/>
      <c r="B18" s="269"/>
      <c r="C18" s="3" t="s">
        <v>103</v>
      </c>
      <c r="D18" s="22" t="s">
        <v>99</v>
      </c>
      <c r="E18" s="272"/>
      <c r="F18" s="274"/>
    </row>
    <row r="19" spans="1:6" x14ac:dyDescent="0.3">
      <c r="A19" s="227"/>
      <c r="B19" s="269"/>
      <c r="C19" s="3" t="s">
        <v>104</v>
      </c>
      <c r="D19" s="22" t="s">
        <v>100</v>
      </c>
      <c r="E19" s="272"/>
      <c r="F19" s="274"/>
    </row>
    <row r="20" spans="1:6" ht="28.8" x14ac:dyDescent="0.3">
      <c r="A20" s="227"/>
      <c r="B20" s="269"/>
      <c r="C20" s="3" t="s">
        <v>105</v>
      </c>
      <c r="D20" s="22" t="s">
        <v>101</v>
      </c>
      <c r="E20" s="272"/>
      <c r="F20" s="274"/>
    </row>
    <row r="21" spans="1:6" x14ac:dyDescent="0.3">
      <c r="A21" s="227"/>
      <c r="B21" s="270"/>
      <c r="C21" s="3" t="s">
        <v>108</v>
      </c>
      <c r="D21" s="22">
        <v>0</v>
      </c>
      <c r="E21" s="273"/>
      <c r="F21" s="265"/>
    </row>
    <row r="22" spans="1:6" ht="43.2" x14ac:dyDescent="0.3">
      <c r="A22" s="227"/>
      <c r="B22" s="34" t="s">
        <v>45</v>
      </c>
      <c r="C22" s="33" t="s">
        <v>51</v>
      </c>
      <c r="D22" s="25" t="s">
        <v>52</v>
      </c>
      <c r="E22" s="31" t="s">
        <v>66</v>
      </c>
      <c r="F22" s="26" t="s">
        <v>123</v>
      </c>
    </row>
    <row r="23" spans="1:6" x14ac:dyDescent="0.3">
      <c r="A23" s="221" t="s">
        <v>111</v>
      </c>
      <c r="B23" s="232" t="s">
        <v>14</v>
      </c>
      <c r="C23" s="5" t="s">
        <v>15</v>
      </c>
      <c r="D23" s="27" t="s">
        <v>86</v>
      </c>
      <c r="E23" s="234" t="s">
        <v>70</v>
      </c>
      <c r="F23" s="261" t="s">
        <v>95</v>
      </c>
    </row>
    <row r="24" spans="1:6" x14ac:dyDescent="0.3">
      <c r="A24" s="221"/>
      <c r="B24" s="275"/>
      <c r="C24" s="5" t="s">
        <v>16</v>
      </c>
      <c r="D24" s="27">
        <v>0.75</v>
      </c>
      <c r="E24" s="235"/>
      <c r="F24" s="262"/>
    </row>
    <row r="25" spans="1:6" ht="28.8" x14ac:dyDescent="0.3">
      <c r="A25" s="221"/>
      <c r="B25" s="275"/>
      <c r="C25" s="35" t="s">
        <v>67</v>
      </c>
      <c r="D25" s="27" t="s">
        <v>68</v>
      </c>
      <c r="E25" s="38" t="s">
        <v>69</v>
      </c>
      <c r="F25" s="262"/>
    </row>
    <row r="26" spans="1:6" ht="28.8" x14ac:dyDescent="0.3">
      <c r="A26" s="221"/>
      <c r="B26" s="275"/>
      <c r="C26" s="35" t="s">
        <v>136</v>
      </c>
      <c r="D26" s="27">
        <v>1</v>
      </c>
      <c r="E26" s="38" t="s">
        <v>84</v>
      </c>
      <c r="F26" s="263"/>
    </row>
    <row r="27" spans="1:6" ht="28.8" x14ac:dyDescent="0.3">
      <c r="A27" s="221"/>
      <c r="B27" s="276"/>
      <c r="C27" s="35" t="s">
        <v>109</v>
      </c>
      <c r="D27" s="27">
        <v>1</v>
      </c>
      <c r="E27" s="38" t="s">
        <v>110</v>
      </c>
      <c r="F27" s="67" t="s">
        <v>169</v>
      </c>
    </row>
    <row r="28" spans="1:6" ht="28.8" x14ac:dyDescent="0.3">
      <c r="A28" s="221"/>
      <c r="B28" s="236" t="s">
        <v>46</v>
      </c>
      <c r="C28" s="5" t="s">
        <v>72</v>
      </c>
      <c r="D28" s="28" t="s">
        <v>137</v>
      </c>
      <c r="E28" s="20" t="s">
        <v>73</v>
      </c>
      <c r="F28" s="6" t="s">
        <v>56</v>
      </c>
    </row>
    <row r="29" spans="1:6" ht="28.8" x14ac:dyDescent="0.3">
      <c r="A29" s="221"/>
      <c r="B29" s="236"/>
      <c r="C29" s="41" t="s">
        <v>13</v>
      </c>
      <c r="D29" s="39" t="s">
        <v>71</v>
      </c>
      <c r="E29" s="40" t="s">
        <v>106</v>
      </c>
      <c r="F29" s="6" t="s">
        <v>56</v>
      </c>
    </row>
    <row r="30" spans="1:6" ht="28.8" x14ac:dyDescent="0.3">
      <c r="A30" s="221"/>
      <c r="B30" s="232" t="s">
        <v>47</v>
      </c>
      <c r="C30" s="5" t="s">
        <v>74</v>
      </c>
      <c r="D30" s="39" t="s">
        <v>71</v>
      </c>
      <c r="E30" s="42" t="s">
        <v>75</v>
      </c>
      <c r="F30" s="6" t="s">
        <v>96</v>
      </c>
    </row>
    <row r="31" spans="1:6" ht="15" thickBot="1" x14ac:dyDescent="0.35">
      <c r="A31" s="222"/>
      <c r="B31" s="233"/>
      <c r="C31" s="29" t="s">
        <v>76</v>
      </c>
      <c r="D31" s="30" t="s">
        <v>77</v>
      </c>
      <c r="E31" s="43" t="s">
        <v>78</v>
      </c>
      <c r="F31" s="53" t="s">
        <v>83</v>
      </c>
    </row>
    <row r="32" spans="1:6" ht="15" thickTop="1" x14ac:dyDescent="0.3"/>
  </sheetData>
  <mergeCells count="29">
    <mergeCell ref="B28:B29"/>
    <mergeCell ref="B30:B31"/>
    <mergeCell ref="F23:F26"/>
    <mergeCell ref="A9:A12"/>
    <mergeCell ref="B9:B11"/>
    <mergeCell ref="A13:A22"/>
    <mergeCell ref="B13:B14"/>
    <mergeCell ref="E13:E14"/>
    <mergeCell ref="C13:C14"/>
    <mergeCell ref="D13:D14"/>
    <mergeCell ref="F13:F14"/>
    <mergeCell ref="B15:B16"/>
    <mergeCell ref="B17:B21"/>
    <mergeCell ref="E17:E21"/>
    <mergeCell ref="F17:F21"/>
    <mergeCell ref="A23:A31"/>
    <mergeCell ref="B23:B27"/>
    <mergeCell ref="E23:E24"/>
    <mergeCell ref="A6:A8"/>
    <mergeCell ref="B6:B7"/>
    <mergeCell ref="A1:A2"/>
    <mergeCell ref="B1:E2"/>
    <mergeCell ref="F1:F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2"/>
  <sheetViews>
    <sheetView topLeftCell="A16" workbookViewId="0">
      <selection activeCell="B24" sqref="B24:B28"/>
    </sheetView>
  </sheetViews>
  <sheetFormatPr defaultRowHeight="14.4" x14ac:dyDescent="0.3"/>
  <cols>
    <col min="1" max="1" width="14.6640625" customWidth="1"/>
    <col min="2" max="2" width="15.6640625" customWidth="1"/>
    <col min="3" max="3" width="39.88671875" customWidth="1"/>
    <col min="4" max="4" width="14.109375" customWidth="1"/>
    <col min="5" max="5" width="58.77734375" customWidth="1"/>
    <col min="6" max="6" width="19.44140625" customWidth="1"/>
  </cols>
  <sheetData>
    <row r="1" spans="1:6" ht="15" customHeight="1" thickTop="1" x14ac:dyDescent="0.3">
      <c r="A1" s="247" t="s">
        <v>37</v>
      </c>
      <c r="B1" s="249" t="s">
        <v>115</v>
      </c>
      <c r="C1" s="250"/>
      <c r="D1" s="250"/>
      <c r="E1" s="250"/>
      <c r="F1" s="245"/>
    </row>
    <row r="2" spans="1:6" ht="15" customHeight="1" thickBot="1" x14ac:dyDescent="0.35">
      <c r="A2" s="248"/>
      <c r="B2" s="251"/>
      <c r="C2" s="252"/>
      <c r="D2" s="252"/>
      <c r="E2" s="252"/>
      <c r="F2" s="246"/>
    </row>
    <row r="3" spans="1:6" ht="15.6" thickTop="1" thickBot="1" x14ac:dyDescent="0.35">
      <c r="A3" s="1"/>
      <c r="B3" s="2"/>
      <c r="C3" s="1"/>
      <c r="D3" s="1"/>
      <c r="E3" s="2"/>
      <c r="F3" s="1"/>
    </row>
    <row r="4" spans="1:6" ht="15" thickTop="1" x14ac:dyDescent="0.3">
      <c r="A4" s="253" t="s">
        <v>0</v>
      </c>
      <c r="B4" s="255" t="s">
        <v>1</v>
      </c>
      <c r="C4" s="257" t="s">
        <v>2</v>
      </c>
      <c r="D4" s="255" t="s">
        <v>3</v>
      </c>
      <c r="E4" s="255" t="s">
        <v>4</v>
      </c>
      <c r="F4" s="259" t="s">
        <v>5</v>
      </c>
    </row>
    <row r="5" spans="1:6" ht="15" thickBot="1" x14ac:dyDescent="0.35">
      <c r="A5" s="254"/>
      <c r="B5" s="256"/>
      <c r="C5" s="258"/>
      <c r="D5" s="256"/>
      <c r="E5" s="256"/>
      <c r="F5" s="260"/>
    </row>
    <row r="6" spans="1:6" ht="15" customHeight="1" thickTop="1" x14ac:dyDescent="0.3">
      <c r="A6" s="237" t="s">
        <v>6</v>
      </c>
      <c r="B6" s="223" t="s">
        <v>40</v>
      </c>
      <c r="C6" s="54" t="s">
        <v>87</v>
      </c>
      <c r="D6" s="44" t="s">
        <v>112</v>
      </c>
      <c r="E6" s="225" t="s">
        <v>155</v>
      </c>
      <c r="F6" s="266" t="s">
        <v>144</v>
      </c>
    </row>
    <row r="7" spans="1:6" x14ac:dyDescent="0.3">
      <c r="A7" s="238"/>
      <c r="B7" s="224"/>
      <c r="C7" s="57" t="s">
        <v>88</v>
      </c>
      <c r="D7" s="58" t="s">
        <v>89</v>
      </c>
      <c r="E7" s="226"/>
      <c r="F7" s="267"/>
    </row>
    <row r="8" spans="1:6" ht="43.2" x14ac:dyDescent="0.3">
      <c r="A8" s="238"/>
      <c r="B8" s="229" t="s">
        <v>7</v>
      </c>
      <c r="C8" s="45" t="s">
        <v>152</v>
      </c>
      <c r="D8" s="46" t="s">
        <v>157</v>
      </c>
      <c r="E8" s="47" t="s">
        <v>160</v>
      </c>
      <c r="F8" s="48" t="s">
        <v>91</v>
      </c>
    </row>
    <row r="9" spans="1:6" ht="28.8" customHeight="1" x14ac:dyDescent="0.3">
      <c r="A9" s="238"/>
      <c r="B9" s="229"/>
      <c r="C9" s="45" t="s">
        <v>153</v>
      </c>
      <c r="D9" s="49" t="s">
        <v>113</v>
      </c>
      <c r="E9" s="47" t="s">
        <v>81</v>
      </c>
      <c r="F9" s="48" t="s">
        <v>8</v>
      </c>
    </row>
    <row r="10" spans="1:6" ht="14.4" customHeight="1" x14ac:dyDescent="0.3">
      <c r="A10" s="238"/>
      <c r="B10" s="230" t="s">
        <v>41</v>
      </c>
      <c r="C10" s="45" t="s">
        <v>142</v>
      </c>
      <c r="D10" s="50" t="s">
        <v>114</v>
      </c>
      <c r="E10" s="277" t="s">
        <v>82</v>
      </c>
      <c r="F10" s="283" t="s">
        <v>131</v>
      </c>
    </row>
    <row r="11" spans="1:6" ht="28.8" x14ac:dyDescent="0.3">
      <c r="A11" s="238"/>
      <c r="B11" s="231"/>
      <c r="C11" s="45" t="s">
        <v>143</v>
      </c>
      <c r="D11" s="50">
        <v>0.9</v>
      </c>
      <c r="E11" s="278"/>
      <c r="F11" s="267"/>
    </row>
    <row r="12" spans="1:6" ht="28.8" x14ac:dyDescent="0.3">
      <c r="A12" s="239"/>
      <c r="B12" s="224"/>
      <c r="C12" s="45" t="s">
        <v>154</v>
      </c>
      <c r="D12" s="51" t="s">
        <v>59</v>
      </c>
      <c r="E12" s="47" t="s">
        <v>60</v>
      </c>
      <c r="F12" s="48" t="s">
        <v>116</v>
      </c>
    </row>
    <row r="13" spans="1:6" x14ac:dyDescent="0.3">
      <c r="A13" s="286" t="s">
        <v>17</v>
      </c>
      <c r="B13" s="242" t="s">
        <v>10</v>
      </c>
      <c r="C13" s="55" t="s">
        <v>48</v>
      </c>
      <c r="D13" s="12" t="s">
        <v>93</v>
      </c>
      <c r="E13" s="281" t="s">
        <v>128</v>
      </c>
      <c r="F13" s="284" t="s">
        <v>94</v>
      </c>
    </row>
    <row r="14" spans="1:6" x14ac:dyDescent="0.3">
      <c r="A14" s="287"/>
      <c r="B14" s="243"/>
      <c r="C14" s="55" t="s">
        <v>126</v>
      </c>
      <c r="D14" s="12" t="s">
        <v>148</v>
      </c>
      <c r="E14" s="282"/>
      <c r="F14" s="285"/>
    </row>
    <row r="15" spans="1:6" ht="28.8" x14ac:dyDescent="0.3">
      <c r="A15" s="287"/>
      <c r="B15" s="243"/>
      <c r="C15" s="55" t="s">
        <v>11</v>
      </c>
      <c r="D15" s="12">
        <v>0</v>
      </c>
      <c r="E15" s="19" t="s">
        <v>53</v>
      </c>
      <c r="F15" s="24" t="s">
        <v>134</v>
      </c>
    </row>
    <row r="16" spans="1:6" x14ac:dyDescent="0.3">
      <c r="A16" s="287"/>
      <c r="B16" s="243"/>
      <c r="C16" s="55" t="s">
        <v>141</v>
      </c>
      <c r="D16" s="12">
        <v>0</v>
      </c>
      <c r="E16" s="19" t="s">
        <v>127</v>
      </c>
      <c r="F16" s="24" t="s">
        <v>132</v>
      </c>
    </row>
    <row r="17" spans="1:6" ht="43.2" x14ac:dyDescent="0.3">
      <c r="A17" s="288"/>
      <c r="B17" s="244"/>
      <c r="C17" s="56" t="s">
        <v>50</v>
      </c>
      <c r="D17" s="66">
        <v>0</v>
      </c>
      <c r="E17" s="55" t="s">
        <v>54</v>
      </c>
      <c r="F17" s="24" t="s">
        <v>158</v>
      </c>
    </row>
    <row r="18" spans="1:6" ht="14.4" customHeight="1" x14ac:dyDescent="0.3">
      <c r="A18" s="289" t="s">
        <v>117</v>
      </c>
      <c r="B18" s="34" t="s">
        <v>42</v>
      </c>
      <c r="C18" s="33" t="s">
        <v>61</v>
      </c>
      <c r="D18" s="60" t="s">
        <v>62</v>
      </c>
      <c r="E18" s="61" t="s">
        <v>149</v>
      </c>
      <c r="F18" s="26" t="s">
        <v>90</v>
      </c>
    </row>
    <row r="19" spans="1:6" ht="28.8" x14ac:dyDescent="0.3">
      <c r="A19" s="290"/>
      <c r="B19" s="34" t="s">
        <v>9</v>
      </c>
      <c r="C19" s="3" t="s">
        <v>63</v>
      </c>
      <c r="D19" s="62">
        <v>1</v>
      </c>
      <c r="E19" s="61" t="s">
        <v>64</v>
      </c>
      <c r="F19" s="26" t="s">
        <v>135</v>
      </c>
    </row>
    <row r="20" spans="1:6" ht="43.2" x14ac:dyDescent="0.3">
      <c r="A20" s="290"/>
      <c r="B20" s="34" t="s">
        <v>45</v>
      </c>
      <c r="C20" s="33" t="s">
        <v>51</v>
      </c>
      <c r="D20" s="25" t="s">
        <v>52</v>
      </c>
      <c r="E20" s="31" t="s">
        <v>66</v>
      </c>
      <c r="F20" s="26" t="s">
        <v>122</v>
      </c>
    </row>
    <row r="21" spans="1:6" x14ac:dyDescent="0.3">
      <c r="A21" s="290"/>
      <c r="B21" s="268" t="s">
        <v>44</v>
      </c>
      <c r="C21" s="3" t="s">
        <v>102</v>
      </c>
      <c r="D21" s="21" t="s">
        <v>98</v>
      </c>
      <c r="E21" s="292" t="s">
        <v>107</v>
      </c>
      <c r="F21" s="264" t="s">
        <v>171</v>
      </c>
    </row>
    <row r="22" spans="1:6" ht="28.8" x14ac:dyDescent="0.3">
      <c r="A22" s="290"/>
      <c r="B22" s="269"/>
      <c r="C22" s="3" t="s">
        <v>105</v>
      </c>
      <c r="D22" s="22" t="s">
        <v>101</v>
      </c>
      <c r="E22" s="293"/>
      <c r="F22" s="274"/>
    </row>
    <row r="23" spans="1:6" x14ac:dyDescent="0.3">
      <c r="A23" s="291"/>
      <c r="B23" s="269"/>
      <c r="C23" s="3" t="s">
        <v>108</v>
      </c>
      <c r="D23" s="22">
        <v>0</v>
      </c>
      <c r="E23" s="294"/>
      <c r="F23" s="265"/>
    </row>
    <row r="24" spans="1:6" x14ac:dyDescent="0.3">
      <c r="A24" s="221" t="s">
        <v>111</v>
      </c>
      <c r="B24" s="232" t="s">
        <v>14</v>
      </c>
      <c r="C24" s="5" t="s">
        <v>15</v>
      </c>
      <c r="D24" s="27" t="s">
        <v>86</v>
      </c>
      <c r="E24" s="234" t="s">
        <v>159</v>
      </c>
      <c r="F24" s="261" t="s">
        <v>95</v>
      </c>
    </row>
    <row r="25" spans="1:6" x14ac:dyDescent="0.3">
      <c r="A25" s="221"/>
      <c r="B25" s="275"/>
      <c r="C25" s="5" t="s">
        <v>16</v>
      </c>
      <c r="D25" s="27">
        <v>0.75</v>
      </c>
      <c r="E25" s="235"/>
      <c r="F25" s="262"/>
    </row>
    <row r="26" spans="1:6" ht="28.8" x14ac:dyDescent="0.3">
      <c r="A26" s="221"/>
      <c r="B26" s="275"/>
      <c r="C26" s="35" t="s">
        <v>67</v>
      </c>
      <c r="D26" s="27" t="s">
        <v>68</v>
      </c>
      <c r="E26" s="38" t="s">
        <v>69</v>
      </c>
      <c r="F26" s="262"/>
    </row>
    <row r="27" spans="1:6" ht="28.8" x14ac:dyDescent="0.3">
      <c r="A27" s="221"/>
      <c r="B27" s="275"/>
      <c r="C27" s="35" t="s">
        <v>136</v>
      </c>
      <c r="D27" s="27">
        <v>1</v>
      </c>
      <c r="E27" s="38" t="s">
        <v>84</v>
      </c>
      <c r="F27" s="263"/>
    </row>
    <row r="28" spans="1:6" ht="28.8" x14ac:dyDescent="0.3">
      <c r="A28" s="221"/>
      <c r="B28" s="276"/>
      <c r="C28" s="35" t="s">
        <v>109</v>
      </c>
      <c r="D28" s="27">
        <v>1</v>
      </c>
      <c r="E28" s="38" t="s">
        <v>110</v>
      </c>
      <c r="F28" s="67" t="s">
        <v>169</v>
      </c>
    </row>
    <row r="29" spans="1:6" ht="28.8" x14ac:dyDescent="0.3">
      <c r="A29" s="221"/>
      <c r="B29" s="236" t="s">
        <v>46</v>
      </c>
      <c r="C29" s="5" t="s">
        <v>72</v>
      </c>
      <c r="D29" s="28" t="s">
        <v>137</v>
      </c>
      <c r="E29" s="20" t="s">
        <v>73</v>
      </c>
      <c r="F29" s="6" t="s">
        <v>56</v>
      </c>
    </row>
    <row r="30" spans="1:6" ht="28.8" x14ac:dyDescent="0.3">
      <c r="A30" s="221"/>
      <c r="B30" s="236"/>
      <c r="C30" s="41" t="s">
        <v>13</v>
      </c>
      <c r="D30" s="39" t="s">
        <v>71</v>
      </c>
      <c r="E30" s="40" t="s">
        <v>106</v>
      </c>
      <c r="F30" s="6" t="s">
        <v>56</v>
      </c>
    </row>
    <row r="31" spans="1:6" ht="29.4" thickBot="1" x14ac:dyDescent="0.35">
      <c r="A31" s="222"/>
      <c r="B31" s="63" t="s">
        <v>47</v>
      </c>
      <c r="C31" s="29" t="s">
        <v>74</v>
      </c>
      <c r="D31" s="30" t="s">
        <v>71</v>
      </c>
      <c r="E31" s="64" t="s">
        <v>75</v>
      </c>
      <c r="F31" s="53" t="s">
        <v>96</v>
      </c>
    </row>
    <row r="32" spans="1:6" ht="15" thickTop="1" x14ac:dyDescent="0.3"/>
  </sheetData>
  <mergeCells count="30">
    <mergeCell ref="A24:A31"/>
    <mergeCell ref="B24:B28"/>
    <mergeCell ref="E24:E25"/>
    <mergeCell ref="F24:F27"/>
    <mergeCell ref="B29:B30"/>
    <mergeCell ref="A13:A17"/>
    <mergeCell ref="B13:B17"/>
    <mergeCell ref="E13:E14"/>
    <mergeCell ref="F13:F14"/>
    <mergeCell ref="A18:A23"/>
    <mergeCell ref="B21:B23"/>
    <mergeCell ref="E21:E23"/>
    <mergeCell ref="F21:F23"/>
    <mergeCell ref="A6:A12"/>
    <mergeCell ref="B6:B7"/>
    <mergeCell ref="E6:E7"/>
    <mergeCell ref="F6:F7"/>
    <mergeCell ref="B8:B9"/>
    <mergeCell ref="B10:B12"/>
    <mergeCell ref="E10:E11"/>
    <mergeCell ref="F10:F11"/>
    <mergeCell ref="A1:A2"/>
    <mergeCell ref="B1:E2"/>
    <mergeCell ref="F1:F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1"/>
  <sheetViews>
    <sheetView topLeftCell="A16" workbookViewId="0">
      <selection activeCell="C32" sqref="C32"/>
    </sheetView>
  </sheetViews>
  <sheetFormatPr defaultRowHeight="14.4" x14ac:dyDescent="0.3"/>
  <cols>
    <col min="1" max="1" width="14.6640625" customWidth="1"/>
    <col min="2" max="2" width="15.6640625" customWidth="1"/>
    <col min="3" max="3" width="39.88671875" customWidth="1"/>
    <col min="4" max="4" width="14.109375" customWidth="1"/>
    <col min="5" max="5" width="58.77734375" customWidth="1"/>
    <col min="6" max="6" width="25.21875" customWidth="1"/>
  </cols>
  <sheetData>
    <row r="1" spans="1:6" ht="15" customHeight="1" thickTop="1" x14ac:dyDescent="0.3">
      <c r="A1" s="247" t="s">
        <v>37</v>
      </c>
      <c r="B1" s="249" t="s">
        <v>121</v>
      </c>
      <c r="C1" s="250"/>
      <c r="D1" s="250"/>
      <c r="E1" s="250"/>
      <c r="F1" s="245"/>
    </row>
    <row r="2" spans="1:6" ht="15" customHeight="1" thickBot="1" x14ac:dyDescent="0.35">
      <c r="A2" s="248"/>
      <c r="B2" s="251"/>
      <c r="C2" s="252"/>
      <c r="D2" s="252"/>
      <c r="E2" s="252"/>
      <c r="F2" s="246"/>
    </row>
    <row r="3" spans="1:6" ht="15.6" thickTop="1" thickBot="1" x14ac:dyDescent="0.35">
      <c r="A3" s="1"/>
      <c r="B3" s="2"/>
      <c r="C3" s="1"/>
      <c r="D3" s="1"/>
      <c r="E3" s="2"/>
      <c r="F3" s="1"/>
    </row>
    <row r="4" spans="1:6" ht="15" thickTop="1" x14ac:dyDescent="0.3">
      <c r="A4" s="253" t="s">
        <v>0</v>
      </c>
      <c r="B4" s="255" t="s">
        <v>1</v>
      </c>
      <c r="C4" s="257" t="s">
        <v>2</v>
      </c>
      <c r="D4" s="255" t="s">
        <v>3</v>
      </c>
      <c r="E4" s="255" t="s">
        <v>4</v>
      </c>
      <c r="F4" s="259" t="s">
        <v>5</v>
      </c>
    </row>
    <row r="5" spans="1:6" x14ac:dyDescent="0.3">
      <c r="A5" s="254"/>
      <c r="B5" s="256"/>
      <c r="C5" s="258"/>
      <c r="D5" s="256"/>
      <c r="E5" s="256"/>
      <c r="F5" s="260"/>
    </row>
    <row r="6" spans="1:6" ht="28.8" x14ac:dyDescent="0.3">
      <c r="A6" s="238"/>
      <c r="B6" s="229" t="s">
        <v>7</v>
      </c>
      <c r="C6" s="45" t="s">
        <v>19</v>
      </c>
      <c r="D6" s="46" t="s">
        <v>157</v>
      </c>
      <c r="E6" s="47" t="s">
        <v>146</v>
      </c>
      <c r="F6" s="48" t="s">
        <v>91</v>
      </c>
    </row>
    <row r="7" spans="1:6" ht="28.8" x14ac:dyDescent="0.3">
      <c r="A7" s="238"/>
      <c r="B7" s="229"/>
      <c r="C7" s="45" t="s">
        <v>18</v>
      </c>
      <c r="D7" s="49" t="s">
        <v>113</v>
      </c>
      <c r="E7" s="47" t="s">
        <v>81</v>
      </c>
      <c r="F7" s="48" t="s">
        <v>8</v>
      </c>
    </row>
    <row r="8" spans="1:6" ht="22.2" customHeight="1" x14ac:dyDescent="0.3">
      <c r="A8" s="238"/>
      <c r="B8" s="230" t="s">
        <v>41</v>
      </c>
      <c r="C8" s="45" t="s">
        <v>58</v>
      </c>
      <c r="D8" s="50" t="s">
        <v>114</v>
      </c>
      <c r="E8" s="277" t="s">
        <v>82</v>
      </c>
      <c r="F8" s="283" t="s">
        <v>131</v>
      </c>
    </row>
    <row r="9" spans="1:6" ht="21" customHeight="1" x14ac:dyDescent="0.3">
      <c r="A9" s="238"/>
      <c r="B9" s="231"/>
      <c r="C9" s="45" t="s">
        <v>143</v>
      </c>
      <c r="D9" s="50">
        <v>0.9</v>
      </c>
      <c r="E9" s="278"/>
      <c r="F9" s="267"/>
    </row>
    <row r="10" spans="1:6" ht="28.8" customHeight="1" x14ac:dyDescent="0.3">
      <c r="A10" s="239"/>
      <c r="B10" s="224"/>
      <c r="C10" s="45" t="s">
        <v>92</v>
      </c>
      <c r="D10" s="51" t="s">
        <v>59</v>
      </c>
      <c r="E10" s="47" t="s">
        <v>60</v>
      </c>
      <c r="F10" s="48" t="s">
        <v>116</v>
      </c>
    </row>
    <row r="11" spans="1:6" ht="28.8" x14ac:dyDescent="0.3">
      <c r="A11" s="228" t="s">
        <v>17</v>
      </c>
      <c r="B11" s="242" t="s">
        <v>10</v>
      </c>
      <c r="C11" s="55" t="s">
        <v>48</v>
      </c>
      <c r="D11" s="12" t="s">
        <v>93</v>
      </c>
      <c r="E11" s="19" t="s">
        <v>165</v>
      </c>
      <c r="F11" s="24" t="s">
        <v>94</v>
      </c>
    </row>
    <row r="12" spans="1:6" x14ac:dyDescent="0.3">
      <c r="A12" s="228"/>
      <c r="B12" s="243"/>
      <c r="C12" s="55" t="s">
        <v>141</v>
      </c>
      <c r="D12" s="12">
        <v>0</v>
      </c>
      <c r="E12" s="19" t="s">
        <v>127</v>
      </c>
      <c r="F12" s="24" t="s">
        <v>132</v>
      </c>
    </row>
    <row r="13" spans="1:6" x14ac:dyDescent="0.3">
      <c r="A13" s="227" t="s">
        <v>39</v>
      </c>
      <c r="B13" s="296" t="s">
        <v>12</v>
      </c>
      <c r="C13" s="240" t="s">
        <v>49</v>
      </c>
      <c r="D13" s="279">
        <v>4.0000000000000001E-3</v>
      </c>
      <c r="E13" s="240" t="s">
        <v>166</v>
      </c>
      <c r="F13" s="264" t="s">
        <v>167</v>
      </c>
    </row>
    <row r="14" spans="1:6" x14ac:dyDescent="0.3">
      <c r="A14" s="227"/>
      <c r="B14" s="296"/>
      <c r="C14" s="241"/>
      <c r="D14" s="280"/>
      <c r="E14" s="241"/>
      <c r="F14" s="265"/>
    </row>
    <row r="15" spans="1:6" ht="28.8" x14ac:dyDescent="0.3">
      <c r="A15" s="227"/>
      <c r="B15" s="59" t="s">
        <v>43</v>
      </c>
      <c r="C15" s="3" t="s">
        <v>20</v>
      </c>
      <c r="D15" s="4" t="s">
        <v>65</v>
      </c>
      <c r="E15" s="37" t="s">
        <v>55</v>
      </c>
      <c r="F15" s="26" t="s">
        <v>168</v>
      </c>
    </row>
    <row r="16" spans="1:6" x14ac:dyDescent="0.3">
      <c r="A16" s="227"/>
      <c r="B16" s="268" t="s">
        <v>44</v>
      </c>
      <c r="C16" s="3" t="s">
        <v>102</v>
      </c>
      <c r="D16" s="21" t="s">
        <v>98</v>
      </c>
      <c r="E16" s="271" t="s">
        <v>107</v>
      </c>
      <c r="F16" s="264" t="s">
        <v>170</v>
      </c>
    </row>
    <row r="17" spans="1:6" ht="28.8" x14ac:dyDescent="0.3">
      <c r="A17" s="227"/>
      <c r="B17" s="269"/>
      <c r="C17" s="3" t="s">
        <v>103</v>
      </c>
      <c r="D17" s="22" t="s">
        <v>99</v>
      </c>
      <c r="E17" s="272"/>
      <c r="F17" s="274"/>
    </row>
    <row r="18" spans="1:6" x14ac:dyDescent="0.3">
      <c r="A18" s="227"/>
      <c r="B18" s="269"/>
      <c r="C18" s="3" t="s">
        <v>104</v>
      </c>
      <c r="D18" s="22" t="s">
        <v>100</v>
      </c>
      <c r="E18" s="272"/>
      <c r="F18" s="274"/>
    </row>
    <row r="19" spans="1:6" ht="28.8" x14ac:dyDescent="0.3">
      <c r="A19" s="227"/>
      <c r="B19" s="269"/>
      <c r="C19" s="3" t="s">
        <v>105</v>
      </c>
      <c r="D19" s="22" t="s">
        <v>101</v>
      </c>
      <c r="E19" s="272"/>
      <c r="F19" s="274"/>
    </row>
    <row r="20" spans="1:6" x14ac:dyDescent="0.3">
      <c r="A20" s="227"/>
      <c r="B20" s="270"/>
      <c r="C20" s="3" t="s">
        <v>108</v>
      </c>
      <c r="D20" s="22">
        <v>0</v>
      </c>
      <c r="E20" s="273"/>
      <c r="F20" s="265"/>
    </row>
    <row r="21" spans="1:6" ht="28.8" x14ac:dyDescent="0.3">
      <c r="A21" s="227"/>
      <c r="B21" s="34" t="s">
        <v>45</v>
      </c>
      <c r="C21" s="33" t="s">
        <v>51</v>
      </c>
      <c r="D21" s="25" t="s">
        <v>52</v>
      </c>
      <c r="E21" s="31" t="s">
        <v>66</v>
      </c>
      <c r="F21" s="26" t="s">
        <v>124</v>
      </c>
    </row>
    <row r="22" spans="1:6" x14ac:dyDescent="0.3">
      <c r="A22" s="221" t="s">
        <v>111</v>
      </c>
      <c r="B22" s="232" t="s">
        <v>14</v>
      </c>
      <c r="C22" s="5" t="s">
        <v>15</v>
      </c>
      <c r="D22" s="27" t="s">
        <v>86</v>
      </c>
      <c r="E22" s="234" t="s">
        <v>139</v>
      </c>
      <c r="F22" s="261" t="s">
        <v>95</v>
      </c>
    </row>
    <row r="23" spans="1:6" x14ac:dyDescent="0.3">
      <c r="A23" s="221"/>
      <c r="B23" s="275"/>
      <c r="C23" s="5" t="s">
        <v>16</v>
      </c>
      <c r="D23" s="27">
        <v>0.75</v>
      </c>
      <c r="E23" s="235"/>
      <c r="F23" s="262"/>
    </row>
    <row r="24" spans="1:6" ht="28.8" x14ac:dyDescent="0.3">
      <c r="A24" s="221"/>
      <c r="B24" s="275"/>
      <c r="C24" s="35" t="s">
        <v>67</v>
      </c>
      <c r="D24" s="27" t="s">
        <v>68</v>
      </c>
      <c r="E24" s="38" t="s">
        <v>69</v>
      </c>
      <c r="F24" s="262"/>
    </row>
    <row r="25" spans="1:6" ht="28.8" x14ac:dyDescent="0.3">
      <c r="A25" s="221"/>
      <c r="B25" s="275"/>
      <c r="C25" s="35" t="s">
        <v>136</v>
      </c>
      <c r="D25" s="27">
        <v>1</v>
      </c>
      <c r="E25" s="38" t="s">
        <v>84</v>
      </c>
      <c r="F25" s="263"/>
    </row>
    <row r="26" spans="1:6" ht="28.8" x14ac:dyDescent="0.3">
      <c r="A26" s="221"/>
      <c r="B26" s="68"/>
      <c r="C26" s="35" t="s">
        <v>109</v>
      </c>
      <c r="D26" s="27">
        <v>1</v>
      </c>
      <c r="E26" s="38" t="s">
        <v>110</v>
      </c>
      <c r="F26" s="67" t="s">
        <v>85</v>
      </c>
    </row>
    <row r="27" spans="1:6" ht="28.8" x14ac:dyDescent="0.3">
      <c r="A27" s="221"/>
      <c r="B27" s="236" t="s">
        <v>46</v>
      </c>
      <c r="C27" s="5" t="s">
        <v>72</v>
      </c>
      <c r="D27" s="28" t="s">
        <v>137</v>
      </c>
      <c r="E27" s="20" t="s">
        <v>73</v>
      </c>
      <c r="F27" s="6" t="s">
        <v>56</v>
      </c>
    </row>
    <row r="28" spans="1:6" ht="28.8" x14ac:dyDescent="0.3">
      <c r="A28" s="221"/>
      <c r="B28" s="236"/>
      <c r="C28" s="41" t="s">
        <v>13</v>
      </c>
      <c r="D28" s="39" t="s">
        <v>71</v>
      </c>
      <c r="E28" s="40" t="s">
        <v>106</v>
      </c>
      <c r="F28" s="6" t="s">
        <v>56</v>
      </c>
    </row>
    <row r="29" spans="1:6" ht="28.8" x14ac:dyDescent="0.3">
      <c r="A29" s="221"/>
      <c r="B29" s="232" t="s">
        <v>47</v>
      </c>
      <c r="C29" s="5" t="s">
        <v>74</v>
      </c>
      <c r="D29" s="39" t="s">
        <v>71</v>
      </c>
      <c r="E29" s="42" t="s">
        <v>75</v>
      </c>
      <c r="F29" s="6" t="s">
        <v>96</v>
      </c>
    </row>
    <row r="30" spans="1:6" ht="15" thickBot="1" x14ac:dyDescent="0.35">
      <c r="A30" s="222"/>
      <c r="B30" s="233"/>
      <c r="C30" s="29" t="s">
        <v>76</v>
      </c>
      <c r="D30" s="30" t="s">
        <v>77</v>
      </c>
      <c r="E30" s="43" t="s">
        <v>78</v>
      </c>
      <c r="F30" s="53" t="s">
        <v>83</v>
      </c>
    </row>
    <row r="31" spans="1:6" ht="15" thickTop="1" x14ac:dyDescent="0.3"/>
  </sheetData>
  <mergeCells count="31">
    <mergeCell ref="A22:A30"/>
    <mergeCell ref="B22:B25"/>
    <mergeCell ref="E22:E23"/>
    <mergeCell ref="B27:B28"/>
    <mergeCell ref="B29:B30"/>
    <mergeCell ref="F22:F25"/>
    <mergeCell ref="F13:F14"/>
    <mergeCell ref="B16:B20"/>
    <mergeCell ref="E16:E20"/>
    <mergeCell ref="F16:F20"/>
    <mergeCell ref="A13:A21"/>
    <mergeCell ref="B13:B14"/>
    <mergeCell ref="E13:E14"/>
    <mergeCell ref="F8:F9"/>
    <mergeCell ref="C13:C14"/>
    <mergeCell ref="D13:D14"/>
    <mergeCell ref="A6:A10"/>
    <mergeCell ref="B6:B7"/>
    <mergeCell ref="B8:B10"/>
    <mergeCell ref="E8:E9"/>
    <mergeCell ref="A11:A12"/>
    <mergeCell ref="B11:B12"/>
    <mergeCell ref="A1:A2"/>
    <mergeCell ref="B1:E2"/>
    <mergeCell ref="F1:F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W63"/>
  <sheetViews>
    <sheetView tabSelected="1" zoomScale="80" zoomScaleNormal="80" workbookViewId="0">
      <pane xSplit="2" ySplit="6" topLeftCell="G7" activePane="bottomRight" state="frozen"/>
      <selection pane="topRight" activeCell="C1" sqref="C1"/>
      <selection pane="bottomLeft" activeCell="A7" sqref="A7"/>
      <selection pane="bottomRight" activeCell="R18" sqref="R18:R19"/>
    </sheetView>
  </sheetViews>
  <sheetFormatPr defaultColWidth="9.109375" defaultRowHeight="13.8" x14ac:dyDescent="0.3"/>
  <cols>
    <col min="1" max="1" width="1.6640625" style="72" customWidth="1"/>
    <col min="2" max="2" width="15" style="73" customWidth="1"/>
    <col min="3" max="3" width="29.33203125" style="73" customWidth="1"/>
    <col min="4" max="4" width="37.44140625" style="72" customWidth="1"/>
    <col min="5" max="5" width="29.21875" style="75" customWidth="1"/>
    <col min="6" max="6" width="11.109375" style="74" customWidth="1"/>
    <col min="7" max="7" width="13.109375" style="74" customWidth="1"/>
    <col min="8" max="8" width="14.5546875" style="196" customWidth="1"/>
    <col min="9" max="12" width="14.5546875" style="197" customWidth="1"/>
    <col min="13" max="16" width="12.109375" style="197" customWidth="1"/>
    <col min="17" max="18" width="10.77734375" style="197" customWidth="1"/>
    <col min="19" max="19" width="89.21875" style="74" customWidth="1"/>
    <col min="20" max="20" width="14.44140625" style="74" hidden="1" customWidth="1"/>
    <col min="21" max="21" width="19" style="72" hidden="1" customWidth="1"/>
    <col min="22" max="16384" width="9.109375" style="72"/>
  </cols>
  <sheetData>
    <row r="1" spans="2:23" ht="24" customHeight="1" thickBot="1" x14ac:dyDescent="0.35">
      <c r="B1" s="69"/>
      <c r="C1" s="69"/>
      <c r="D1" s="70"/>
      <c r="E1" s="71"/>
      <c r="F1" s="70"/>
      <c r="G1" s="70"/>
      <c r="H1" s="194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70"/>
      <c r="T1" s="70"/>
      <c r="U1" s="86"/>
    </row>
    <row r="2" spans="2:23" ht="26.25" customHeight="1" thickTop="1" thickBot="1" x14ac:dyDescent="0.35">
      <c r="B2" s="375" t="s">
        <v>220</v>
      </c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171"/>
      <c r="U2" s="172"/>
    </row>
    <row r="3" spans="2:23" ht="27.75" customHeight="1" thickTop="1" thickBot="1" x14ac:dyDescent="0.35">
      <c r="B3" s="375" t="s">
        <v>172</v>
      </c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  <c r="R3" s="376"/>
      <c r="S3" s="376"/>
      <c r="T3" s="173"/>
      <c r="U3" s="174"/>
    </row>
    <row r="4" spans="2:23" ht="15.75" customHeight="1" thickTop="1" thickBot="1" x14ac:dyDescent="0.35">
      <c r="F4" s="149">
        <f>SUM(F7:F59)</f>
        <v>1.0000000000000004</v>
      </c>
    </row>
    <row r="5" spans="2:23" s="76" customFormat="1" ht="37.5" customHeight="1" thickTop="1" x14ac:dyDescent="0.3">
      <c r="B5" s="349" t="s">
        <v>0</v>
      </c>
      <c r="C5" s="353" t="s">
        <v>1</v>
      </c>
      <c r="D5" s="353" t="s">
        <v>173</v>
      </c>
      <c r="E5" s="339" t="s">
        <v>2</v>
      </c>
      <c r="F5" s="339" t="s">
        <v>174</v>
      </c>
      <c r="G5" s="339" t="s">
        <v>3</v>
      </c>
      <c r="H5" s="351" t="s">
        <v>175</v>
      </c>
      <c r="I5" s="351"/>
      <c r="J5" s="351"/>
      <c r="K5" s="351"/>
      <c r="L5" s="351"/>
      <c r="M5" s="351"/>
      <c r="N5" s="351"/>
      <c r="O5" s="351"/>
      <c r="P5" s="351"/>
      <c r="Q5" s="352"/>
      <c r="R5" s="220"/>
      <c r="S5" s="339" t="s">
        <v>176</v>
      </c>
      <c r="T5" s="339" t="s">
        <v>177</v>
      </c>
      <c r="U5" s="341" t="s">
        <v>178</v>
      </c>
    </row>
    <row r="6" spans="2:23" s="76" customFormat="1" ht="26.25" customHeight="1" thickBot="1" x14ac:dyDescent="0.35">
      <c r="B6" s="350"/>
      <c r="C6" s="354"/>
      <c r="D6" s="354"/>
      <c r="E6" s="340"/>
      <c r="F6" s="340"/>
      <c r="G6" s="340"/>
      <c r="H6" s="198" t="s">
        <v>179</v>
      </c>
      <c r="I6" s="198" t="s">
        <v>180</v>
      </c>
      <c r="J6" s="198" t="s">
        <v>181</v>
      </c>
      <c r="K6" s="198" t="s">
        <v>182</v>
      </c>
      <c r="L6" s="198" t="s">
        <v>183</v>
      </c>
      <c r="M6" s="198" t="s">
        <v>184</v>
      </c>
      <c r="N6" s="198" t="s">
        <v>185</v>
      </c>
      <c r="O6" s="198" t="s">
        <v>186</v>
      </c>
      <c r="P6" s="198" t="s">
        <v>187</v>
      </c>
      <c r="Q6" s="198" t="s">
        <v>188</v>
      </c>
      <c r="R6" s="198" t="s">
        <v>399</v>
      </c>
      <c r="S6" s="340"/>
      <c r="T6" s="340"/>
      <c r="U6" s="342"/>
    </row>
    <row r="7" spans="2:23" ht="22.8" customHeight="1" thickTop="1" x14ac:dyDescent="0.3">
      <c r="B7" s="343" t="s">
        <v>6</v>
      </c>
      <c r="C7" s="345" t="s">
        <v>7</v>
      </c>
      <c r="D7" s="345" t="s">
        <v>221</v>
      </c>
      <c r="E7" s="345" t="s">
        <v>189</v>
      </c>
      <c r="F7" s="347">
        <v>2.5000000000000001E-2</v>
      </c>
      <c r="G7" s="348">
        <v>0</v>
      </c>
      <c r="H7" s="301">
        <v>0</v>
      </c>
      <c r="I7" s="301">
        <v>0</v>
      </c>
      <c r="J7" s="301">
        <v>0</v>
      </c>
      <c r="K7" s="301">
        <v>0</v>
      </c>
      <c r="L7" s="301">
        <v>0</v>
      </c>
      <c r="M7" s="301">
        <v>0</v>
      </c>
      <c r="N7" s="301">
        <v>0</v>
      </c>
      <c r="O7" s="301">
        <v>1</v>
      </c>
      <c r="P7" s="301">
        <v>0</v>
      </c>
      <c r="Q7" s="301">
        <v>1</v>
      </c>
      <c r="R7" s="301">
        <v>0</v>
      </c>
      <c r="S7" s="89" t="s">
        <v>190</v>
      </c>
      <c r="T7" s="90" t="s">
        <v>191</v>
      </c>
      <c r="U7" s="91" t="s">
        <v>243</v>
      </c>
    </row>
    <row r="8" spans="2:23" ht="25.2" customHeight="1" x14ac:dyDescent="0.3">
      <c r="B8" s="328"/>
      <c r="C8" s="346"/>
      <c r="D8" s="346"/>
      <c r="E8" s="346"/>
      <c r="F8" s="316"/>
      <c r="G8" s="313"/>
      <c r="H8" s="302"/>
      <c r="I8" s="302"/>
      <c r="J8" s="302"/>
      <c r="K8" s="302"/>
      <c r="L8" s="302"/>
      <c r="M8" s="302"/>
      <c r="N8" s="302"/>
      <c r="O8" s="302"/>
      <c r="P8" s="302"/>
      <c r="Q8" s="302"/>
      <c r="R8" s="302"/>
      <c r="S8" s="93" t="s">
        <v>192</v>
      </c>
      <c r="T8" s="18" t="s">
        <v>191</v>
      </c>
      <c r="U8" s="94" t="s">
        <v>243</v>
      </c>
    </row>
    <row r="9" spans="2:23" ht="14.4" x14ac:dyDescent="0.3">
      <c r="B9" s="328"/>
      <c r="C9" s="346"/>
      <c r="D9" s="346"/>
      <c r="E9" s="346"/>
      <c r="F9" s="316"/>
      <c r="G9" s="313"/>
      <c r="H9" s="300"/>
      <c r="I9" s="300"/>
      <c r="J9" s="300"/>
      <c r="K9" s="300"/>
      <c r="L9" s="300"/>
      <c r="M9" s="300"/>
      <c r="N9" s="300"/>
      <c r="O9" s="300"/>
      <c r="P9" s="300"/>
      <c r="Q9" s="300"/>
      <c r="R9" s="300"/>
      <c r="S9" s="93" t="s">
        <v>193</v>
      </c>
      <c r="T9" s="18" t="s">
        <v>191</v>
      </c>
      <c r="U9" s="94" t="s">
        <v>226</v>
      </c>
    </row>
    <row r="10" spans="2:23" ht="18" customHeight="1" x14ac:dyDescent="0.3">
      <c r="B10" s="328"/>
      <c r="C10" s="346"/>
      <c r="D10" s="346"/>
      <c r="E10" s="318" t="s">
        <v>197</v>
      </c>
      <c r="F10" s="315">
        <v>0.03</v>
      </c>
      <c r="G10" s="312" t="s">
        <v>198</v>
      </c>
      <c r="H10" s="303">
        <v>0.9</v>
      </c>
      <c r="I10" s="303">
        <v>0.92</v>
      </c>
      <c r="J10" s="303">
        <f>360/506</f>
        <v>0.71146245059288538</v>
      </c>
      <c r="K10" s="303">
        <f>564/487</f>
        <v>1.1581108829568789</v>
      </c>
      <c r="L10" s="303">
        <f>552/501</f>
        <v>1.1017964071856288</v>
      </c>
      <c r="M10" s="303">
        <f>576.61/482</f>
        <v>1.196286307053942</v>
      </c>
      <c r="N10" s="303">
        <f>567/427</f>
        <v>1.3278688524590163</v>
      </c>
      <c r="O10" s="303">
        <v>1.18</v>
      </c>
      <c r="P10" s="303">
        <v>1.2</v>
      </c>
      <c r="Q10" s="303">
        <v>1.06</v>
      </c>
      <c r="R10" s="303">
        <f>466.93/408</f>
        <v>1.144436274509804</v>
      </c>
      <c r="S10" s="93" t="s">
        <v>259</v>
      </c>
      <c r="T10" s="18" t="s">
        <v>191</v>
      </c>
      <c r="U10" s="94" t="s">
        <v>226</v>
      </c>
      <c r="W10" s="72">
        <f>360/506</f>
        <v>0.71146245059288538</v>
      </c>
    </row>
    <row r="11" spans="2:23" ht="18.600000000000001" customHeight="1" x14ac:dyDescent="0.3">
      <c r="B11" s="328"/>
      <c r="C11" s="346"/>
      <c r="D11" s="346"/>
      <c r="E11" s="346"/>
      <c r="F11" s="316"/>
      <c r="G11" s="313"/>
      <c r="H11" s="302"/>
      <c r="I11" s="302"/>
      <c r="J11" s="302"/>
      <c r="K11" s="302"/>
      <c r="L11" s="302"/>
      <c r="M11" s="302"/>
      <c r="N11" s="302"/>
      <c r="O11" s="302"/>
      <c r="P11" s="302"/>
      <c r="Q11" s="302"/>
      <c r="R11" s="302"/>
      <c r="S11" s="93" t="s">
        <v>258</v>
      </c>
      <c r="T11" s="18" t="s">
        <v>191</v>
      </c>
      <c r="U11" s="94" t="s">
        <v>226</v>
      </c>
    </row>
    <row r="12" spans="2:23" ht="28.8" x14ac:dyDescent="0.3">
      <c r="B12" s="328"/>
      <c r="C12" s="319"/>
      <c r="D12" s="319"/>
      <c r="E12" s="319"/>
      <c r="F12" s="317"/>
      <c r="G12" s="314"/>
      <c r="H12" s="300"/>
      <c r="I12" s="300"/>
      <c r="J12" s="300"/>
      <c r="K12" s="300"/>
      <c r="L12" s="300"/>
      <c r="M12" s="300"/>
      <c r="N12" s="300"/>
      <c r="O12" s="300"/>
      <c r="P12" s="300"/>
      <c r="Q12" s="300"/>
      <c r="R12" s="300"/>
      <c r="S12" s="93" t="s">
        <v>257</v>
      </c>
      <c r="T12" s="18" t="s">
        <v>191</v>
      </c>
      <c r="U12" s="94" t="s">
        <v>226</v>
      </c>
    </row>
    <row r="13" spans="2:23" ht="28.8" x14ac:dyDescent="0.3">
      <c r="B13" s="328"/>
      <c r="C13" s="346" t="s">
        <v>41</v>
      </c>
      <c r="D13" s="318" t="s">
        <v>222</v>
      </c>
      <c r="E13" s="318" t="s">
        <v>194</v>
      </c>
      <c r="F13" s="315">
        <v>0.05</v>
      </c>
      <c r="G13" s="312" t="s">
        <v>195</v>
      </c>
      <c r="H13" s="304">
        <v>66</v>
      </c>
      <c r="I13" s="304">
        <v>67</v>
      </c>
      <c r="J13" s="304">
        <v>80</v>
      </c>
      <c r="K13" s="304">
        <v>103</v>
      </c>
      <c r="L13" s="304">
        <v>68</v>
      </c>
      <c r="M13" s="304">
        <v>117</v>
      </c>
      <c r="N13" s="304">
        <v>72</v>
      </c>
      <c r="O13" s="304">
        <v>56</v>
      </c>
      <c r="P13" s="304">
        <v>61</v>
      </c>
      <c r="Q13" s="304">
        <v>55</v>
      </c>
      <c r="R13" s="304"/>
      <c r="S13" s="101" t="s">
        <v>196</v>
      </c>
      <c r="T13" s="18" t="s">
        <v>191</v>
      </c>
      <c r="U13" s="94" t="s">
        <v>226</v>
      </c>
    </row>
    <row r="14" spans="2:23" ht="28.8" x14ac:dyDescent="0.3">
      <c r="B14" s="328"/>
      <c r="C14" s="346"/>
      <c r="D14" s="346"/>
      <c r="E14" s="346"/>
      <c r="F14" s="316"/>
      <c r="G14" s="313"/>
      <c r="H14" s="305"/>
      <c r="I14" s="305"/>
      <c r="J14" s="305"/>
      <c r="K14" s="305"/>
      <c r="L14" s="305"/>
      <c r="M14" s="305"/>
      <c r="N14" s="305"/>
      <c r="O14" s="305"/>
      <c r="P14" s="305"/>
      <c r="Q14" s="305"/>
      <c r="R14" s="305"/>
      <c r="S14" s="93" t="s">
        <v>252</v>
      </c>
      <c r="T14" s="18" t="s">
        <v>191</v>
      </c>
      <c r="U14" s="94" t="s">
        <v>226</v>
      </c>
    </row>
    <row r="15" spans="2:23" ht="28.8" x14ac:dyDescent="0.3">
      <c r="B15" s="328"/>
      <c r="C15" s="346"/>
      <c r="D15" s="346"/>
      <c r="E15" s="319"/>
      <c r="F15" s="317"/>
      <c r="G15" s="314"/>
      <c r="H15" s="306"/>
      <c r="I15" s="306"/>
      <c r="J15" s="306"/>
      <c r="K15" s="306"/>
      <c r="L15" s="306"/>
      <c r="M15" s="306"/>
      <c r="N15" s="306"/>
      <c r="O15" s="306"/>
      <c r="P15" s="306"/>
      <c r="Q15" s="306"/>
      <c r="R15" s="306"/>
      <c r="S15" s="93" t="s">
        <v>260</v>
      </c>
      <c r="T15" s="18" t="s">
        <v>191</v>
      </c>
      <c r="U15" s="94" t="s">
        <v>226</v>
      </c>
    </row>
    <row r="16" spans="2:23" ht="14.4" x14ac:dyDescent="0.3">
      <c r="B16" s="328"/>
      <c r="C16" s="346"/>
      <c r="D16" s="346"/>
      <c r="E16" s="318" t="s">
        <v>223</v>
      </c>
      <c r="F16" s="315">
        <v>2.5000000000000001E-2</v>
      </c>
      <c r="G16" s="312" t="s">
        <v>224</v>
      </c>
      <c r="H16" s="304">
        <v>89</v>
      </c>
      <c r="I16" s="304">
        <v>77</v>
      </c>
      <c r="J16" s="304">
        <v>93</v>
      </c>
      <c r="K16" s="304">
        <v>114</v>
      </c>
      <c r="L16" s="304">
        <v>64</v>
      </c>
      <c r="M16" s="304">
        <v>69</v>
      </c>
      <c r="N16" s="304">
        <v>73</v>
      </c>
      <c r="O16" s="304">
        <v>62</v>
      </c>
      <c r="P16" s="304">
        <v>74</v>
      </c>
      <c r="Q16" s="304">
        <v>83</v>
      </c>
      <c r="R16" s="304"/>
      <c r="S16" s="93" t="s">
        <v>261</v>
      </c>
      <c r="T16" s="18" t="s">
        <v>191</v>
      </c>
      <c r="U16" s="94" t="s">
        <v>226</v>
      </c>
    </row>
    <row r="17" spans="2:21" ht="14.4" x14ac:dyDescent="0.3">
      <c r="B17" s="328"/>
      <c r="C17" s="346"/>
      <c r="D17" s="319"/>
      <c r="E17" s="319"/>
      <c r="F17" s="317"/>
      <c r="G17" s="314"/>
      <c r="H17" s="306"/>
      <c r="I17" s="306"/>
      <c r="J17" s="306"/>
      <c r="K17" s="306"/>
      <c r="L17" s="306"/>
      <c r="M17" s="306"/>
      <c r="N17" s="306"/>
      <c r="O17" s="306"/>
      <c r="P17" s="306"/>
      <c r="Q17" s="306"/>
      <c r="R17" s="306"/>
      <c r="S17" s="93" t="s">
        <v>225</v>
      </c>
      <c r="T17" s="18" t="s">
        <v>191</v>
      </c>
      <c r="U17" s="94" t="s">
        <v>226</v>
      </c>
    </row>
    <row r="18" spans="2:21" ht="28.8" x14ac:dyDescent="0.3">
      <c r="B18" s="328"/>
      <c r="C18" s="346"/>
      <c r="D18" s="318" t="s">
        <v>251</v>
      </c>
      <c r="E18" s="318" t="s">
        <v>247</v>
      </c>
      <c r="F18" s="315">
        <v>0.05</v>
      </c>
      <c r="G18" s="312" t="s">
        <v>248</v>
      </c>
      <c r="H18" s="307" t="s">
        <v>322</v>
      </c>
      <c r="I18" s="307" t="s">
        <v>327</v>
      </c>
      <c r="J18" s="307" t="s">
        <v>328</v>
      </c>
      <c r="K18" s="307" t="s">
        <v>329</v>
      </c>
      <c r="L18" s="307" t="s">
        <v>330</v>
      </c>
      <c r="M18" s="307" t="s">
        <v>335</v>
      </c>
      <c r="N18" s="307" t="s">
        <v>336</v>
      </c>
      <c r="O18" s="307" t="s">
        <v>394</v>
      </c>
      <c r="P18" s="307" t="s">
        <v>395</v>
      </c>
      <c r="Q18" s="307" t="s">
        <v>398</v>
      </c>
      <c r="R18" s="307" t="s">
        <v>401</v>
      </c>
      <c r="S18" s="102" t="s">
        <v>262</v>
      </c>
      <c r="T18" s="18" t="s">
        <v>191</v>
      </c>
      <c r="U18" s="103" t="s">
        <v>250</v>
      </c>
    </row>
    <row r="19" spans="2:21" ht="14.4" x14ac:dyDescent="0.3">
      <c r="B19" s="328"/>
      <c r="C19" s="346"/>
      <c r="D19" s="346"/>
      <c r="E19" s="319"/>
      <c r="F19" s="317"/>
      <c r="G19" s="314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102" t="s">
        <v>256</v>
      </c>
      <c r="T19" s="104" t="s">
        <v>191</v>
      </c>
      <c r="U19" s="103" t="s">
        <v>226</v>
      </c>
    </row>
    <row r="20" spans="2:21" ht="29.4" thickBot="1" x14ac:dyDescent="0.35">
      <c r="B20" s="344"/>
      <c r="C20" s="330"/>
      <c r="D20" s="330"/>
      <c r="E20" s="106" t="s">
        <v>199</v>
      </c>
      <c r="F20" s="108">
        <v>2.5000000000000001E-2</v>
      </c>
      <c r="G20" s="105" t="s">
        <v>198</v>
      </c>
      <c r="H20" s="199">
        <f>21606/22114</f>
        <v>0.9770281269783847</v>
      </c>
      <c r="I20" s="199">
        <f>24838/24140</f>
        <v>1.0289146644573322</v>
      </c>
      <c r="J20" s="200">
        <f>23140/24235</f>
        <v>0.95481741283267996</v>
      </c>
      <c r="K20" s="200">
        <f>16093/23021</f>
        <v>0.69905738238999171</v>
      </c>
      <c r="L20" s="200">
        <f>28226/26294</f>
        <v>1.0734768388225451</v>
      </c>
      <c r="M20" s="200">
        <f>24671/26472</f>
        <v>0.93196585071018434</v>
      </c>
      <c r="N20" s="199">
        <v>0.6</v>
      </c>
      <c r="O20" s="199">
        <v>0.77</v>
      </c>
      <c r="P20" s="199">
        <v>0.76</v>
      </c>
      <c r="Q20" s="199">
        <v>0.8</v>
      </c>
      <c r="R20" s="199"/>
      <c r="S20" s="107" t="s">
        <v>200</v>
      </c>
      <c r="T20" s="109" t="s">
        <v>191</v>
      </c>
      <c r="U20" s="110" t="s">
        <v>227</v>
      </c>
    </row>
    <row r="21" spans="2:21" ht="28.8" x14ac:dyDescent="0.3">
      <c r="B21" s="328" t="s">
        <v>17</v>
      </c>
      <c r="C21" s="329" t="s">
        <v>10</v>
      </c>
      <c r="D21" s="329" t="s">
        <v>228</v>
      </c>
      <c r="E21" s="329" t="s">
        <v>141</v>
      </c>
      <c r="F21" s="331">
        <v>2.5000000000000001E-2</v>
      </c>
      <c r="G21" s="333" t="s">
        <v>238</v>
      </c>
      <c r="H21" s="309" t="s">
        <v>318</v>
      </c>
      <c r="I21" s="309" t="s">
        <v>318</v>
      </c>
      <c r="J21" s="309" t="s">
        <v>318</v>
      </c>
      <c r="K21" s="309" t="s">
        <v>318</v>
      </c>
      <c r="L21" s="309" t="s">
        <v>318</v>
      </c>
      <c r="M21" s="309" t="s">
        <v>318</v>
      </c>
      <c r="N21" s="309">
        <f>-O21-O2</f>
        <v>0</v>
      </c>
      <c r="O21" s="309">
        <v>0</v>
      </c>
      <c r="P21" s="309">
        <v>0</v>
      </c>
      <c r="Q21" s="309">
        <v>0</v>
      </c>
      <c r="R21" s="309">
        <v>0</v>
      </c>
      <c r="S21" s="111" t="s">
        <v>201</v>
      </c>
      <c r="T21" s="112" t="s">
        <v>191</v>
      </c>
      <c r="U21" s="113" t="s">
        <v>263</v>
      </c>
    </row>
    <row r="22" spans="2:21" ht="29.4" thickBot="1" x14ac:dyDescent="0.35">
      <c r="B22" s="328"/>
      <c r="C22" s="330"/>
      <c r="D22" s="330"/>
      <c r="E22" s="330"/>
      <c r="F22" s="332"/>
      <c r="G22" s="334"/>
      <c r="H22" s="310"/>
      <c r="I22" s="310"/>
      <c r="J22" s="310"/>
      <c r="K22" s="310"/>
      <c r="L22" s="310"/>
      <c r="M22" s="310"/>
      <c r="N22" s="310"/>
      <c r="O22" s="310"/>
      <c r="P22" s="310"/>
      <c r="Q22" s="310"/>
      <c r="R22" s="310"/>
      <c r="S22" s="93" t="s">
        <v>202</v>
      </c>
      <c r="T22" s="18" t="s">
        <v>191</v>
      </c>
      <c r="U22" s="94" t="s">
        <v>263</v>
      </c>
    </row>
    <row r="23" spans="2:21" ht="27.6" customHeight="1" x14ac:dyDescent="0.3">
      <c r="B23" s="326" t="s">
        <v>203</v>
      </c>
      <c r="C23" s="329" t="s">
        <v>43</v>
      </c>
      <c r="D23" s="329" t="s">
        <v>204</v>
      </c>
      <c r="E23" s="114" t="s">
        <v>205</v>
      </c>
      <c r="F23" s="115">
        <v>2.5000000000000001E-2</v>
      </c>
      <c r="G23" s="116" t="s">
        <v>396</v>
      </c>
      <c r="H23" s="201">
        <v>20</v>
      </c>
      <c r="I23" s="201">
        <v>17</v>
      </c>
      <c r="J23" s="201">
        <v>14</v>
      </c>
      <c r="K23" s="201">
        <v>15</v>
      </c>
      <c r="L23" s="202">
        <v>16</v>
      </c>
      <c r="M23" s="201">
        <v>28</v>
      </c>
      <c r="N23" s="201">
        <v>16</v>
      </c>
      <c r="O23" s="201">
        <v>11</v>
      </c>
      <c r="P23" s="201">
        <v>13</v>
      </c>
      <c r="Q23" s="201">
        <v>10</v>
      </c>
      <c r="R23" s="201"/>
      <c r="S23" s="117" t="s">
        <v>207</v>
      </c>
      <c r="T23" s="118" t="s">
        <v>191</v>
      </c>
      <c r="U23" s="119" t="s">
        <v>244</v>
      </c>
    </row>
    <row r="24" spans="2:21" ht="28.8" x14ac:dyDescent="0.3">
      <c r="B24" s="327"/>
      <c r="C24" s="346"/>
      <c r="D24" s="319"/>
      <c r="E24" s="139" t="s">
        <v>208</v>
      </c>
      <c r="F24" s="120">
        <v>0.05</v>
      </c>
      <c r="G24" s="100" t="s">
        <v>209</v>
      </c>
      <c r="H24" s="202">
        <v>21</v>
      </c>
      <c r="I24" s="202">
        <v>20</v>
      </c>
      <c r="J24" s="202" t="s">
        <v>318</v>
      </c>
      <c r="K24" s="202">
        <v>20</v>
      </c>
      <c r="L24" s="202">
        <v>19</v>
      </c>
      <c r="M24" s="202">
        <v>29</v>
      </c>
      <c r="N24" s="203">
        <v>19</v>
      </c>
      <c r="O24" s="202">
        <v>15</v>
      </c>
      <c r="P24" s="202">
        <v>18</v>
      </c>
      <c r="Q24" s="202">
        <v>15</v>
      </c>
      <c r="R24" s="202"/>
      <c r="S24" s="93" t="s">
        <v>210</v>
      </c>
      <c r="T24" s="18" t="s">
        <v>191</v>
      </c>
      <c r="U24" s="94" t="s">
        <v>244</v>
      </c>
    </row>
    <row r="25" spans="2:21" ht="28.8" x14ac:dyDescent="0.3">
      <c r="B25" s="327"/>
      <c r="C25" s="346"/>
      <c r="D25" s="312" t="s">
        <v>239</v>
      </c>
      <c r="E25" s="139" t="s">
        <v>255</v>
      </c>
      <c r="F25" s="120">
        <v>0.02</v>
      </c>
      <c r="G25" s="100" t="s">
        <v>253</v>
      </c>
      <c r="H25" s="202" t="s">
        <v>320</v>
      </c>
      <c r="I25" s="202" t="s">
        <v>323</v>
      </c>
      <c r="J25" s="202" t="s">
        <v>320</v>
      </c>
      <c r="K25" s="202" t="s">
        <v>338</v>
      </c>
      <c r="L25" s="202" t="s">
        <v>323</v>
      </c>
      <c r="M25" s="202" t="s">
        <v>337</v>
      </c>
      <c r="N25" s="202" t="s">
        <v>323</v>
      </c>
      <c r="O25" s="202" t="s">
        <v>253</v>
      </c>
      <c r="P25" s="202" t="s">
        <v>397</v>
      </c>
      <c r="Q25" s="202" t="s">
        <v>323</v>
      </c>
      <c r="R25" s="202"/>
      <c r="S25" s="93" t="s">
        <v>254</v>
      </c>
      <c r="T25" s="18" t="s">
        <v>191</v>
      </c>
      <c r="U25" s="94" t="s">
        <v>246</v>
      </c>
    </row>
    <row r="26" spans="2:21" ht="28.8" x14ac:dyDescent="0.3">
      <c r="B26" s="327"/>
      <c r="C26" s="346"/>
      <c r="D26" s="313"/>
      <c r="E26" s="126" t="s">
        <v>211</v>
      </c>
      <c r="F26" s="120">
        <v>0.05</v>
      </c>
      <c r="G26" s="100" t="s">
        <v>212</v>
      </c>
      <c r="H26" s="204" t="s">
        <v>318</v>
      </c>
      <c r="I26" s="204" t="s">
        <v>318</v>
      </c>
      <c r="J26" s="204" t="s">
        <v>318</v>
      </c>
      <c r="K26" s="204" t="s">
        <v>332</v>
      </c>
      <c r="L26" s="204" t="s">
        <v>318</v>
      </c>
      <c r="M26" s="204" t="s">
        <v>318</v>
      </c>
      <c r="N26" s="204" t="s">
        <v>341</v>
      </c>
      <c r="O26" s="204" t="s">
        <v>318</v>
      </c>
      <c r="P26" s="204" t="s">
        <v>318</v>
      </c>
      <c r="Q26" s="204" t="s">
        <v>341</v>
      </c>
      <c r="R26" s="204"/>
      <c r="S26" s="93" t="s">
        <v>213</v>
      </c>
      <c r="T26" s="18" t="s">
        <v>191</v>
      </c>
      <c r="U26" s="94" t="s">
        <v>264</v>
      </c>
    </row>
    <row r="27" spans="2:21" ht="28.8" x14ac:dyDescent="0.3">
      <c r="B27" s="327"/>
      <c r="C27" s="346"/>
      <c r="D27" s="313"/>
      <c r="E27" s="126" t="s">
        <v>214</v>
      </c>
      <c r="F27" s="120">
        <v>7.4999999999999997E-2</v>
      </c>
      <c r="G27" s="100" t="s">
        <v>297</v>
      </c>
      <c r="H27" s="204" t="s">
        <v>319</v>
      </c>
      <c r="I27" s="204" t="s">
        <v>319</v>
      </c>
      <c r="J27" s="205" t="s">
        <v>325</v>
      </c>
      <c r="K27" s="204" t="s">
        <v>318</v>
      </c>
      <c r="L27" s="204" t="s">
        <v>318</v>
      </c>
      <c r="M27" s="204" t="s">
        <v>318</v>
      </c>
      <c r="N27" s="204" t="s">
        <v>318</v>
      </c>
      <c r="O27" s="204" t="s">
        <v>318</v>
      </c>
      <c r="P27" s="204" t="s">
        <v>318</v>
      </c>
      <c r="Q27" s="204" t="s">
        <v>318</v>
      </c>
      <c r="R27" s="204"/>
      <c r="S27" s="93" t="s">
        <v>215</v>
      </c>
      <c r="T27" s="18" t="s">
        <v>191</v>
      </c>
      <c r="U27" s="94" t="s">
        <v>263</v>
      </c>
    </row>
    <row r="28" spans="2:21" ht="28.8" x14ac:dyDescent="0.3">
      <c r="B28" s="327"/>
      <c r="C28" s="346"/>
      <c r="D28" s="313"/>
      <c r="E28" s="126" t="s">
        <v>242</v>
      </c>
      <c r="F28" s="120">
        <v>7.4999999999999997E-2</v>
      </c>
      <c r="G28" s="100" t="s">
        <v>240</v>
      </c>
      <c r="H28" s="204" t="s">
        <v>319</v>
      </c>
      <c r="I28" s="204" t="s">
        <v>319</v>
      </c>
      <c r="J28" s="205" t="s">
        <v>325</v>
      </c>
      <c r="K28" s="204" t="s">
        <v>318</v>
      </c>
      <c r="L28" s="204" t="s">
        <v>318</v>
      </c>
      <c r="M28" s="204" t="s">
        <v>318</v>
      </c>
      <c r="N28" s="204" t="s">
        <v>318</v>
      </c>
      <c r="O28" s="204" t="s">
        <v>318</v>
      </c>
      <c r="P28" s="204" t="s">
        <v>318</v>
      </c>
      <c r="Q28" s="204" t="s">
        <v>318</v>
      </c>
      <c r="R28" s="204"/>
      <c r="S28" s="93" t="s">
        <v>237</v>
      </c>
      <c r="T28" s="18" t="s">
        <v>265</v>
      </c>
      <c r="U28" s="94" t="s">
        <v>245</v>
      </c>
    </row>
    <row r="29" spans="2:21" ht="14.4" x14ac:dyDescent="0.3">
      <c r="B29" s="327"/>
      <c r="C29" s="318" t="s">
        <v>45</v>
      </c>
      <c r="D29" s="318" t="s">
        <v>241</v>
      </c>
      <c r="E29" s="318" t="s">
        <v>229</v>
      </c>
      <c r="F29" s="315">
        <v>0.05</v>
      </c>
      <c r="G29" s="320">
        <v>1</v>
      </c>
      <c r="H29" s="299" t="s">
        <v>318</v>
      </c>
      <c r="I29" s="299" t="s">
        <v>318</v>
      </c>
      <c r="J29" s="299" t="s">
        <v>318</v>
      </c>
      <c r="K29" s="299" t="s">
        <v>318</v>
      </c>
      <c r="L29" s="299" t="s">
        <v>318</v>
      </c>
      <c r="M29" s="323">
        <f>72/78</f>
        <v>0.92307692307692313</v>
      </c>
      <c r="N29" s="299" t="s">
        <v>318</v>
      </c>
      <c r="O29" s="299" t="s">
        <v>318</v>
      </c>
      <c r="P29" s="299" t="s">
        <v>318</v>
      </c>
      <c r="Q29" s="299" t="s">
        <v>318</v>
      </c>
      <c r="R29" s="299"/>
      <c r="S29" s="93" t="s">
        <v>249</v>
      </c>
      <c r="T29" s="18" t="s">
        <v>191</v>
      </c>
      <c r="U29" s="94" t="s">
        <v>250</v>
      </c>
    </row>
    <row r="30" spans="2:21" ht="14.4" x14ac:dyDescent="0.3">
      <c r="B30" s="327"/>
      <c r="C30" s="346"/>
      <c r="D30" s="346"/>
      <c r="E30" s="346"/>
      <c r="F30" s="316"/>
      <c r="G30" s="321"/>
      <c r="H30" s="302"/>
      <c r="I30" s="302"/>
      <c r="J30" s="302"/>
      <c r="K30" s="302"/>
      <c r="L30" s="302"/>
      <c r="M30" s="324"/>
      <c r="N30" s="302"/>
      <c r="O30" s="302"/>
      <c r="P30" s="302"/>
      <c r="Q30" s="302"/>
      <c r="R30" s="302"/>
      <c r="S30" s="93" t="s">
        <v>217</v>
      </c>
      <c r="T30" s="18" t="s">
        <v>191</v>
      </c>
      <c r="U30" s="94" t="s">
        <v>250</v>
      </c>
    </row>
    <row r="31" spans="2:21" ht="14.4" x14ac:dyDescent="0.3">
      <c r="B31" s="327"/>
      <c r="C31" s="346"/>
      <c r="D31" s="346"/>
      <c r="E31" s="319"/>
      <c r="F31" s="317"/>
      <c r="G31" s="322"/>
      <c r="H31" s="300"/>
      <c r="I31" s="300"/>
      <c r="J31" s="300"/>
      <c r="K31" s="300"/>
      <c r="L31" s="300"/>
      <c r="M31" s="325"/>
      <c r="N31" s="300"/>
      <c r="O31" s="300"/>
      <c r="P31" s="300"/>
      <c r="Q31" s="300"/>
      <c r="R31" s="300"/>
      <c r="S31" s="93" t="s">
        <v>218</v>
      </c>
      <c r="T31" s="18" t="s">
        <v>191</v>
      </c>
      <c r="U31" s="94" t="s">
        <v>250</v>
      </c>
    </row>
    <row r="32" spans="2:21" ht="28.8" x14ac:dyDescent="0.3">
      <c r="B32" s="327"/>
      <c r="C32" s="319"/>
      <c r="D32" s="319"/>
      <c r="E32" s="96" t="s">
        <v>230</v>
      </c>
      <c r="F32" s="97">
        <v>2.5000000000000001E-2</v>
      </c>
      <c r="G32" s="121" t="s">
        <v>206</v>
      </c>
      <c r="H32" s="207" t="s">
        <v>324</v>
      </c>
      <c r="I32" s="203">
        <v>17</v>
      </c>
      <c r="J32" s="203">
        <f>J23</f>
        <v>14</v>
      </c>
      <c r="K32" s="203">
        <f t="shared" ref="K32:L32" si="0">K23</f>
        <v>15</v>
      </c>
      <c r="L32" s="203">
        <f t="shared" si="0"/>
        <v>16</v>
      </c>
      <c r="M32" s="203">
        <v>28</v>
      </c>
      <c r="N32" s="207" t="s">
        <v>318</v>
      </c>
      <c r="O32" s="207" t="s">
        <v>318</v>
      </c>
      <c r="P32" s="208" t="s">
        <v>318</v>
      </c>
      <c r="Q32" s="207" t="s">
        <v>318</v>
      </c>
      <c r="R32" s="219"/>
      <c r="S32" s="123" t="s">
        <v>304</v>
      </c>
      <c r="T32" s="124" t="s">
        <v>191</v>
      </c>
      <c r="U32" s="94" t="s">
        <v>250</v>
      </c>
    </row>
    <row r="33" spans="2:21" ht="14.4" customHeight="1" x14ac:dyDescent="0.3">
      <c r="B33" s="327"/>
      <c r="C33" s="312" t="s">
        <v>44</v>
      </c>
      <c r="D33" s="373" t="s">
        <v>102</v>
      </c>
      <c r="E33" s="318" t="s">
        <v>305</v>
      </c>
      <c r="F33" s="315">
        <v>0.02</v>
      </c>
      <c r="G33" s="320" t="s">
        <v>306</v>
      </c>
      <c r="H33" s="311" t="s">
        <v>318</v>
      </c>
      <c r="I33" s="311" t="s">
        <v>318</v>
      </c>
      <c r="J33" s="311" t="s">
        <v>318</v>
      </c>
      <c r="K33" s="311" t="s">
        <v>318</v>
      </c>
      <c r="L33" s="311" t="s">
        <v>318</v>
      </c>
      <c r="M33" s="311" t="s">
        <v>318</v>
      </c>
      <c r="N33" s="311" t="s">
        <v>318</v>
      </c>
      <c r="O33" s="311" t="s">
        <v>318</v>
      </c>
      <c r="P33" s="311" t="s">
        <v>318</v>
      </c>
      <c r="Q33" s="311" t="s">
        <v>318</v>
      </c>
      <c r="R33" s="311" t="s">
        <v>318</v>
      </c>
      <c r="S33" s="123" t="s">
        <v>298</v>
      </c>
      <c r="T33" s="124"/>
      <c r="U33" s="125"/>
    </row>
    <row r="34" spans="2:21" ht="14.4" x14ac:dyDescent="0.3">
      <c r="B34" s="327"/>
      <c r="C34" s="313"/>
      <c r="D34" s="373"/>
      <c r="E34" s="346"/>
      <c r="F34" s="316"/>
      <c r="G34" s="321"/>
      <c r="H34" s="311"/>
      <c r="I34" s="311"/>
      <c r="J34" s="311"/>
      <c r="K34" s="311"/>
      <c r="L34" s="311"/>
      <c r="M34" s="311"/>
      <c r="N34" s="311"/>
      <c r="O34" s="311"/>
      <c r="P34" s="311"/>
      <c r="Q34" s="311"/>
      <c r="R34" s="311"/>
      <c r="S34" s="123" t="s">
        <v>299</v>
      </c>
      <c r="T34" s="124"/>
      <c r="U34" s="125"/>
    </row>
    <row r="35" spans="2:21" ht="14.4" x14ac:dyDescent="0.3">
      <c r="B35" s="327"/>
      <c r="C35" s="313"/>
      <c r="D35" s="373"/>
      <c r="E35" s="346"/>
      <c r="F35" s="316"/>
      <c r="G35" s="321"/>
      <c r="H35" s="311"/>
      <c r="I35" s="311"/>
      <c r="J35" s="311"/>
      <c r="K35" s="311"/>
      <c r="L35" s="311"/>
      <c r="M35" s="311"/>
      <c r="N35" s="311"/>
      <c r="O35" s="311"/>
      <c r="P35" s="311"/>
      <c r="Q35" s="311"/>
      <c r="R35" s="311"/>
      <c r="S35" s="123" t="s">
        <v>300</v>
      </c>
      <c r="T35" s="124"/>
      <c r="U35" s="125"/>
    </row>
    <row r="36" spans="2:21" ht="14.4" x14ac:dyDescent="0.3">
      <c r="B36" s="327"/>
      <c r="C36" s="313"/>
      <c r="D36" s="373"/>
      <c r="E36" s="319"/>
      <c r="F36" s="317"/>
      <c r="G36" s="322"/>
      <c r="H36" s="311"/>
      <c r="I36" s="311"/>
      <c r="J36" s="311"/>
      <c r="K36" s="311"/>
      <c r="L36" s="311"/>
      <c r="M36" s="311"/>
      <c r="N36" s="311"/>
      <c r="O36" s="311"/>
      <c r="P36" s="311"/>
      <c r="Q36" s="311"/>
      <c r="R36" s="311"/>
      <c r="S36" s="123" t="s">
        <v>301</v>
      </c>
      <c r="T36" s="124" t="s">
        <v>191</v>
      </c>
      <c r="U36" s="125" t="s">
        <v>243</v>
      </c>
    </row>
    <row r="37" spans="2:21" ht="61.2" customHeight="1" x14ac:dyDescent="0.3">
      <c r="B37" s="327"/>
      <c r="C37" s="313"/>
      <c r="D37" s="93" t="s">
        <v>103</v>
      </c>
      <c r="E37" s="92" t="s">
        <v>307</v>
      </c>
      <c r="F37" s="97">
        <v>0.02</v>
      </c>
      <c r="G37" s="122" t="s">
        <v>308</v>
      </c>
      <c r="H37" s="207" t="s">
        <v>318</v>
      </c>
      <c r="I37" s="207" t="s">
        <v>318</v>
      </c>
      <c r="J37" s="207" t="s">
        <v>318</v>
      </c>
      <c r="K37" s="207" t="s">
        <v>318</v>
      </c>
      <c r="L37" s="207" t="s">
        <v>318</v>
      </c>
      <c r="M37" s="207" t="s">
        <v>318</v>
      </c>
      <c r="N37" s="207" t="s">
        <v>318</v>
      </c>
      <c r="O37" s="207" t="s">
        <v>318</v>
      </c>
      <c r="P37" s="208" t="s">
        <v>318</v>
      </c>
      <c r="Q37" s="207" t="s">
        <v>318</v>
      </c>
      <c r="R37" s="219" t="s">
        <v>318</v>
      </c>
      <c r="S37" s="123" t="s">
        <v>309</v>
      </c>
      <c r="T37" s="124"/>
      <c r="U37" s="125"/>
    </row>
    <row r="38" spans="2:21" ht="42" customHeight="1" x14ac:dyDescent="0.3">
      <c r="B38" s="327"/>
      <c r="C38" s="313"/>
      <c r="D38" s="93" t="s">
        <v>104</v>
      </c>
      <c r="E38" s="96" t="s">
        <v>310</v>
      </c>
      <c r="F38" s="97">
        <v>0.02</v>
      </c>
      <c r="G38" s="121" t="s">
        <v>311</v>
      </c>
      <c r="H38" s="207" t="s">
        <v>318</v>
      </c>
      <c r="I38" s="207" t="s">
        <v>318</v>
      </c>
      <c r="J38" s="207" t="s">
        <v>318</v>
      </c>
      <c r="K38" s="207" t="s">
        <v>318</v>
      </c>
      <c r="L38" s="207" t="s">
        <v>318</v>
      </c>
      <c r="M38" s="207" t="s">
        <v>318</v>
      </c>
      <c r="N38" s="207" t="s">
        <v>318</v>
      </c>
      <c r="O38" s="207" t="s">
        <v>318</v>
      </c>
      <c r="P38" s="208" t="s">
        <v>318</v>
      </c>
      <c r="Q38" s="207" t="s">
        <v>318</v>
      </c>
      <c r="R38" s="219" t="s">
        <v>318</v>
      </c>
      <c r="S38" s="123" t="s">
        <v>302</v>
      </c>
      <c r="T38" s="124"/>
      <c r="U38" s="125"/>
    </row>
    <row r="39" spans="2:21" ht="28.8" customHeight="1" x14ac:dyDescent="0.3">
      <c r="B39" s="327"/>
      <c r="C39" s="313"/>
      <c r="D39" s="373" t="s">
        <v>312</v>
      </c>
      <c r="E39" s="318" t="s">
        <v>101</v>
      </c>
      <c r="F39" s="315">
        <v>0.02</v>
      </c>
      <c r="G39" s="320" t="s">
        <v>313</v>
      </c>
      <c r="H39" s="311" t="s">
        <v>318</v>
      </c>
      <c r="I39" s="311" t="s">
        <v>318</v>
      </c>
      <c r="J39" s="311" t="s">
        <v>318</v>
      </c>
      <c r="K39" s="311" t="s">
        <v>318</v>
      </c>
      <c r="L39" s="311" t="s">
        <v>318</v>
      </c>
      <c r="M39" s="311" t="s">
        <v>318</v>
      </c>
      <c r="N39" s="311" t="s">
        <v>318</v>
      </c>
      <c r="O39" s="311" t="s">
        <v>318</v>
      </c>
      <c r="P39" s="311" t="s">
        <v>318</v>
      </c>
      <c r="Q39" s="311" t="s">
        <v>318</v>
      </c>
      <c r="R39" s="311" t="s">
        <v>318</v>
      </c>
      <c r="S39" s="123" t="s">
        <v>314</v>
      </c>
      <c r="T39" s="124"/>
      <c r="U39" s="125"/>
    </row>
    <row r="40" spans="2:21" ht="18.600000000000001" customHeight="1" x14ac:dyDescent="0.3">
      <c r="B40" s="327"/>
      <c r="C40" s="313"/>
      <c r="D40" s="373"/>
      <c r="E40" s="319"/>
      <c r="F40" s="317"/>
      <c r="G40" s="322"/>
      <c r="H40" s="311"/>
      <c r="I40" s="311"/>
      <c r="J40" s="311"/>
      <c r="K40" s="311"/>
      <c r="L40" s="311"/>
      <c r="M40" s="311"/>
      <c r="N40" s="311"/>
      <c r="O40" s="311"/>
      <c r="P40" s="311"/>
      <c r="Q40" s="311"/>
      <c r="R40" s="311"/>
      <c r="S40" s="123" t="s">
        <v>303</v>
      </c>
      <c r="T40" s="124"/>
      <c r="U40" s="125"/>
    </row>
    <row r="41" spans="2:21" ht="17.399999999999999" customHeight="1" x14ac:dyDescent="0.3">
      <c r="B41" s="327"/>
      <c r="C41" s="313"/>
      <c r="D41" s="373" t="s">
        <v>108</v>
      </c>
      <c r="E41" s="318" t="s">
        <v>271</v>
      </c>
      <c r="F41" s="315">
        <v>0.02</v>
      </c>
      <c r="G41" s="320" t="s">
        <v>315</v>
      </c>
      <c r="H41" s="297">
        <v>0</v>
      </c>
      <c r="I41" s="297">
        <v>0</v>
      </c>
      <c r="J41" s="297">
        <v>0</v>
      </c>
      <c r="K41" s="297">
        <v>0</v>
      </c>
      <c r="L41" s="297">
        <v>0</v>
      </c>
      <c r="M41" s="297">
        <v>0</v>
      </c>
      <c r="N41" s="297">
        <v>0</v>
      </c>
      <c r="O41" s="297">
        <v>0</v>
      </c>
      <c r="P41" s="297">
        <v>0</v>
      </c>
      <c r="Q41" s="297">
        <v>0</v>
      </c>
      <c r="R41" s="297">
        <v>0</v>
      </c>
      <c r="S41" s="148" t="s">
        <v>317</v>
      </c>
      <c r="T41" s="124"/>
      <c r="U41" s="127"/>
    </row>
    <row r="42" spans="2:21" ht="19.2" customHeight="1" thickBot="1" x14ac:dyDescent="0.35">
      <c r="B42" s="327"/>
      <c r="C42" s="358"/>
      <c r="D42" s="374"/>
      <c r="E42" s="330"/>
      <c r="F42" s="332"/>
      <c r="G42" s="335"/>
      <c r="H42" s="298"/>
      <c r="I42" s="298"/>
      <c r="J42" s="298"/>
      <c r="K42" s="298"/>
      <c r="L42" s="298"/>
      <c r="M42" s="298"/>
      <c r="N42" s="298"/>
      <c r="O42" s="298"/>
      <c r="P42" s="298"/>
      <c r="Q42" s="298"/>
      <c r="R42" s="298"/>
      <c r="S42" s="145" t="s">
        <v>316</v>
      </c>
      <c r="T42" s="146"/>
      <c r="U42" s="147"/>
    </row>
    <row r="43" spans="2:21" ht="22.2" customHeight="1" x14ac:dyDescent="0.3">
      <c r="B43" s="363" t="s">
        <v>219</v>
      </c>
      <c r="C43" s="359" t="s">
        <v>14</v>
      </c>
      <c r="D43" s="368" t="s">
        <v>231</v>
      </c>
      <c r="E43" s="135" t="s">
        <v>15</v>
      </c>
      <c r="F43" s="99">
        <v>2.5000000000000001E-2</v>
      </c>
      <c r="G43" s="142" t="s">
        <v>86</v>
      </c>
      <c r="H43" s="203" t="s">
        <v>318</v>
      </c>
      <c r="I43" s="203" t="s">
        <v>318</v>
      </c>
      <c r="J43" s="203" t="s">
        <v>318</v>
      </c>
      <c r="K43" s="203" t="s">
        <v>318</v>
      </c>
      <c r="L43" s="203" t="s">
        <v>318</v>
      </c>
      <c r="M43" s="203" t="s">
        <v>318</v>
      </c>
      <c r="N43" s="203" t="s">
        <v>318</v>
      </c>
      <c r="O43" s="203" t="s">
        <v>318</v>
      </c>
      <c r="P43" s="203" t="s">
        <v>318</v>
      </c>
      <c r="Q43" s="203" t="s">
        <v>318</v>
      </c>
      <c r="R43" s="217" t="s">
        <v>318</v>
      </c>
      <c r="S43" s="143" t="s">
        <v>278</v>
      </c>
      <c r="T43" s="95" t="s">
        <v>191</v>
      </c>
      <c r="U43" s="144" t="s">
        <v>243</v>
      </c>
    </row>
    <row r="44" spans="2:21" ht="20.399999999999999" customHeight="1" x14ac:dyDescent="0.3">
      <c r="B44" s="328"/>
      <c r="C44" s="360"/>
      <c r="D44" s="367"/>
      <c r="E44" s="129" t="s">
        <v>16</v>
      </c>
      <c r="F44" s="120">
        <v>2.5000000000000001E-2</v>
      </c>
      <c r="G44" s="130">
        <v>0.75</v>
      </c>
      <c r="H44" s="204">
        <v>1</v>
      </c>
      <c r="I44" s="204" t="s">
        <v>318</v>
      </c>
      <c r="J44" s="204" t="s">
        <v>318</v>
      </c>
      <c r="K44" s="204" t="s">
        <v>318</v>
      </c>
      <c r="L44" s="204" t="s">
        <v>318</v>
      </c>
      <c r="M44" s="204" t="s">
        <v>318</v>
      </c>
      <c r="N44" s="204" t="s">
        <v>318</v>
      </c>
      <c r="O44" s="204" t="s">
        <v>318</v>
      </c>
      <c r="P44" s="204">
        <v>1</v>
      </c>
      <c r="Q44" s="204" t="s">
        <v>318</v>
      </c>
      <c r="R44" s="204">
        <v>2</v>
      </c>
      <c r="S44" s="131" t="s">
        <v>279</v>
      </c>
      <c r="T44" s="100" t="s">
        <v>191</v>
      </c>
      <c r="U44" s="125" t="s">
        <v>243</v>
      </c>
    </row>
    <row r="45" spans="2:21" ht="17.399999999999999" customHeight="1" x14ac:dyDescent="0.3">
      <c r="B45" s="328"/>
      <c r="C45" s="360"/>
      <c r="D45" s="365" t="s">
        <v>266</v>
      </c>
      <c r="E45" s="365" t="s">
        <v>67</v>
      </c>
      <c r="F45" s="315">
        <v>2.5000000000000001E-2</v>
      </c>
      <c r="G45" s="336" t="s">
        <v>68</v>
      </c>
      <c r="H45" s="299">
        <v>0</v>
      </c>
      <c r="I45" s="299">
        <v>1</v>
      </c>
      <c r="J45" s="299">
        <v>0</v>
      </c>
      <c r="K45" s="299">
        <v>0</v>
      </c>
      <c r="L45" s="299">
        <v>0</v>
      </c>
      <c r="M45" s="299">
        <v>0</v>
      </c>
      <c r="N45" s="299">
        <v>0</v>
      </c>
      <c r="O45" s="299">
        <v>0</v>
      </c>
      <c r="P45" s="299">
        <v>0</v>
      </c>
      <c r="Q45" s="299">
        <v>0</v>
      </c>
      <c r="R45" s="299">
        <v>0</v>
      </c>
      <c r="S45" s="131" t="s">
        <v>280</v>
      </c>
      <c r="T45" s="100" t="s">
        <v>191</v>
      </c>
      <c r="U45" s="125" t="s">
        <v>243</v>
      </c>
    </row>
    <row r="46" spans="2:21" ht="17.399999999999999" customHeight="1" x14ac:dyDescent="0.3">
      <c r="B46" s="328"/>
      <c r="C46" s="360"/>
      <c r="D46" s="366"/>
      <c r="E46" s="366"/>
      <c r="F46" s="317"/>
      <c r="G46" s="337"/>
      <c r="H46" s="300"/>
      <c r="I46" s="300"/>
      <c r="J46" s="300"/>
      <c r="K46" s="300"/>
      <c r="L46" s="300"/>
      <c r="M46" s="300"/>
      <c r="N46" s="300"/>
      <c r="O46" s="300"/>
      <c r="P46" s="300"/>
      <c r="Q46" s="300"/>
      <c r="R46" s="300"/>
      <c r="S46" s="131" t="s">
        <v>281</v>
      </c>
      <c r="T46" s="100" t="s">
        <v>191</v>
      </c>
      <c r="U46" s="125" t="s">
        <v>243</v>
      </c>
    </row>
    <row r="47" spans="2:21" ht="17.399999999999999" customHeight="1" x14ac:dyDescent="0.3">
      <c r="B47" s="328"/>
      <c r="C47" s="360"/>
      <c r="D47" s="365" t="s">
        <v>232</v>
      </c>
      <c r="E47" s="367" t="s">
        <v>267</v>
      </c>
      <c r="F47" s="315">
        <v>2.5000000000000001E-2</v>
      </c>
      <c r="G47" s="338" t="s">
        <v>272</v>
      </c>
      <c r="H47" s="299" t="s">
        <v>318</v>
      </c>
      <c r="I47" s="299" t="s">
        <v>318</v>
      </c>
      <c r="J47" s="299" t="s">
        <v>318</v>
      </c>
      <c r="K47" s="299" t="s">
        <v>318</v>
      </c>
      <c r="L47" s="299" t="s">
        <v>318</v>
      </c>
      <c r="M47" s="299" t="s">
        <v>318</v>
      </c>
      <c r="N47" s="299" t="s">
        <v>318</v>
      </c>
      <c r="O47" s="299" t="s">
        <v>318</v>
      </c>
      <c r="P47" s="299" t="s">
        <v>318</v>
      </c>
      <c r="Q47" s="299" t="s">
        <v>318</v>
      </c>
      <c r="R47" s="299" t="s">
        <v>318</v>
      </c>
      <c r="S47" s="132" t="s">
        <v>282</v>
      </c>
      <c r="T47" s="100" t="s">
        <v>191</v>
      </c>
      <c r="U47" s="125" t="s">
        <v>243</v>
      </c>
    </row>
    <row r="48" spans="2:21" ht="17.399999999999999" customHeight="1" x14ac:dyDescent="0.3">
      <c r="B48" s="328"/>
      <c r="C48" s="360"/>
      <c r="D48" s="366"/>
      <c r="E48" s="367"/>
      <c r="F48" s="317"/>
      <c r="G48" s="338"/>
      <c r="H48" s="300"/>
      <c r="I48" s="300"/>
      <c r="J48" s="300"/>
      <c r="K48" s="300"/>
      <c r="L48" s="300"/>
      <c r="M48" s="300"/>
      <c r="N48" s="300"/>
      <c r="O48" s="300"/>
      <c r="P48" s="300"/>
      <c r="Q48" s="300"/>
      <c r="R48" s="300"/>
      <c r="S48" s="133" t="s">
        <v>283</v>
      </c>
      <c r="T48" s="100" t="s">
        <v>191</v>
      </c>
      <c r="U48" s="125" t="s">
        <v>243</v>
      </c>
    </row>
    <row r="49" spans="2:21" ht="17.399999999999999" customHeight="1" x14ac:dyDescent="0.3">
      <c r="B49" s="328"/>
      <c r="C49" s="360"/>
      <c r="D49" s="366"/>
      <c r="E49" s="365" t="s">
        <v>268</v>
      </c>
      <c r="F49" s="315">
        <v>2.5000000000000001E-2</v>
      </c>
      <c r="G49" s="134" t="s">
        <v>273</v>
      </c>
      <c r="H49" s="210" t="s">
        <v>321</v>
      </c>
      <c r="I49" s="204" t="s">
        <v>318</v>
      </c>
      <c r="J49" s="204" t="s">
        <v>318</v>
      </c>
      <c r="K49" s="204" t="s">
        <v>318</v>
      </c>
      <c r="L49" s="204" t="s">
        <v>318</v>
      </c>
      <c r="M49" s="209" t="s">
        <v>333</v>
      </c>
      <c r="N49" s="204" t="s">
        <v>318</v>
      </c>
      <c r="O49" s="204" t="s">
        <v>318</v>
      </c>
      <c r="P49" s="204" t="s">
        <v>318</v>
      </c>
      <c r="Q49" s="204" t="s">
        <v>318</v>
      </c>
      <c r="R49" s="204" t="s">
        <v>318</v>
      </c>
      <c r="S49" s="132" t="s">
        <v>284</v>
      </c>
      <c r="T49" s="100" t="s">
        <v>191</v>
      </c>
      <c r="U49" s="125" t="s">
        <v>243</v>
      </c>
    </row>
    <row r="50" spans="2:21" ht="17.399999999999999" customHeight="1" x14ac:dyDescent="0.3">
      <c r="B50" s="328"/>
      <c r="C50" s="360"/>
      <c r="D50" s="366"/>
      <c r="E50" s="368"/>
      <c r="F50" s="317"/>
      <c r="G50" s="136" t="s">
        <v>274</v>
      </c>
      <c r="H50" s="204" t="s">
        <v>318</v>
      </c>
      <c r="I50" s="204" t="s">
        <v>318</v>
      </c>
      <c r="J50" s="204" t="s">
        <v>318</v>
      </c>
      <c r="K50" s="204" t="s">
        <v>318</v>
      </c>
      <c r="L50" s="204" t="s">
        <v>318</v>
      </c>
      <c r="M50" s="204" t="s">
        <v>318</v>
      </c>
      <c r="N50" s="209" t="s">
        <v>333</v>
      </c>
      <c r="O50" s="209" t="s">
        <v>333</v>
      </c>
      <c r="P50" s="209" t="s">
        <v>333</v>
      </c>
      <c r="Q50" s="209" t="s">
        <v>400</v>
      </c>
      <c r="R50" s="209" t="s">
        <v>400</v>
      </c>
      <c r="S50" s="132" t="s">
        <v>285</v>
      </c>
      <c r="T50" s="100" t="s">
        <v>191</v>
      </c>
      <c r="U50" s="125" t="s">
        <v>243</v>
      </c>
    </row>
    <row r="51" spans="2:21" ht="43.2" x14ac:dyDescent="0.3">
      <c r="B51" s="328"/>
      <c r="C51" s="360"/>
      <c r="D51" s="129" t="s">
        <v>233</v>
      </c>
      <c r="E51" s="129" t="s">
        <v>109</v>
      </c>
      <c r="F51" s="120">
        <v>2.5000000000000001E-2</v>
      </c>
      <c r="G51" s="130" t="s">
        <v>275</v>
      </c>
      <c r="H51" s="204" t="s">
        <v>319</v>
      </c>
      <c r="I51" s="204" t="s">
        <v>319</v>
      </c>
      <c r="J51" s="204" t="s">
        <v>319</v>
      </c>
      <c r="K51" s="211">
        <v>0.5</v>
      </c>
      <c r="L51" s="211">
        <v>0.75</v>
      </c>
      <c r="M51" s="211">
        <v>1</v>
      </c>
      <c r="N51" s="211">
        <v>1</v>
      </c>
      <c r="O51" s="211">
        <v>1</v>
      </c>
      <c r="P51" s="211">
        <v>1</v>
      </c>
      <c r="Q51" s="211">
        <v>1</v>
      </c>
      <c r="R51" s="211">
        <v>1</v>
      </c>
      <c r="S51" s="131" t="s">
        <v>286</v>
      </c>
      <c r="T51" s="100" t="s">
        <v>191</v>
      </c>
      <c r="U51" s="125" t="s">
        <v>243</v>
      </c>
    </row>
    <row r="52" spans="2:21" ht="28.8" x14ac:dyDescent="0.3">
      <c r="B52" s="328"/>
      <c r="C52" s="361" t="s">
        <v>46</v>
      </c>
      <c r="D52" s="369" t="s">
        <v>234</v>
      </c>
      <c r="E52" s="129" t="s">
        <v>269</v>
      </c>
      <c r="F52" s="120">
        <v>2.5000000000000001E-2</v>
      </c>
      <c r="G52" s="137" t="s">
        <v>276</v>
      </c>
      <c r="H52" s="206" t="s">
        <v>318</v>
      </c>
      <c r="I52" s="206" t="s">
        <v>318</v>
      </c>
      <c r="J52" s="206" t="s">
        <v>318</v>
      </c>
      <c r="K52" s="206" t="s">
        <v>318</v>
      </c>
      <c r="L52" s="209">
        <v>2</v>
      </c>
      <c r="M52" s="206" t="s">
        <v>318</v>
      </c>
      <c r="N52" s="206" t="s">
        <v>318</v>
      </c>
      <c r="O52" s="206" t="s">
        <v>318</v>
      </c>
      <c r="P52" s="206" t="s">
        <v>318</v>
      </c>
      <c r="Q52" s="206">
        <v>2</v>
      </c>
      <c r="R52" s="216" t="s">
        <v>318</v>
      </c>
      <c r="S52" s="131" t="s">
        <v>287</v>
      </c>
      <c r="T52" s="100" t="s">
        <v>191</v>
      </c>
      <c r="U52" s="125" t="s">
        <v>243</v>
      </c>
    </row>
    <row r="53" spans="2:21" ht="18" customHeight="1" x14ac:dyDescent="0.3">
      <c r="B53" s="328"/>
      <c r="C53" s="362"/>
      <c r="D53" s="370"/>
      <c r="E53" s="129" t="s">
        <v>270</v>
      </c>
      <c r="F53" s="120">
        <v>2.5000000000000001E-2</v>
      </c>
      <c r="G53" s="137" t="s">
        <v>277</v>
      </c>
      <c r="H53" s="206" t="s">
        <v>318</v>
      </c>
      <c r="I53" s="206" t="s">
        <v>318</v>
      </c>
      <c r="J53" s="206" t="s">
        <v>318</v>
      </c>
      <c r="K53" s="206" t="s">
        <v>318</v>
      </c>
      <c r="L53" s="209" t="s">
        <v>326</v>
      </c>
      <c r="M53" s="206" t="s">
        <v>318</v>
      </c>
      <c r="N53" s="206" t="s">
        <v>318</v>
      </c>
      <c r="O53" s="206" t="s">
        <v>318</v>
      </c>
      <c r="P53" s="206" t="s">
        <v>318</v>
      </c>
      <c r="Q53" s="209" t="s">
        <v>326</v>
      </c>
      <c r="R53" s="216" t="s">
        <v>318</v>
      </c>
      <c r="S53" s="131" t="s">
        <v>288</v>
      </c>
      <c r="T53" s="100" t="s">
        <v>191</v>
      </c>
      <c r="U53" s="125" t="s">
        <v>243</v>
      </c>
    </row>
    <row r="54" spans="2:21" ht="21" customHeight="1" x14ac:dyDescent="0.3">
      <c r="B54" s="328"/>
      <c r="C54" s="362"/>
      <c r="D54" s="371" t="s">
        <v>235</v>
      </c>
      <c r="E54" s="129" t="s">
        <v>13</v>
      </c>
      <c r="F54" s="120">
        <v>2.5000000000000001E-2</v>
      </c>
      <c r="G54" s="137" t="s">
        <v>71</v>
      </c>
      <c r="H54" s="206" t="s">
        <v>318</v>
      </c>
      <c r="I54" s="206" t="s">
        <v>318</v>
      </c>
      <c r="J54" s="206" t="s">
        <v>318</v>
      </c>
      <c r="K54" s="206" t="s">
        <v>318</v>
      </c>
      <c r="L54" s="206" t="s">
        <v>318</v>
      </c>
      <c r="M54" s="206" t="s">
        <v>318</v>
      </c>
      <c r="N54" s="206" t="s">
        <v>318</v>
      </c>
      <c r="O54" s="206" t="s">
        <v>318</v>
      </c>
      <c r="P54" s="206" t="s">
        <v>318</v>
      </c>
      <c r="Q54" s="206" t="s">
        <v>318</v>
      </c>
      <c r="R54" s="216" t="s">
        <v>318</v>
      </c>
      <c r="S54" s="131" t="s">
        <v>289</v>
      </c>
      <c r="T54" s="100" t="s">
        <v>191</v>
      </c>
      <c r="U54" s="125" t="s">
        <v>243</v>
      </c>
    </row>
    <row r="55" spans="2:21" ht="19.2" customHeight="1" x14ac:dyDescent="0.3">
      <c r="B55" s="328"/>
      <c r="C55" s="359"/>
      <c r="D55" s="372"/>
      <c r="E55" s="129" t="s">
        <v>271</v>
      </c>
      <c r="F55" s="120">
        <v>2.5000000000000001E-2</v>
      </c>
      <c r="G55" s="138">
        <v>0</v>
      </c>
      <c r="H55" s="206" t="s">
        <v>318</v>
      </c>
      <c r="I55" s="206" t="s">
        <v>318</v>
      </c>
      <c r="J55" s="206" t="s">
        <v>318</v>
      </c>
      <c r="K55" s="206" t="s">
        <v>318</v>
      </c>
      <c r="L55" s="206" t="s">
        <v>318</v>
      </c>
      <c r="M55" s="206" t="s">
        <v>318</v>
      </c>
      <c r="N55" s="206" t="s">
        <v>318</v>
      </c>
      <c r="O55" s="206" t="s">
        <v>318</v>
      </c>
      <c r="P55" s="206" t="s">
        <v>318</v>
      </c>
      <c r="Q55" s="206" t="s">
        <v>318</v>
      </c>
      <c r="R55" s="216" t="s">
        <v>318</v>
      </c>
      <c r="S55" s="131" t="s">
        <v>290</v>
      </c>
      <c r="T55" s="100" t="s">
        <v>191</v>
      </c>
      <c r="U55" s="125" t="s">
        <v>243</v>
      </c>
    </row>
    <row r="56" spans="2:21" ht="50.4" customHeight="1" x14ac:dyDescent="0.3">
      <c r="B56" s="328"/>
      <c r="C56" s="318" t="s">
        <v>47</v>
      </c>
      <c r="D56" s="93" t="s">
        <v>334</v>
      </c>
      <c r="E56" s="126" t="s">
        <v>74</v>
      </c>
      <c r="F56" s="120">
        <v>2.5000000000000001E-2</v>
      </c>
      <c r="G56" s="141">
        <v>44958</v>
      </c>
      <c r="H56" s="212">
        <v>1</v>
      </c>
      <c r="I56" s="212">
        <v>1</v>
      </c>
      <c r="J56" s="212">
        <v>1</v>
      </c>
      <c r="K56" s="212">
        <v>1</v>
      </c>
      <c r="L56" s="212">
        <v>1</v>
      </c>
      <c r="M56" s="212">
        <v>1</v>
      </c>
      <c r="N56" s="212">
        <v>1</v>
      </c>
      <c r="O56" s="212">
        <v>1</v>
      </c>
      <c r="P56" s="212">
        <v>1</v>
      </c>
      <c r="Q56" s="212">
        <v>1</v>
      </c>
      <c r="R56" s="212">
        <v>1</v>
      </c>
      <c r="S56" s="93" t="s">
        <v>291</v>
      </c>
      <c r="T56" s="100" t="s">
        <v>191</v>
      </c>
      <c r="U56" s="125" t="s">
        <v>263</v>
      </c>
    </row>
    <row r="57" spans="2:21" ht="14.4" x14ac:dyDescent="0.3">
      <c r="B57" s="328"/>
      <c r="C57" s="346"/>
      <c r="D57" s="355" t="s">
        <v>236</v>
      </c>
      <c r="E57" s="318" t="s">
        <v>76</v>
      </c>
      <c r="F57" s="315">
        <v>2.5000000000000001E-2</v>
      </c>
      <c r="G57" s="141">
        <v>44927</v>
      </c>
      <c r="H57" s="204" t="s">
        <v>318</v>
      </c>
      <c r="I57" s="204" t="s">
        <v>318</v>
      </c>
      <c r="J57" s="213">
        <v>1</v>
      </c>
      <c r="K57" s="213">
        <v>1</v>
      </c>
      <c r="L57" s="213">
        <v>1</v>
      </c>
      <c r="M57" s="213">
        <v>1</v>
      </c>
      <c r="N57" s="213">
        <v>1</v>
      </c>
      <c r="O57" s="213">
        <v>1</v>
      </c>
      <c r="P57" s="213">
        <v>1</v>
      </c>
      <c r="Q57" s="213">
        <v>1</v>
      </c>
      <c r="R57" s="218">
        <v>1</v>
      </c>
      <c r="S57" s="93" t="s">
        <v>292</v>
      </c>
      <c r="T57" s="100" t="s">
        <v>191</v>
      </c>
      <c r="U57" s="125" t="s">
        <v>243</v>
      </c>
    </row>
    <row r="58" spans="2:21" ht="14.4" x14ac:dyDescent="0.3">
      <c r="B58" s="328"/>
      <c r="C58" s="346"/>
      <c r="D58" s="356"/>
      <c r="E58" s="346"/>
      <c r="F58" s="316"/>
      <c r="G58" s="128">
        <v>44986</v>
      </c>
      <c r="H58" s="206" t="s">
        <v>318</v>
      </c>
      <c r="I58" s="206" t="s">
        <v>318</v>
      </c>
      <c r="J58" s="206" t="s">
        <v>318</v>
      </c>
      <c r="K58" s="206" t="s">
        <v>318</v>
      </c>
      <c r="L58" s="206" t="s">
        <v>318</v>
      </c>
      <c r="M58" s="206" t="s">
        <v>318</v>
      </c>
      <c r="N58" s="206" t="s">
        <v>318</v>
      </c>
      <c r="O58" s="206" t="s">
        <v>318</v>
      </c>
      <c r="P58" s="206" t="s">
        <v>318</v>
      </c>
      <c r="Q58" s="206" t="s">
        <v>318</v>
      </c>
      <c r="R58" s="216" t="s">
        <v>318</v>
      </c>
      <c r="S58" s="123" t="s">
        <v>293</v>
      </c>
      <c r="T58" s="98" t="s">
        <v>191</v>
      </c>
      <c r="U58" s="127" t="s">
        <v>296</v>
      </c>
    </row>
    <row r="59" spans="2:21" ht="14.4" x14ac:dyDescent="0.3">
      <c r="B59" s="364"/>
      <c r="C59" s="319"/>
      <c r="D59" s="357"/>
      <c r="E59" s="319"/>
      <c r="F59" s="317"/>
      <c r="G59" s="128">
        <v>44927</v>
      </c>
      <c r="H59" s="213">
        <v>1</v>
      </c>
      <c r="I59" s="213">
        <v>1</v>
      </c>
      <c r="J59" s="213">
        <v>1</v>
      </c>
      <c r="K59" s="213">
        <v>1</v>
      </c>
      <c r="L59" s="213">
        <v>1</v>
      </c>
      <c r="M59" s="213">
        <v>1</v>
      </c>
      <c r="N59" s="213">
        <v>1</v>
      </c>
      <c r="O59" s="213">
        <v>1</v>
      </c>
      <c r="P59" s="213">
        <v>1</v>
      </c>
      <c r="Q59" s="213">
        <v>1</v>
      </c>
      <c r="R59" s="218">
        <v>1</v>
      </c>
      <c r="S59" s="123" t="s">
        <v>294</v>
      </c>
      <c r="T59" s="100" t="s">
        <v>191</v>
      </c>
      <c r="U59" s="127" t="s">
        <v>295</v>
      </c>
    </row>
    <row r="60" spans="2:21" ht="15" customHeight="1" thickBot="1" x14ac:dyDescent="0.35">
      <c r="B60" s="88"/>
      <c r="C60" s="80"/>
      <c r="D60" s="85"/>
      <c r="E60" s="140"/>
      <c r="F60" s="78"/>
      <c r="G60" s="79"/>
      <c r="H60" s="214"/>
      <c r="I60" s="214"/>
      <c r="J60" s="215"/>
      <c r="K60" s="215"/>
      <c r="L60" s="215"/>
      <c r="M60" s="215"/>
      <c r="N60" s="215"/>
      <c r="O60" s="214"/>
      <c r="P60" s="214"/>
      <c r="Q60" s="214"/>
      <c r="R60" s="214"/>
      <c r="S60" s="77"/>
      <c r="T60" s="80"/>
      <c r="U60" s="87"/>
    </row>
    <row r="61" spans="2:21" ht="14.4" customHeight="1" thickTop="1" x14ac:dyDescent="0.3">
      <c r="B61" s="72"/>
      <c r="C61" s="72"/>
      <c r="D61" s="81"/>
      <c r="F61" s="150"/>
      <c r="G61" s="82"/>
      <c r="S61" s="81"/>
      <c r="T61" s="84"/>
      <c r="U61" s="81"/>
    </row>
    <row r="63" spans="2:21" x14ac:dyDescent="0.25">
      <c r="F63" s="83"/>
      <c r="G63" s="83"/>
    </row>
  </sheetData>
  <mergeCells count="213">
    <mergeCell ref="B2:S2"/>
    <mergeCell ref="B3:S3"/>
    <mergeCell ref="N29:N31"/>
    <mergeCell ref="J47:J48"/>
    <mergeCell ref="J41:J42"/>
    <mergeCell ref="K41:K42"/>
    <mergeCell ref="L41:L42"/>
    <mergeCell ref="M41:M42"/>
    <mergeCell ref="N41:N42"/>
    <mergeCell ref="O41:O42"/>
    <mergeCell ref="P41:P42"/>
    <mergeCell ref="Q41:Q42"/>
    <mergeCell ref="J45:J46"/>
    <mergeCell ref="K45:K46"/>
    <mergeCell ref="L45:L46"/>
    <mergeCell ref="K47:K48"/>
    <mergeCell ref="L47:L48"/>
    <mergeCell ref="O33:O36"/>
    <mergeCell ref="P33:P36"/>
    <mergeCell ref="Q33:Q36"/>
    <mergeCell ref="J39:J40"/>
    <mergeCell ref="K39:K40"/>
    <mergeCell ref="L39:L40"/>
    <mergeCell ref="M39:M40"/>
    <mergeCell ref="P39:P40"/>
    <mergeCell ref="Q39:Q40"/>
    <mergeCell ref="J29:J31"/>
    <mergeCell ref="K29:K31"/>
    <mergeCell ref="J21:J22"/>
    <mergeCell ref="K21:K22"/>
    <mergeCell ref="M21:M22"/>
    <mergeCell ref="N21:N22"/>
    <mergeCell ref="J33:J36"/>
    <mergeCell ref="K33:K36"/>
    <mergeCell ref="L33:L36"/>
    <mergeCell ref="M33:M36"/>
    <mergeCell ref="N33:N36"/>
    <mergeCell ref="L29:L31"/>
    <mergeCell ref="O29:O31"/>
    <mergeCell ref="P29:P31"/>
    <mergeCell ref="Q29:Q31"/>
    <mergeCell ref="E57:E59"/>
    <mergeCell ref="D57:D59"/>
    <mergeCell ref="E33:E36"/>
    <mergeCell ref="F57:F59"/>
    <mergeCell ref="C33:C42"/>
    <mergeCell ref="C43:C51"/>
    <mergeCell ref="C52:C55"/>
    <mergeCell ref="C56:C59"/>
    <mergeCell ref="B43:B59"/>
    <mergeCell ref="E45:E46"/>
    <mergeCell ref="E47:E48"/>
    <mergeCell ref="E49:E50"/>
    <mergeCell ref="D43:D44"/>
    <mergeCell ref="D45:D46"/>
    <mergeCell ref="D47:D50"/>
    <mergeCell ref="D52:D53"/>
    <mergeCell ref="D54:D55"/>
    <mergeCell ref="D33:D36"/>
    <mergeCell ref="D39:D40"/>
    <mergeCell ref="D41:D42"/>
    <mergeCell ref="F33:F36"/>
    <mergeCell ref="F39:F40"/>
    <mergeCell ref="F41:F42"/>
    <mergeCell ref="F45:F46"/>
    <mergeCell ref="F49:F50"/>
    <mergeCell ref="D7:D12"/>
    <mergeCell ref="C7:C12"/>
    <mergeCell ref="C13:C20"/>
    <mergeCell ref="D23:D24"/>
    <mergeCell ref="C23:C28"/>
    <mergeCell ref="D25:D28"/>
    <mergeCell ref="D29:D32"/>
    <mergeCell ref="D18:D20"/>
    <mergeCell ref="C29:C32"/>
    <mergeCell ref="E29:E31"/>
    <mergeCell ref="F29:F31"/>
    <mergeCell ref="F13:F15"/>
    <mergeCell ref="E18:E19"/>
    <mergeCell ref="E39:E40"/>
    <mergeCell ref="E41:E42"/>
    <mergeCell ref="F47:F48"/>
    <mergeCell ref="E10:E12"/>
    <mergeCell ref="F16:F17"/>
    <mergeCell ref="T5:T6"/>
    <mergeCell ref="U5:U6"/>
    <mergeCell ref="B7:B20"/>
    <mergeCell ref="E7:E9"/>
    <mergeCell ref="F7:F9"/>
    <mergeCell ref="G7:G9"/>
    <mergeCell ref="H7:H9"/>
    <mergeCell ref="B5:B6"/>
    <mergeCell ref="E5:E6"/>
    <mergeCell ref="F5:F6"/>
    <mergeCell ref="G5:G6"/>
    <mergeCell ref="H5:Q5"/>
    <mergeCell ref="I7:I9"/>
    <mergeCell ref="J7:J9"/>
    <mergeCell ref="C5:C6"/>
    <mergeCell ref="D5:D6"/>
    <mergeCell ref="K7:K9"/>
    <mergeCell ref="L7:L9"/>
    <mergeCell ref="M7:M9"/>
    <mergeCell ref="N7:N9"/>
    <mergeCell ref="S5:S6"/>
    <mergeCell ref="F18:F19"/>
    <mergeCell ref="E13:E15"/>
    <mergeCell ref="D13:D17"/>
    <mergeCell ref="O7:O9"/>
    <mergeCell ref="P7:P9"/>
    <mergeCell ref="Q7:Q9"/>
    <mergeCell ref="L21:L22"/>
    <mergeCell ref="J10:J12"/>
    <mergeCell ref="K10:K12"/>
    <mergeCell ref="L10:L12"/>
    <mergeCell ref="M10:M12"/>
    <mergeCell ref="N10:N12"/>
    <mergeCell ref="O10:O12"/>
    <mergeCell ref="P10:P12"/>
    <mergeCell ref="Q10:Q12"/>
    <mergeCell ref="J13:J15"/>
    <mergeCell ref="K13:K15"/>
    <mergeCell ref="L13:L15"/>
    <mergeCell ref="M13:M15"/>
    <mergeCell ref="N13:N15"/>
    <mergeCell ref="O13:O15"/>
    <mergeCell ref="P13:P15"/>
    <mergeCell ref="Q13:Q15"/>
    <mergeCell ref="J16:J17"/>
    <mergeCell ref="K16:K17"/>
    <mergeCell ref="L16:L17"/>
    <mergeCell ref="M16:M17"/>
    <mergeCell ref="B23:B42"/>
    <mergeCell ref="I21:I22"/>
    <mergeCell ref="M47:M48"/>
    <mergeCell ref="I33:I36"/>
    <mergeCell ref="I39:I40"/>
    <mergeCell ref="I41:I42"/>
    <mergeCell ref="I45:I46"/>
    <mergeCell ref="B21:B22"/>
    <mergeCell ref="D21:D22"/>
    <mergeCell ref="E21:E22"/>
    <mergeCell ref="F21:F22"/>
    <mergeCell ref="G21:G22"/>
    <mergeCell ref="C21:C22"/>
    <mergeCell ref="H21:H22"/>
    <mergeCell ref="H33:H36"/>
    <mergeCell ref="H39:H40"/>
    <mergeCell ref="H41:H42"/>
    <mergeCell ref="H47:H48"/>
    <mergeCell ref="G33:G36"/>
    <mergeCell ref="G39:G40"/>
    <mergeCell ref="G41:G42"/>
    <mergeCell ref="G45:G46"/>
    <mergeCell ref="G47:G48"/>
    <mergeCell ref="E16:E17"/>
    <mergeCell ref="G29:G31"/>
    <mergeCell ref="M29:M31"/>
    <mergeCell ref="M45:M46"/>
    <mergeCell ref="H29:H31"/>
    <mergeCell ref="I13:I15"/>
    <mergeCell ref="I16:I17"/>
    <mergeCell ref="I18:I19"/>
    <mergeCell ref="G13:G15"/>
    <mergeCell ref="K18:K19"/>
    <mergeCell ref="L18:L19"/>
    <mergeCell ref="M18:M19"/>
    <mergeCell ref="I10:I12"/>
    <mergeCell ref="G18:G19"/>
    <mergeCell ref="H10:H12"/>
    <mergeCell ref="H13:H15"/>
    <mergeCell ref="H16:H17"/>
    <mergeCell ref="H18:H19"/>
    <mergeCell ref="H45:H46"/>
    <mergeCell ref="I29:I31"/>
    <mergeCell ref="J18:J19"/>
    <mergeCell ref="G16:G17"/>
    <mergeCell ref="O45:O46"/>
    <mergeCell ref="O47:O48"/>
    <mergeCell ref="Q21:Q22"/>
    <mergeCell ref="P47:P48"/>
    <mergeCell ref="Q47:Q48"/>
    <mergeCell ref="P45:P46"/>
    <mergeCell ref="Q45:Q46"/>
    <mergeCell ref="G10:G12"/>
    <mergeCell ref="F10:F12"/>
    <mergeCell ref="I47:I48"/>
    <mergeCell ref="O21:O22"/>
    <mergeCell ref="P21:P22"/>
    <mergeCell ref="N45:N46"/>
    <mergeCell ref="N47:N48"/>
    <mergeCell ref="N39:N40"/>
    <mergeCell ref="O16:O17"/>
    <mergeCell ref="P16:P17"/>
    <mergeCell ref="Q16:Q17"/>
    <mergeCell ref="N18:N19"/>
    <mergeCell ref="O18:O19"/>
    <mergeCell ref="P18:P19"/>
    <mergeCell ref="Q18:Q19"/>
    <mergeCell ref="N16:N17"/>
    <mergeCell ref="O39:O40"/>
    <mergeCell ref="R41:R42"/>
    <mergeCell ref="R45:R46"/>
    <mergeCell ref="R47:R48"/>
    <mergeCell ref="R7:R9"/>
    <mergeCell ref="R10:R12"/>
    <mergeCell ref="R13:R15"/>
    <mergeCell ref="R16:R17"/>
    <mergeCell ref="R18:R19"/>
    <mergeCell ref="R21:R22"/>
    <mergeCell ref="R29:R31"/>
    <mergeCell ref="R33:R36"/>
    <mergeCell ref="R39:R40"/>
  </mergeCells>
  <phoneticPr fontId="18" type="noConversion"/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X63"/>
  <sheetViews>
    <sheetView zoomScale="80" zoomScaleNormal="80" workbookViewId="0">
      <pane xSplit="2" ySplit="6" topLeftCell="D46" activePane="bottomRight" state="frozen"/>
      <selection pane="topRight" activeCell="C1" sqref="C1"/>
      <selection pane="bottomLeft" activeCell="A7" sqref="A7"/>
      <selection pane="bottomRight" activeCell="O57" sqref="O57"/>
    </sheetView>
  </sheetViews>
  <sheetFormatPr defaultColWidth="9.109375" defaultRowHeight="13.8" x14ac:dyDescent="0.3"/>
  <cols>
    <col min="1" max="1" width="1.6640625" style="72" customWidth="1"/>
    <col min="2" max="2" width="15" style="73" customWidth="1"/>
    <col min="3" max="3" width="29.33203125" style="73" customWidth="1"/>
    <col min="4" max="4" width="37.44140625" style="72" customWidth="1"/>
    <col min="5" max="5" width="32.5546875" style="75" customWidth="1"/>
    <col min="6" max="6" width="11.109375" style="74" customWidth="1"/>
    <col min="7" max="7" width="16" style="74" customWidth="1"/>
    <col min="8" max="8" width="14.5546875" style="74" hidden="1" customWidth="1"/>
    <col min="9" max="12" width="14.5546875" style="75" hidden="1" customWidth="1"/>
    <col min="13" max="13" width="12.109375" style="75" hidden="1" customWidth="1"/>
    <col min="14" max="15" width="12.109375" style="75" customWidth="1"/>
    <col min="16" max="18" width="12.109375" style="75" hidden="1" customWidth="1"/>
    <col min="19" max="19" width="10.77734375" style="75" hidden="1" customWidth="1"/>
    <col min="20" max="20" width="89.21875" style="74" customWidth="1"/>
    <col min="21" max="21" width="14.44140625" style="74" hidden="1" customWidth="1"/>
    <col min="22" max="22" width="19" style="72" hidden="1" customWidth="1"/>
    <col min="23" max="16384" width="9.109375" style="72"/>
  </cols>
  <sheetData>
    <row r="1" spans="2:24" ht="24" customHeight="1" thickBot="1" x14ac:dyDescent="0.35">
      <c r="B1" s="69"/>
      <c r="C1" s="69"/>
      <c r="D1" s="70"/>
      <c r="E1" s="71"/>
      <c r="F1" s="70"/>
      <c r="G1" s="70"/>
      <c r="H1" s="70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0"/>
      <c r="U1" s="70"/>
      <c r="V1" s="86"/>
    </row>
    <row r="2" spans="2:24" ht="26.25" customHeight="1" thickTop="1" x14ac:dyDescent="0.3">
      <c r="B2" s="375" t="s">
        <v>220</v>
      </c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  <c r="U2" s="171"/>
      <c r="V2" s="172"/>
    </row>
    <row r="3" spans="2:24" ht="27.75" customHeight="1" thickBot="1" x14ac:dyDescent="0.35">
      <c r="B3" s="377" t="s">
        <v>172</v>
      </c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  <c r="T3" s="378"/>
      <c r="U3" s="173"/>
      <c r="V3" s="174"/>
    </row>
    <row r="4" spans="2:24" ht="15.75" customHeight="1" thickTop="1" thickBot="1" x14ac:dyDescent="0.35">
      <c r="F4" s="149">
        <f>SUM(F7:F59)</f>
        <v>1.0000000000000004</v>
      </c>
    </row>
    <row r="5" spans="2:24" s="76" customFormat="1" ht="37.5" customHeight="1" thickTop="1" x14ac:dyDescent="0.3">
      <c r="B5" s="349" t="s">
        <v>0</v>
      </c>
      <c r="C5" s="353" t="s">
        <v>1</v>
      </c>
      <c r="D5" s="353" t="s">
        <v>173</v>
      </c>
      <c r="E5" s="339" t="s">
        <v>2</v>
      </c>
      <c r="F5" s="339" t="s">
        <v>174</v>
      </c>
      <c r="G5" s="339" t="s">
        <v>3</v>
      </c>
      <c r="H5" s="379" t="s">
        <v>175</v>
      </c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379"/>
      <c r="T5" s="339" t="s">
        <v>176</v>
      </c>
      <c r="U5" s="339" t="s">
        <v>177</v>
      </c>
      <c r="V5" s="341" t="s">
        <v>178</v>
      </c>
    </row>
    <row r="6" spans="2:24" s="76" customFormat="1" ht="26.25" customHeight="1" thickBot="1" x14ac:dyDescent="0.35">
      <c r="B6" s="350"/>
      <c r="C6" s="354"/>
      <c r="D6" s="354"/>
      <c r="E6" s="340"/>
      <c r="F6" s="340"/>
      <c r="G6" s="340"/>
      <c r="H6" s="151" t="s">
        <v>179</v>
      </c>
      <c r="I6" s="151" t="s">
        <v>180</v>
      </c>
      <c r="J6" s="151" t="s">
        <v>181</v>
      </c>
      <c r="K6" s="151" t="s">
        <v>182</v>
      </c>
      <c r="L6" s="151" t="s">
        <v>183</v>
      </c>
      <c r="M6" s="151" t="s">
        <v>184</v>
      </c>
      <c r="N6" s="175" t="s">
        <v>340</v>
      </c>
      <c r="O6" s="175" t="s">
        <v>382</v>
      </c>
      <c r="P6" s="151" t="s">
        <v>185</v>
      </c>
      <c r="Q6" s="151" t="s">
        <v>186</v>
      </c>
      <c r="R6" s="151" t="s">
        <v>187</v>
      </c>
      <c r="S6" s="151" t="s">
        <v>188</v>
      </c>
      <c r="T6" s="340"/>
      <c r="U6" s="340"/>
      <c r="V6" s="342"/>
    </row>
    <row r="7" spans="2:24" ht="22.8" customHeight="1" thickTop="1" x14ac:dyDescent="0.3">
      <c r="B7" s="343" t="s">
        <v>6</v>
      </c>
      <c r="C7" s="345" t="s">
        <v>7</v>
      </c>
      <c r="D7" s="345" t="s">
        <v>221</v>
      </c>
      <c r="E7" s="345" t="s">
        <v>189</v>
      </c>
      <c r="F7" s="347">
        <v>2.5000000000000001E-2</v>
      </c>
      <c r="G7" s="348">
        <v>0</v>
      </c>
      <c r="H7" s="380">
        <v>0</v>
      </c>
      <c r="I7" s="380">
        <v>0</v>
      </c>
      <c r="J7" s="380">
        <v>0</v>
      </c>
      <c r="K7" s="380">
        <v>0</v>
      </c>
      <c r="L7" s="380">
        <v>0</v>
      </c>
      <c r="M7" s="380">
        <v>0</v>
      </c>
      <c r="N7" s="387">
        <v>0</v>
      </c>
      <c r="O7" s="387" t="s">
        <v>384</v>
      </c>
      <c r="P7" s="380">
        <v>0</v>
      </c>
      <c r="Q7" s="380"/>
      <c r="R7" s="380"/>
      <c r="S7" s="380"/>
      <c r="T7" s="89" t="s">
        <v>190</v>
      </c>
      <c r="U7" s="90" t="s">
        <v>191</v>
      </c>
      <c r="V7" s="91" t="s">
        <v>243</v>
      </c>
    </row>
    <row r="8" spans="2:24" ht="25.2" customHeight="1" x14ac:dyDescent="0.3">
      <c r="B8" s="328"/>
      <c r="C8" s="346"/>
      <c r="D8" s="346"/>
      <c r="E8" s="346"/>
      <c r="F8" s="316"/>
      <c r="G8" s="313"/>
      <c r="H8" s="381"/>
      <c r="I8" s="381"/>
      <c r="J8" s="381"/>
      <c r="K8" s="381"/>
      <c r="L8" s="381"/>
      <c r="M8" s="381"/>
      <c r="N8" s="388"/>
      <c r="O8" s="388"/>
      <c r="P8" s="381"/>
      <c r="Q8" s="381"/>
      <c r="R8" s="381"/>
      <c r="S8" s="381"/>
      <c r="T8" s="93" t="s">
        <v>192</v>
      </c>
      <c r="U8" s="18" t="s">
        <v>191</v>
      </c>
      <c r="V8" s="94" t="s">
        <v>243</v>
      </c>
    </row>
    <row r="9" spans="2:24" ht="14.4" x14ac:dyDescent="0.3">
      <c r="B9" s="328"/>
      <c r="C9" s="346"/>
      <c r="D9" s="346"/>
      <c r="E9" s="346"/>
      <c r="F9" s="316"/>
      <c r="G9" s="313"/>
      <c r="H9" s="382"/>
      <c r="I9" s="382"/>
      <c r="J9" s="382"/>
      <c r="K9" s="382"/>
      <c r="L9" s="382"/>
      <c r="M9" s="382"/>
      <c r="N9" s="389"/>
      <c r="O9" s="389"/>
      <c r="P9" s="382"/>
      <c r="Q9" s="382"/>
      <c r="R9" s="382"/>
      <c r="S9" s="382"/>
      <c r="T9" s="93" t="s">
        <v>193</v>
      </c>
      <c r="U9" s="18" t="s">
        <v>191</v>
      </c>
      <c r="V9" s="94" t="s">
        <v>226</v>
      </c>
    </row>
    <row r="10" spans="2:24" ht="18" customHeight="1" x14ac:dyDescent="0.3">
      <c r="B10" s="328"/>
      <c r="C10" s="346"/>
      <c r="D10" s="346"/>
      <c r="E10" s="318" t="s">
        <v>197</v>
      </c>
      <c r="F10" s="315">
        <v>0.03</v>
      </c>
      <c r="G10" s="312" t="s">
        <v>198</v>
      </c>
      <c r="H10" s="383">
        <v>0.9</v>
      </c>
      <c r="I10" s="383">
        <v>0.92</v>
      </c>
      <c r="J10" s="383">
        <f>360/506</f>
        <v>0.71146245059288538</v>
      </c>
      <c r="K10" s="383">
        <f>564/487</f>
        <v>1.1581108829568789</v>
      </c>
      <c r="L10" s="383">
        <f>552/501</f>
        <v>1.1017964071856288</v>
      </c>
      <c r="M10" s="383">
        <f>576.61/482</f>
        <v>1.196286307053942</v>
      </c>
      <c r="N10" s="390">
        <f>AVERAGE(H10:M12)</f>
        <v>0.99794267463155595</v>
      </c>
      <c r="O10" s="390" t="s">
        <v>383</v>
      </c>
      <c r="P10" s="383">
        <f>567/427</f>
        <v>1.3278688524590163</v>
      </c>
      <c r="Q10" s="383"/>
      <c r="R10" s="383"/>
      <c r="S10" s="383"/>
      <c r="T10" s="93" t="s">
        <v>259</v>
      </c>
      <c r="U10" s="18" t="s">
        <v>191</v>
      </c>
      <c r="V10" s="94" t="s">
        <v>226</v>
      </c>
      <c r="X10" s="72">
        <f>360/506</f>
        <v>0.71146245059288538</v>
      </c>
    </row>
    <row r="11" spans="2:24" ht="18.600000000000001" customHeight="1" x14ac:dyDescent="0.3">
      <c r="B11" s="328"/>
      <c r="C11" s="346"/>
      <c r="D11" s="346"/>
      <c r="E11" s="346"/>
      <c r="F11" s="316"/>
      <c r="G11" s="313"/>
      <c r="H11" s="381"/>
      <c r="I11" s="381"/>
      <c r="J11" s="381"/>
      <c r="K11" s="381"/>
      <c r="L11" s="381"/>
      <c r="M11" s="381"/>
      <c r="N11" s="388"/>
      <c r="O11" s="417"/>
      <c r="P11" s="381"/>
      <c r="Q11" s="381"/>
      <c r="R11" s="381"/>
      <c r="S11" s="381"/>
      <c r="T11" s="93" t="s">
        <v>258</v>
      </c>
      <c r="U11" s="18" t="s">
        <v>191</v>
      </c>
      <c r="V11" s="94" t="s">
        <v>226</v>
      </c>
    </row>
    <row r="12" spans="2:24" ht="28.8" x14ac:dyDescent="0.3">
      <c r="B12" s="328"/>
      <c r="C12" s="319"/>
      <c r="D12" s="319"/>
      <c r="E12" s="319"/>
      <c r="F12" s="317"/>
      <c r="G12" s="314"/>
      <c r="H12" s="382"/>
      <c r="I12" s="382"/>
      <c r="J12" s="382"/>
      <c r="K12" s="382"/>
      <c r="L12" s="382"/>
      <c r="M12" s="382"/>
      <c r="N12" s="389"/>
      <c r="O12" s="418"/>
      <c r="P12" s="382"/>
      <c r="Q12" s="382"/>
      <c r="R12" s="382"/>
      <c r="S12" s="382"/>
      <c r="T12" s="93" t="s">
        <v>257</v>
      </c>
      <c r="U12" s="18" t="s">
        <v>191</v>
      </c>
      <c r="V12" s="94" t="s">
        <v>226</v>
      </c>
    </row>
    <row r="13" spans="2:24" ht="28.8" x14ac:dyDescent="0.3">
      <c r="B13" s="328"/>
      <c r="C13" s="346" t="s">
        <v>41</v>
      </c>
      <c r="D13" s="318" t="s">
        <v>222</v>
      </c>
      <c r="E13" s="318" t="s">
        <v>194</v>
      </c>
      <c r="F13" s="315">
        <v>0.05</v>
      </c>
      <c r="G13" s="312" t="s">
        <v>195</v>
      </c>
      <c r="H13" s="384">
        <v>66</v>
      </c>
      <c r="I13" s="384">
        <v>67</v>
      </c>
      <c r="J13" s="384">
        <v>80</v>
      </c>
      <c r="K13" s="384">
        <v>103</v>
      </c>
      <c r="L13" s="384">
        <v>68</v>
      </c>
      <c r="M13" s="384">
        <v>117</v>
      </c>
      <c r="N13" s="395">
        <f>AVERAGE(H13:M15)</f>
        <v>83.5</v>
      </c>
      <c r="O13" s="395" t="s">
        <v>383</v>
      </c>
      <c r="P13" s="384"/>
      <c r="Q13" s="384"/>
      <c r="R13" s="384"/>
      <c r="S13" s="384"/>
      <c r="T13" s="101" t="s">
        <v>196</v>
      </c>
      <c r="U13" s="18" t="s">
        <v>191</v>
      </c>
      <c r="V13" s="94" t="s">
        <v>226</v>
      </c>
    </row>
    <row r="14" spans="2:24" ht="28.8" x14ac:dyDescent="0.3">
      <c r="B14" s="328"/>
      <c r="C14" s="346"/>
      <c r="D14" s="346"/>
      <c r="E14" s="346"/>
      <c r="F14" s="316"/>
      <c r="G14" s="313"/>
      <c r="H14" s="385"/>
      <c r="I14" s="385"/>
      <c r="J14" s="385"/>
      <c r="K14" s="385"/>
      <c r="L14" s="385"/>
      <c r="M14" s="385"/>
      <c r="N14" s="396"/>
      <c r="O14" s="396"/>
      <c r="P14" s="385"/>
      <c r="Q14" s="385"/>
      <c r="R14" s="385"/>
      <c r="S14" s="385"/>
      <c r="T14" s="93" t="s">
        <v>252</v>
      </c>
      <c r="U14" s="18" t="s">
        <v>191</v>
      </c>
      <c r="V14" s="94" t="s">
        <v>226</v>
      </c>
    </row>
    <row r="15" spans="2:24" ht="28.8" x14ac:dyDescent="0.3">
      <c r="B15" s="328"/>
      <c r="C15" s="346"/>
      <c r="D15" s="346"/>
      <c r="E15" s="319"/>
      <c r="F15" s="317"/>
      <c r="G15" s="314"/>
      <c r="H15" s="386"/>
      <c r="I15" s="386"/>
      <c r="J15" s="386"/>
      <c r="K15" s="386"/>
      <c r="L15" s="386"/>
      <c r="M15" s="386"/>
      <c r="N15" s="397"/>
      <c r="O15" s="397"/>
      <c r="P15" s="386"/>
      <c r="Q15" s="386"/>
      <c r="R15" s="386"/>
      <c r="S15" s="386"/>
      <c r="T15" s="93" t="s">
        <v>260</v>
      </c>
      <c r="U15" s="18" t="s">
        <v>191</v>
      </c>
      <c r="V15" s="94" t="s">
        <v>226</v>
      </c>
    </row>
    <row r="16" spans="2:24" ht="14.4" x14ac:dyDescent="0.3">
      <c r="B16" s="328"/>
      <c r="C16" s="346"/>
      <c r="D16" s="346"/>
      <c r="E16" s="318" t="s">
        <v>223</v>
      </c>
      <c r="F16" s="315">
        <v>2.5000000000000001E-2</v>
      </c>
      <c r="G16" s="312" t="s">
        <v>224</v>
      </c>
      <c r="H16" s="384">
        <v>89</v>
      </c>
      <c r="I16" s="384">
        <v>77</v>
      </c>
      <c r="J16" s="384">
        <v>93</v>
      </c>
      <c r="K16" s="384">
        <v>114</v>
      </c>
      <c r="L16" s="384">
        <v>64</v>
      </c>
      <c r="M16" s="384">
        <v>69</v>
      </c>
      <c r="N16" s="414">
        <f>AVERAGE(H16:M17)</f>
        <v>84.333333333333329</v>
      </c>
      <c r="O16" s="414" t="s">
        <v>384</v>
      </c>
      <c r="P16" s="384"/>
      <c r="Q16" s="384"/>
      <c r="R16" s="384"/>
      <c r="S16" s="384"/>
      <c r="T16" s="93" t="s">
        <v>261</v>
      </c>
      <c r="U16" s="18" t="s">
        <v>191</v>
      </c>
      <c r="V16" s="94" t="s">
        <v>226</v>
      </c>
    </row>
    <row r="17" spans="2:22" ht="14.4" x14ac:dyDescent="0.3">
      <c r="B17" s="328"/>
      <c r="C17" s="346"/>
      <c r="D17" s="319"/>
      <c r="E17" s="319"/>
      <c r="F17" s="317"/>
      <c r="G17" s="314"/>
      <c r="H17" s="386"/>
      <c r="I17" s="386"/>
      <c r="J17" s="386"/>
      <c r="K17" s="386"/>
      <c r="L17" s="386"/>
      <c r="M17" s="386"/>
      <c r="N17" s="415"/>
      <c r="O17" s="415"/>
      <c r="P17" s="386"/>
      <c r="Q17" s="386"/>
      <c r="R17" s="386"/>
      <c r="S17" s="386"/>
      <c r="T17" s="93" t="s">
        <v>225</v>
      </c>
      <c r="U17" s="18" t="s">
        <v>191</v>
      </c>
      <c r="V17" s="94" t="s">
        <v>226</v>
      </c>
    </row>
    <row r="18" spans="2:22" ht="28.8" x14ac:dyDescent="0.3">
      <c r="B18" s="328"/>
      <c r="C18" s="346"/>
      <c r="D18" s="318" t="s">
        <v>251</v>
      </c>
      <c r="E18" s="318" t="s">
        <v>247</v>
      </c>
      <c r="F18" s="315">
        <v>0.05</v>
      </c>
      <c r="G18" s="312" t="s">
        <v>248</v>
      </c>
      <c r="H18" s="391" t="s">
        <v>322</v>
      </c>
      <c r="I18" s="391" t="s">
        <v>327</v>
      </c>
      <c r="J18" s="391" t="s">
        <v>328</v>
      </c>
      <c r="K18" s="391" t="s">
        <v>329</v>
      </c>
      <c r="L18" s="391" t="s">
        <v>330</v>
      </c>
      <c r="M18" s="391" t="s">
        <v>335</v>
      </c>
      <c r="N18" s="393" t="s">
        <v>339</v>
      </c>
      <c r="O18" s="393" t="s">
        <v>383</v>
      </c>
      <c r="P18" s="391" t="s">
        <v>336</v>
      </c>
      <c r="Q18" s="391"/>
      <c r="R18" s="391"/>
      <c r="S18" s="391"/>
      <c r="T18" s="102" t="s">
        <v>262</v>
      </c>
      <c r="U18" s="18" t="s">
        <v>191</v>
      </c>
      <c r="V18" s="103" t="s">
        <v>250</v>
      </c>
    </row>
    <row r="19" spans="2:22" ht="14.4" x14ac:dyDescent="0.3">
      <c r="B19" s="328"/>
      <c r="C19" s="346"/>
      <c r="D19" s="346"/>
      <c r="E19" s="319"/>
      <c r="F19" s="317"/>
      <c r="G19" s="314"/>
      <c r="H19" s="392"/>
      <c r="I19" s="392"/>
      <c r="J19" s="392"/>
      <c r="K19" s="392"/>
      <c r="L19" s="392"/>
      <c r="M19" s="392"/>
      <c r="N19" s="394"/>
      <c r="O19" s="416"/>
      <c r="P19" s="392"/>
      <c r="Q19" s="392"/>
      <c r="R19" s="392"/>
      <c r="S19" s="392"/>
      <c r="T19" s="102" t="s">
        <v>256</v>
      </c>
      <c r="U19" s="104" t="s">
        <v>191</v>
      </c>
      <c r="V19" s="103" t="s">
        <v>226</v>
      </c>
    </row>
    <row r="20" spans="2:22" ht="35.4" customHeight="1" thickBot="1" x14ac:dyDescent="0.35">
      <c r="B20" s="344"/>
      <c r="C20" s="330"/>
      <c r="D20" s="330"/>
      <c r="E20" s="106" t="s">
        <v>199</v>
      </c>
      <c r="F20" s="108">
        <v>2.5000000000000001E-2</v>
      </c>
      <c r="G20" s="105" t="s">
        <v>198</v>
      </c>
      <c r="H20" s="157">
        <f>21606/22114</f>
        <v>0.9770281269783847</v>
      </c>
      <c r="I20" s="157">
        <f>24838/24140</f>
        <v>1.0289146644573322</v>
      </c>
      <c r="J20" s="158">
        <f>23140/24235</f>
        <v>0.95481741283267996</v>
      </c>
      <c r="K20" s="158">
        <f>16093/23021</f>
        <v>0.69905738238999171</v>
      </c>
      <c r="L20" s="158">
        <f>28226/26294</f>
        <v>1.0734768388225451</v>
      </c>
      <c r="M20" s="158">
        <f>24671/26472</f>
        <v>0.93196585071018434</v>
      </c>
      <c r="N20" s="178">
        <f>AVERAGE(H20:M20)</f>
        <v>0.94421004603185299</v>
      </c>
      <c r="O20" s="178" t="s">
        <v>383</v>
      </c>
      <c r="P20" s="157"/>
      <c r="Q20" s="157"/>
      <c r="R20" s="157"/>
      <c r="S20" s="159"/>
      <c r="T20" s="107" t="s">
        <v>200</v>
      </c>
      <c r="U20" s="109" t="s">
        <v>191</v>
      </c>
      <c r="V20" s="110" t="s">
        <v>227</v>
      </c>
    </row>
    <row r="21" spans="2:22" ht="28.8" x14ac:dyDescent="0.3">
      <c r="B21" s="328" t="s">
        <v>17</v>
      </c>
      <c r="C21" s="329" t="s">
        <v>10</v>
      </c>
      <c r="D21" s="329" t="s">
        <v>228</v>
      </c>
      <c r="E21" s="329" t="s">
        <v>141</v>
      </c>
      <c r="F21" s="331">
        <v>2.5000000000000001E-2</v>
      </c>
      <c r="G21" s="333" t="s">
        <v>238</v>
      </c>
      <c r="H21" s="398" t="s">
        <v>318</v>
      </c>
      <c r="I21" s="398" t="s">
        <v>318</v>
      </c>
      <c r="J21" s="398" t="s">
        <v>318</v>
      </c>
      <c r="K21" s="398" t="s">
        <v>318</v>
      </c>
      <c r="L21" s="398" t="s">
        <v>318</v>
      </c>
      <c r="M21" s="398" t="s">
        <v>318</v>
      </c>
      <c r="N21" s="419" t="s">
        <v>318</v>
      </c>
      <c r="O21" s="414" t="s">
        <v>384</v>
      </c>
      <c r="P21" s="398"/>
      <c r="Q21" s="398"/>
      <c r="R21" s="398"/>
      <c r="S21" s="160"/>
      <c r="T21" s="111" t="s">
        <v>201</v>
      </c>
      <c r="U21" s="112" t="s">
        <v>191</v>
      </c>
      <c r="V21" s="113" t="s">
        <v>263</v>
      </c>
    </row>
    <row r="22" spans="2:22" ht="29.4" thickBot="1" x14ac:dyDescent="0.35">
      <c r="B22" s="328"/>
      <c r="C22" s="330"/>
      <c r="D22" s="330"/>
      <c r="E22" s="330"/>
      <c r="F22" s="332"/>
      <c r="G22" s="334"/>
      <c r="H22" s="399"/>
      <c r="I22" s="399"/>
      <c r="J22" s="399"/>
      <c r="K22" s="399"/>
      <c r="L22" s="399"/>
      <c r="M22" s="399"/>
      <c r="N22" s="420"/>
      <c r="O22" s="415"/>
      <c r="P22" s="399"/>
      <c r="Q22" s="399"/>
      <c r="R22" s="399"/>
      <c r="S22" s="160"/>
      <c r="T22" s="93" t="s">
        <v>202</v>
      </c>
      <c r="U22" s="18" t="s">
        <v>191</v>
      </c>
      <c r="V22" s="94" t="s">
        <v>263</v>
      </c>
    </row>
    <row r="23" spans="2:22" ht="27.6" customHeight="1" x14ac:dyDescent="0.3">
      <c r="B23" s="326" t="s">
        <v>203</v>
      </c>
      <c r="C23" s="329" t="s">
        <v>43</v>
      </c>
      <c r="D23" s="329" t="s">
        <v>204</v>
      </c>
      <c r="E23" s="114" t="s">
        <v>205</v>
      </c>
      <c r="F23" s="115">
        <v>2.5000000000000001E-2</v>
      </c>
      <c r="G23" s="116" t="s">
        <v>206</v>
      </c>
      <c r="H23" s="161">
        <v>20</v>
      </c>
      <c r="I23" s="161">
        <v>17</v>
      </c>
      <c r="J23" s="161">
        <v>14</v>
      </c>
      <c r="K23" s="161">
        <v>15</v>
      </c>
      <c r="L23" s="162">
        <v>16</v>
      </c>
      <c r="M23" s="161">
        <v>28</v>
      </c>
      <c r="N23" s="179" t="s">
        <v>388</v>
      </c>
      <c r="O23" s="184" t="s">
        <v>383</v>
      </c>
      <c r="P23" s="161" t="s">
        <v>331</v>
      </c>
      <c r="Q23" s="161"/>
      <c r="R23" s="161"/>
      <c r="S23" s="161"/>
      <c r="T23" s="117" t="s">
        <v>207</v>
      </c>
      <c r="U23" s="118" t="s">
        <v>191</v>
      </c>
      <c r="V23" s="119" t="s">
        <v>244</v>
      </c>
    </row>
    <row r="24" spans="2:22" ht="28.8" x14ac:dyDescent="0.3">
      <c r="B24" s="327"/>
      <c r="C24" s="346"/>
      <c r="D24" s="319"/>
      <c r="E24" s="139" t="s">
        <v>208</v>
      </c>
      <c r="F24" s="120">
        <v>0.05</v>
      </c>
      <c r="G24" s="100" t="s">
        <v>209</v>
      </c>
      <c r="H24" s="162">
        <v>21</v>
      </c>
      <c r="I24" s="162">
        <v>20</v>
      </c>
      <c r="J24" s="162" t="s">
        <v>318</v>
      </c>
      <c r="K24" s="162">
        <v>20</v>
      </c>
      <c r="L24" s="162">
        <v>19</v>
      </c>
      <c r="M24" s="162">
        <v>29</v>
      </c>
      <c r="N24" s="180" t="s">
        <v>389</v>
      </c>
      <c r="O24" s="184" t="s">
        <v>383</v>
      </c>
      <c r="P24" s="152" t="s">
        <v>331</v>
      </c>
      <c r="Q24" s="162"/>
      <c r="R24" s="162"/>
      <c r="S24" s="162"/>
      <c r="T24" s="93" t="s">
        <v>210</v>
      </c>
      <c r="U24" s="18" t="s">
        <v>191</v>
      </c>
      <c r="V24" s="94" t="s">
        <v>244</v>
      </c>
    </row>
    <row r="25" spans="2:22" ht="28.8" x14ac:dyDescent="0.3">
      <c r="B25" s="327"/>
      <c r="C25" s="346"/>
      <c r="D25" s="312" t="s">
        <v>239</v>
      </c>
      <c r="E25" s="139" t="s">
        <v>255</v>
      </c>
      <c r="F25" s="120">
        <v>0.02</v>
      </c>
      <c r="G25" s="100" t="s">
        <v>253</v>
      </c>
      <c r="H25" s="162" t="s">
        <v>320</v>
      </c>
      <c r="I25" s="162" t="s">
        <v>323</v>
      </c>
      <c r="J25" s="162" t="s">
        <v>320</v>
      </c>
      <c r="K25" s="162" t="s">
        <v>338</v>
      </c>
      <c r="L25" s="162" t="s">
        <v>323</v>
      </c>
      <c r="M25" s="162" t="s">
        <v>337</v>
      </c>
      <c r="N25" s="181" t="s">
        <v>390</v>
      </c>
      <c r="O25" s="182" t="s">
        <v>383</v>
      </c>
      <c r="P25" s="162" t="s">
        <v>323</v>
      </c>
      <c r="Q25" s="162"/>
      <c r="R25" s="162"/>
      <c r="S25" s="162"/>
      <c r="T25" s="93" t="s">
        <v>254</v>
      </c>
      <c r="U25" s="18" t="s">
        <v>191</v>
      </c>
      <c r="V25" s="94" t="s">
        <v>246</v>
      </c>
    </row>
    <row r="26" spans="2:22" ht="28.8" x14ac:dyDescent="0.3">
      <c r="B26" s="327"/>
      <c r="C26" s="346"/>
      <c r="D26" s="313"/>
      <c r="E26" s="126" t="s">
        <v>211</v>
      </c>
      <c r="F26" s="120">
        <v>0.05</v>
      </c>
      <c r="G26" s="100" t="s">
        <v>212</v>
      </c>
      <c r="H26" s="156" t="s">
        <v>318</v>
      </c>
      <c r="I26" s="156" t="s">
        <v>318</v>
      </c>
      <c r="J26" s="156" t="s">
        <v>318</v>
      </c>
      <c r="K26" s="156" t="s">
        <v>332</v>
      </c>
      <c r="L26" s="156" t="s">
        <v>318</v>
      </c>
      <c r="M26" s="156" t="s">
        <v>386</v>
      </c>
      <c r="N26" s="182" t="s">
        <v>386</v>
      </c>
      <c r="O26" s="182" t="s">
        <v>383</v>
      </c>
      <c r="P26" s="156" t="s">
        <v>341</v>
      </c>
      <c r="Q26" s="156"/>
      <c r="R26" s="156"/>
      <c r="S26" s="156"/>
      <c r="T26" s="93" t="s">
        <v>213</v>
      </c>
      <c r="U26" s="18" t="s">
        <v>191</v>
      </c>
      <c r="V26" s="94" t="s">
        <v>264</v>
      </c>
    </row>
    <row r="27" spans="2:22" ht="31.8" customHeight="1" x14ac:dyDescent="0.3">
      <c r="B27" s="327"/>
      <c r="C27" s="346"/>
      <c r="D27" s="313"/>
      <c r="E27" s="126" t="s">
        <v>214</v>
      </c>
      <c r="F27" s="120">
        <v>7.4999999999999997E-2</v>
      </c>
      <c r="G27" s="100" t="s">
        <v>297</v>
      </c>
      <c r="H27" s="156" t="s">
        <v>319</v>
      </c>
      <c r="I27" s="156" t="s">
        <v>319</v>
      </c>
      <c r="J27" s="163" t="s">
        <v>325</v>
      </c>
      <c r="K27" s="156" t="s">
        <v>318</v>
      </c>
      <c r="L27" s="156" t="s">
        <v>318</v>
      </c>
      <c r="M27" s="156" t="s">
        <v>318</v>
      </c>
      <c r="N27" s="192" t="str">
        <f>J27</f>
        <v>Tgl 24 Maret</v>
      </c>
      <c r="O27" s="182" t="s">
        <v>383</v>
      </c>
      <c r="P27" s="156" t="s">
        <v>318</v>
      </c>
      <c r="Q27" s="156"/>
      <c r="R27" s="156"/>
      <c r="S27" s="156"/>
      <c r="T27" s="93" t="s">
        <v>215</v>
      </c>
      <c r="U27" s="18" t="s">
        <v>191</v>
      </c>
      <c r="V27" s="94" t="s">
        <v>263</v>
      </c>
    </row>
    <row r="28" spans="2:22" ht="28.8" x14ac:dyDescent="0.3">
      <c r="B28" s="327"/>
      <c r="C28" s="346"/>
      <c r="D28" s="313"/>
      <c r="E28" s="126" t="s">
        <v>242</v>
      </c>
      <c r="F28" s="120">
        <v>7.4999999999999997E-2</v>
      </c>
      <c r="G28" s="100" t="s">
        <v>240</v>
      </c>
      <c r="H28" s="156" t="s">
        <v>319</v>
      </c>
      <c r="I28" s="156" t="s">
        <v>319</v>
      </c>
      <c r="J28" s="163" t="s">
        <v>325</v>
      </c>
      <c r="K28" s="156" t="s">
        <v>318</v>
      </c>
      <c r="L28" s="156" t="s">
        <v>318</v>
      </c>
      <c r="M28" s="156" t="s">
        <v>318</v>
      </c>
      <c r="N28" s="192" t="str">
        <f>J28</f>
        <v>Tgl 24 Maret</v>
      </c>
      <c r="O28" s="182" t="s">
        <v>383</v>
      </c>
      <c r="P28" s="156" t="s">
        <v>318</v>
      </c>
      <c r="Q28" s="156"/>
      <c r="R28" s="156"/>
      <c r="S28" s="156"/>
      <c r="T28" s="93" t="s">
        <v>237</v>
      </c>
      <c r="U28" s="18" t="s">
        <v>265</v>
      </c>
      <c r="V28" s="94" t="s">
        <v>245</v>
      </c>
    </row>
    <row r="29" spans="2:22" ht="14.4" x14ac:dyDescent="0.3">
      <c r="B29" s="327"/>
      <c r="C29" s="318" t="s">
        <v>45</v>
      </c>
      <c r="D29" s="318" t="s">
        <v>241</v>
      </c>
      <c r="E29" s="318" t="s">
        <v>229</v>
      </c>
      <c r="F29" s="315">
        <v>0.05</v>
      </c>
      <c r="G29" s="320">
        <v>1</v>
      </c>
      <c r="H29" s="411" t="s">
        <v>318</v>
      </c>
      <c r="I29" s="411" t="s">
        <v>318</v>
      </c>
      <c r="J29" s="411" t="s">
        <v>318</v>
      </c>
      <c r="K29" s="411" t="s">
        <v>318</v>
      </c>
      <c r="L29" s="411" t="s">
        <v>318</v>
      </c>
      <c r="M29" s="409">
        <f>72/78</f>
        <v>0.92307692307692313</v>
      </c>
      <c r="N29" s="400">
        <v>0.92307692307692313</v>
      </c>
      <c r="O29" s="408" t="s">
        <v>383</v>
      </c>
      <c r="P29" s="411" t="s">
        <v>318</v>
      </c>
      <c r="Q29" s="164"/>
      <c r="R29" s="164"/>
      <c r="S29" s="164"/>
      <c r="T29" s="93" t="s">
        <v>249</v>
      </c>
      <c r="U29" s="18" t="s">
        <v>191</v>
      </c>
      <c r="V29" s="94" t="s">
        <v>250</v>
      </c>
    </row>
    <row r="30" spans="2:22" ht="14.4" x14ac:dyDescent="0.3">
      <c r="B30" s="327"/>
      <c r="C30" s="346"/>
      <c r="D30" s="346"/>
      <c r="E30" s="346"/>
      <c r="F30" s="316"/>
      <c r="G30" s="321"/>
      <c r="H30" s="381"/>
      <c r="I30" s="381"/>
      <c r="J30" s="381"/>
      <c r="K30" s="381"/>
      <c r="L30" s="381"/>
      <c r="M30" s="412"/>
      <c r="N30" s="401"/>
      <c r="O30" s="388"/>
      <c r="P30" s="381"/>
      <c r="Q30" s="409"/>
      <c r="R30" s="409"/>
      <c r="S30" s="409" t="s">
        <v>216</v>
      </c>
      <c r="T30" s="93" t="s">
        <v>217</v>
      </c>
      <c r="U30" s="18" t="s">
        <v>191</v>
      </c>
      <c r="V30" s="94" t="s">
        <v>250</v>
      </c>
    </row>
    <row r="31" spans="2:22" ht="15" thickBot="1" x14ac:dyDescent="0.35">
      <c r="B31" s="327"/>
      <c r="C31" s="346"/>
      <c r="D31" s="346"/>
      <c r="E31" s="319"/>
      <c r="F31" s="317"/>
      <c r="G31" s="322"/>
      <c r="H31" s="382"/>
      <c r="I31" s="382"/>
      <c r="J31" s="382"/>
      <c r="K31" s="382"/>
      <c r="L31" s="382"/>
      <c r="M31" s="410"/>
      <c r="N31" s="402"/>
      <c r="O31" s="389"/>
      <c r="P31" s="382"/>
      <c r="Q31" s="410"/>
      <c r="R31" s="410"/>
      <c r="S31" s="410"/>
      <c r="T31" s="93" t="s">
        <v>218</v>
      </c>
      <c r="U31" s="18" t="s">
        <v>191</v>
      </c>
      <c r="V31" s="94" t="s">
        <v>250</v>
      </c>
    </row>
    <row r="32" spans="2:22" ht="28.8" x14ac:dyDescent="0.3">
      <c r="B32" s="327"/>
      <c r="C32" s="319"/>
      <c r="D32" s="319"/>
      <c r="E32" s="96" t="s">
        <v>230</v>
      </c>
      <c r="F32" s="97">
        <v>2.5000000000000001E-2</v>
      </c>
      <c r="G32" s="121" t="s">
        <v>206</v>
      </c>
      <c r="H32" s="155" t="s">
        <v>324</v>
      </c>
      <c r="I32" s="152">
        <v>17</v>
      </c>
      <c r="J32" s="152">
        <f>J23</f>
        <v>14</v>
      </c>
      <c r="K32" s="152">
        <f t="shared" ref="K32:L32" si="0">K23</f>
        <v>15</v>
      </c>
      <c r="L32" s="152">
        <f t="shared" si="0"/>
        <v>16</v>
      </c>
      <c r="M32" s="152">
        <v>28</v>
      </c>
      <c r="N32" s="179">
        <v>19</v>
      </c>
      <c r="O32" s="184" t="s">
        <v>383</v>
      </c>
      <c r="P32" s="155" t="s">
        <v>318</v>
      </c>
      <c r="Q32" s="155" t="s">
        <v>318</v>
      </c>
      <c r="R32" s="155" t="s">
        <v>318</v>
      </c>
      <c r="S32" s="155" t="s">
        <v>318</v>
      </c>
      <c r="T32" s="123" t="s">
        <v>304</v>
      </c>
      <c r="U32" s="124" t="s">
        <v>191</v>
      </c>
      <c r="V32" s="94" t="s">
        <v>250</v>
      </c>
    </row>
    <row r="33" spans="2:22" ht="14.4" customHeight="1" x14ac:dyDescent="0.3">
      <c r="B33" s="327"/>
      <c r="C33" s="312" t="s">
        <v>44</v>
      </c>
      <c r="D33" s="373" t="s">
        <v>102</v>
      </c>
      <c r="E33" s="318" t="s">
        <v>305</v>
      </c>
      <c r="F33" s="315">
        <v>0.02</v>
      </c>
      <c r="G33" s="320" t="s">
        <v>306</v>
      </c>
      <c r="H33" s="403" t="s">
        <v>318</v>
      </c>
      <c r="I33" s="403" t="s">
        <v>318</v>
      </c>
      <c r="J33" s="403" t="s">
        <v>318</v>
      </c>
      <c r="K33" s="403" t="s">
        <v>318</v>
      </c>
      <c r="L33" s="403" t="s">
        <v>318</v>
      </c>
      <c r="M33" s="403" t="s">
        <v>318</v>
      </c>
      <c r="N33" s="413" t="s">
        <v>318</v>
      </c>
      <c r="O33" s="400"/>
      <c r="P33" s="403" t="s">
        <v>318</v>
      </c>
      <c r="Q33" s="403" t="s">
        <v>318</v>
      </c>
      <c r="R33" s="403" t="s">
        <v>318</v>
      </c>
      <c r="S33" s="403" t="s">
        <v>318</v>
      </c>
      <c r="T33" s="123" t="s">
        <v>298</v>
      </c>
      <c r="U33" s="124"/>
      <c r="V33" s="125"/>
    </row>
    <row r="34" spans="2:22" ht="14.4" x14ac:dyDescent="0.3">
      <c r="B34" s="327"/>
      <c r="C34" s="313"/>
      <c r="D34" s="373"/>
      <c r="E34" s="346"/>
      <c r="F34" s="316"/>
      <c r="G34" s="321"/>
      <c r="H34" s="403"/>
      <c r="I34" s="403"/>
      <c r="J34" s="403"/>
      <c r="K34" s="403"/>
      <c r="L34" s="403"/>
      <c r="M34" s="403"/>
      <c r="N34" s="413"/>
      <c r="O34" s="401"/>
      <c r="P34" s="403"/>
      <c r="Q34" s="403"/>
      <c r="R34" s="403"/>
      <c r="S34" s="403"/>
      <c r="T34" s="123" t="s">
        <v>299</v>
      </c>
      <c r="U34" s="124"/>
      <c r="V34" s="125"/>
    </row>
    <row r="35" spans="2:22" ht="14.4" x14ac:dyDescent="0.3">
      <c r="B35" s="327"/>
      <c r="C35" s="313"/>
      <c r="D35" s="373"/>
      <c r="E35" s="346"/>
      <c r="F35" s="316"/>
      <c r="G35" s="321"/>
      <c r="H35" s="403"/>
      <c r="I35" s="403"/>
      <c r="J35" s="403"/>
      <c r="K35" s="403"/>
      <c r="L35" s="403"/>
      <c r="M35" s="403"/>
      <c r="N35" s="413"/>
      <c r="O35" s="401"/>
      <c r="P35" s="403"/>
      <c r="Q35" s="403"/>
      <c r="R35" s="403"/>
      <c r="S35" s="403"/>
      <c r="T35" s="123" t="s">
        <v>300</v>
      </c>
      <c r="U35" s="124"/>
      <c r="V35" s="125"/>
    </row>
    <row r="36" spans="2:22" ht="14.4" x14ac:dyDescent="0.3">
      <c r="B36" s="327"/>
      <c r="C36" s="313"/>
      <c r="D36" s="373"/>
      <c r="E36" s="319"/>
      <c r="F36" s="317"/>
      <c r="G36" s="322"/>
      <c r="H36" s="403"/>
      <c r="I36" s="403"/>
      <c r="J36" s="403"/>
      <c r="K36" s="403"/>
      <c r="L36" s="403"/>
      <c r="M36" s="403"/>
      <c r="N36" s="413"/>
      <c r="O36" s="402"/>
      <c r="P36" s="403"/>
      <c r="Q36" s="403"/>
      <c r="R36" s="403"/>
      <c r="S36" s="403"/>
      <c r="T36" s="123" t="s">
        <v>301</v>
      </c>
      <c r="U36" s="124" t="s">
        <v>191</v>
      </c>
      <c r="V36" s="125" t="s">
        <v>243</v>
      </c>
    </row>
    <row r="37" spans="2:22" ht="61.2" customHeight="1" x14ac:dyDescent="0.3">
      <c r="B37" s="327"/>
      <c r="C37" s="313"/>
      <c r="D37" s="93" t="s">
        <v>103</v>
      </c>
      <c r="E37" s="92" t="s">
        <v>307</v>
      </c>
      <c r="F37" s="97">
        <v>0.02</v>
      </c>
      <c r="G37" s="122" t="s">
        <v>308</v>
      </c>
      <c r="H37" s="155" t="s">
        <v>318</v>
      </c>
      <c r="I37" s="155" t="s">
        <v>318</v>
      </c>
      <c r="J37" s="155" t="s">
        <v>318</v>
      </c>
      <c r="K37" s="155" t="s">
        <v>318</v>
      </c>
      <c r="L37" s="155" t="s">
        <v>318</v>
      </c>
      <c r="M37" s="155" t="s">
        <v>318</v>
      </c>
      <c r="N37" s="184" t="s">
        <v>318</v>
      </c>
      <c r="O37" s="184"/>
      <c r="P37" s="155" t="s">
        <v>318</v>
      </c>
      <c r="Q37" s="155" t="s">
        <v>318</v>
      </c>
      <c r="R37" s="155" t="s">
        <v>318</v>
      </c>
      <c r="S37" s="155" t="s">
        <v>318</v>
      </c>
      <c r="T37" s="123" t="s">
        <v>309</v>
      </c>
      <c r="U37" s="124"/>
      <c r="V37" s="125"/>
    </row>
    <row r="38" spans="2:22" ht="42" customHeight="1" x14ac:dyDescent="0.3">
      <c r="B38" s="327"/>
      <c r="C38" s="313"/>
      <c r="D38" s="93" t="s">
        <v>104</v>
      </c>
      <c r="E38" s="96" t="s">
        <v>310</v>
      </c>
      <c r="F38" s="97">
        <v>0.02</v>
      </c>
      <c r="G38" s="121" t="s">
        <v>311</v>
      </c>
      <c r="H38" s="155" t="s">
        <v>318</v>
      </c>
      <c r="I38" s="155" t="s">
        <v>318</v>
      </c>
      <c r="J38" s="155" t="s">
        <v>318</v>
      </c>
      <c r="K38" s="155" t="s">
        <v>318</v>
      </c>
      <c r="L38" s="155" t="s">
        <v>318</v>
      </c>
      <c r="M38" s="155" t="s">
        <v>318</v>
      </c>
      <c r="N38" s="184" t="s">
        <v>318</v>
      </c>
      <c r="O38" s="184"/>
      <c r="P38" s="155" t="s">
        <v>318</v>
      </c>
      <c r="Q38" s="155" t="s">
        <v>318</v>
      </c>
      <c r="R38" s="155" t="s">
        <v>318</v>
      </c>
      <c r="S38" s="155" t="s">
        <v>318</v>
      </c>
      <c r="T38" s="123" t="s">
        <v>302</v>
      </c>
      <c r="U38" s="124"/>
      <c r="V38" s="125"/>
    </row>
    <row r="39" spans="2:22" ht="28.8" customHeight="1" x14ac:dyDescent="0.3">
      <c r="B39" s="327"/>
      <c r="C39" s="313"/>
      <c r="D39" s="373" t="s">
        <v>312</v>
      </c>
      <c r="E39" s="318" t="s">
        <v>101</v>
      </c>
      <c r="F39" s="315">
        <v>0.02</v>
      </c>
      <c r="G39" s="320" t="s">
        <v>313</v>
      </c>
      <c r="H39" s="403" t="s">
        <v>318</v>
      </c>
      <c r="I39" s="403" t="s">
        <v>318</v>
      </c>
      <c r="J39" s="403" t="s">
        <v>318</v>
      </c>
      <c r="K39" s="403" t="s">
        <v>318</v>
      </c>
      <c r="L39" s="403" t="s">
        <v>318</v>
      </c>
      <c r="M39" s="403" t="s">
        <v>318</v>
      </c>
      <c r="N39" s="400" t="s">
        <v>318</v>
      </c>
      <c r="O39" s="188"/>
      <c r="P39" s="403" t="s">
        <v>318</v>
      </c>
      <c r="Q39" s="403" t="s">
        <v>318</v>
      </c>
      <c r="R39" s="403" t="s">
        <v>318</v>
      </c>
      <c r="S39" s="403" t="s">
        <v>318</v>
      </c>
      <c r="T39" s="123" t="s">
        <v>314</v>
      </c>
      <c r="U39" s="124"/>
      <c r="V39" s="125"/>
    </row>
    <row r="40" spans="2:22" ht="18.600000000000001" customHeight="1" x14ac:dyDescent="0.3">
      <c r="B40" s="327"/>
      <c r="C40" s="313"/>
      <c r="D40" s="373"/>
      <c r="E40" s="319"/>
      <c r="F40" s="317"/>
      <c r="G40" s="322"/>
      <c r="H40" s="403"/>
      <c r="I40" s="403"/>
      <c r="J40" s="403"/>
      <c r="K40" s="403"/>
      <c r="L40" s="403"/>
      <c r="M40" s="403"/>
      <c r="N40" s="402"/>
      <c r="O40" s="189"/>
      <c r="P40" s="403"/>
      <c r="Q40" s="403"/>
      <c r="R40" s="403"/>
      <c r="S40" s="403"/>
      <c r="T40" s="123" t="s">
        <v>303</v>
      </c>
      <c r="U40" s="124"/>
      <c r="V40" s="125"/>
    </row>
    <row r="41" spans="2:22" ht="17.399999999999999" customHeight="1" x14ac:dyDescent="0.3">
      <c r="B41" s="327"/>
      <c r="C41" s="313"/>
      <c r="D41" s="373" t="s">
        <v>108</v>
      </c>
      <c r="E41" s="318" t="s">
        <v>271</v>
      </c>
      <c r="F41" s="315">
        <v>0.02</v>
      </c>
      <c r="G41" s="320" t="s">
        <v>315</v>
      </c>
      <c r="H41" s="404">
        <v>0</v>
      </c>
      <c r="I41" s="404">
        <v>0</v>
      </c>
      <c r="J41" s="404">
        <v>0</v>
      </c>
      <c r="K41" s="404">
        <v>0</v>
      </c>
      <c r="L41" s="404">
        <v>0</v>
      </c>
      <c r="M41" s="404">
        <v>0</v>
      </c>
      <c r="N41" s="406">
        <v>0</v>
      </c>
      <c r="O41" s="406" t="s">
        <v>384</v>
      </c>
      <c r="P41" s="404">
        <v>0</v>
      </c>
      <c r="Q41" s="404"/>
      <c r="R41" s="404"/>
      <c r="S41" s="404"/>
      <c r="T41" s="148" t="s">
        <v>317</v>
      </c>
      <c r="U41" s="124"/>
      <c r="V41" s="127"/>
    </row>
    <row r="42" spans="2:22" ht="19.2" customHeight="1" thickBot="1" x14ac:dyDescent="0.35">
      <c r="B42" s="327"/>
      <c r="C42" s="358"/>
      <c r="D42" s="374"/>
      <c r="E42" s="330"/>
      <c r="F42" s="332"/>
      <c r="G42" s="335"/>
      <c r="H42" s="405"/>
      <c r="I42" s="405"/>
      <c r="J42" s="405"/>
      <c r="K42" s="405"/>
      <c r="L42" s="405"/>
      <c r="M42" s="405"/>
      <c r="N42" s="407"/>
      <c r="O42" s="407"/>
      <c r="P42" s="405"/>
      <c r="Q42" s="405"/>
      <c r="R42" s="405"/>
      <c r="S42" s="405"/>
      <c r="T42" s="145" t="s">
        <v>316</v>
      </c>
      <c r="U42" s="146"/>
      <c r="V42" s="147"/>
    </row>
    <row r="43" spans="2:22" ht="32.4" customHeight="1" x14ac:dyDescent="0.3">
      <c r="B43" s="363" t="s">
        <v>219</v>
      </c>
      <c r="C43" s="359" t="s">
        <v>14</v>
      </c>
      <c r="D43" s="368" t="s">
        <v>231</v>
      </c>
      <c r="E43" s="135" t="s">
        <v>15</v>
      </c>
      <c r="F43" s="99">
        <v>2.5000000000000001E-2</v>
      </c>
      <c r="G43" s="142" t="s">
        <v>86</v>
      </c>
      <c r="H43" s="152" t="s">
        <v>318</v>
      </c>
      <c r="I43" s="152" t="s">
        <v>318</v>
      </c>
      <c r="J43" s="152" t="s">
        <v>318</v>
      </c>
      <c r="K43" s="152" t="s">
        <v>318</v>
      </c>
      <c r="L43" s="152" t="s">
        <v>318</v>
      </c>
      <c r="M43" s="152" t="s">
        <v>318</v>
      </c>
      <c r="N43" s="176">
        <v>0</v>
      </c>
      <c r="O43" s="176" t="s">
        <v>391</v>
      </c>
      <c r="P43" s="165"/>
      <c r="Q43" s="152"/>
      <c r="R43" s="152"/>
      <c r="S43" s="152"/>
      <c r="T43" s="143" t="s">
        <v>278</v>
      </c>
      <c r="U43" s="95" t="s">
        <v>191</v>
      </c>
      <c r="V43" s="144" t="s">
        <v>243</v>
      </c>
    </row>
    <row r="44" spans="2:22" ht="30" customHeight="1" x14ac:dyDescent="0.3">
      <c r="B44" s="328"/>
      <c r="C44" s="360"/>
      <c r="D44" s="367"/>
      <c r="E44" s="129" t="s">
        <v>16</v>
      </c>
      <c r="F44" s="120">
        <v>2.5000000000000001E-2</v>
      </c>
      <c r="G44" s="130">
        <v>0.75</v>
      </c>
      <c r="H44" s="156">
        <v>1</v>
      </c>
      <c r="I44" s="156" t="s">
        <v>318</v>
      </c>
      <c r="J44" s="156" t="s">
        <v>318</v>
      </c>
      <c r="K44" s="156" t="s">
        <v>318</v>
      </c>
      <c r="L44" s="156"/>
      <c r="M44" s="156" t="s">
        <v>318</v>
      </c>
      <c r="N44" s="182" t="s">
        <v>387</v>
      </c>
      <c r="O44" s="182" t="s">
        <v>383</v>
      </c>
      <c r="P44" s="61"/>
      <c r="Q44" s="156"/>
      <c r="R44" s="156"/>
      <c r="S44" s="156"/>
      <c r="T44" s="131" t="s">
        <v>279</v>
      </c>
      <c r="U44" s="100" t="s">
        <v>191</v>
      </c>
      <c r="V44" s="125" t="s">
        <v>243</v>
      </c>
    </row>
    <row r="45" spans="2:22" ht="17.399999999999999" customHeight="1" x14ac:dyDescent="0.3">
      <c r="B45" s="328"/>
      <c r="C45" s="360"/>
      <c r="D45" s="365" t="s">
        <v>266</v>
      </c>
      <c r="E45" s="365" t="s">
        <v>67</v>
      </c>
      <c r="F45" s="315">
        <v>2.5000000000000001E-2</v>
      </c>
      <c r="G45" s="336" t="s">
        <v>68</v>
      </c>
      <c r="H45" s="411">
        <v>0</v>
      </c>
      <c r="I45" s="411">
        <v>1</v>
      </c>
      <c r="J45" s="411">
        <v>0</v>
      </c>
      <c r="K45" s="411">
        <v>0</v>
      </c>
      <c r="L45" s="411">
        <v>0</v>
      </c>
      <c r="M45" s="411">
        <v>0</v>
      </c>
      <c r="N45" s="408">
        <v>0</v>
      </c>
      <c r="O45" s="408" t="s">
        <v>384</v>
      </c>
      <c r="P45" s="411">
        <v>0</v>
      </c>
      <c r="Q45" s="156"/>
      <c r="R45" s="156"/>
      <c r="S45" s="156"/>
      <c r="T45" s="131" t="s">
        <v>280</v>
      </c>
      <c r="U45" s="100" t="s">
        <v>191</v>
      </c>
      <c r="V45" s="125" t="s">
        <v>243</v>
      </c>
    </row>
    <row r="46" spans="2:22" ht="17.399999999999999" customHeight="1" x14ac:dyDescent="0.3">
      <c r="B46" s="328"/>
      <c r="C46" s="360"/>
      <c r="D46" s="366"/>
      <c r="E46" s="366"/>
      <c r="F46" s="317"/>
      <c r="G46" s="337"/>
      <c r="H46" s="382"/>
      <c r="I46" s="382"/>
      <c r="J46" s="382"/>
      <c r="K46" s="382"/>
      <c r="L46" s="382"/>
      <c r="M46" s="382"/>
      <c r="N46" s="389"/>
      <c r="O46" s="389"/>
      <c r="P46" s="382"/>
      <c r="Q46" s="156"/>
      <c r="R46" s="156"/>
      <c r="S46" s="156"/>
      <c r="T46" s="131" t="s">
        <v>281</v>
      </c>
      <c r="U46" s="100" t="s">
        <v>191</v>
      </c>
      <c r="V46" s="125" t="s">
        <v>243</v>
      </c>
    </row>
    <row r="47" spans="2:22" ht="17.399999999999999" customHeight="1" x14ac:dyDescent="0.3">
      <c r="B47" s="328"/>
      <c r="C47" s="360"/>
      <c r="D47" s="365" t="s">
        <v>232</v>
      </c>
      <c r="E47" s="367" t="s">
        <v>267</v>
      </c>
      <c r="F47" s="315">
        <v>2.5000000000000001E-2</v>
      </c>
      <c r="G47" s="338" t="s">
        <v>272</v>
      </c>
      <c r="H47" s="411" t="s">
        <v>318</v>
      </c>
      <c r="I47" s="411" t="s">
        <v>318</v>
      </c>
      <c r="J47" s="411" t="s">
        <v>318</v>
      </c>
      <c r="K47" s="411" t="s">
        <v>318</v>
      </c>
      <c r="L47" s="411" t="s">
        <v>318</v>
      </c>
      <c r="M47" s="411" t="s">
        <v>318</v>
      </c>
      <c r="N47" s="408" t="s">
        <v>392</v>
      </c>
      <c r="O47" s="408" t="s">
        <v>384</v>
      </c>
      <c r="P47" s="411" t="s">
        <v>318</v>
      </c>
      <c r="Q47" s="156"/>
      <c r="R47" s="156"/>
      <c r="S47" s="156"/>
      <c r="T47" s="132" t="s">
        <v>282</v>
      </c>
      <c r="U47" s="100" t="s">
        <v>191</v>
      </c>
      <c r="V47" s="125" t="s">
        <v>243</v>
      </c>
    </row>
    <row r="48" spans="2:22" ht="31.2" customHeight="1" x14ac:dyDescent="0.3">
      <c r="B48" s="328"/>
      <c r="C48" s="360"/>
      <c r="D48" s="366"/>
      <c r="E48" s="367"/>
      <c r="F48" s="317"/>
      <c r="G48" s="338"/>
      <c r="H48" s="382"/>
      <c r="I48" s="382"/>
      <c r="J48" s="382"/>
      <c r="K48" s="382"/>
      <c r="L48" s="382"/>
      <c r="M48" s="382"/>
      <c r="N48" s="389"/>
      <c r="O48" s="389"/>
      <c r="P48" s="382"/>
      <c r="Q48" s="156"/>
      <c r="R48" s="156"/>
      <c r="S48" s="156"/>
      <c r="T48" s="133" t="s">
        <v>283</v>
      </c>
      <c r="U48" s="100" t="s">
        <v>191</v>
      </c>
      <c r="V48" s="125" t="s">
        <v>243</v>
      </c>
    </row>
    <row r="49" spans="2:22" ht="34.799999999999997" customHeight="1" x14ac:dyDescent="0.3">
      <c r="B49" s="328"/>
      <c r="C49" s="360"/>
      <c r="D49" s="366"/>
      <c r="E49" s="365" t="s">
        <v>268</v>
      </c>
      <c r="F49" s="315">
        <v>2.5000000000000001E-2</v>
      </c>
      <c r="G49" s="134" t="s">
        <v>273</v>
      </c>
      <c r="H49" s="166" t="s">
        <v>321</v>
      </c>
      <c r="I49" s="166"/>
      <c r="J49" s="61"/>
      <c r="K49" s="61"/>
      <c r="L49" s="61"/>
      <c r="M49" s="61" t="s">
        <v>333</v>
      </c>
      <c r="N49" s="182" t="s">
        <v>393</v>
      </c>
      <c r="O49" s="182" t="s">
        <v>383</v>
      </c>
      <c r="P49" s="61"/>
      <c r="Q49" s="156"/>
      <c r="R49" s="156"/>
      <c r="S49" s="156"/>
      <c r="T49" s="132" t="s">
        <v>284</v>
      </c>
      <c r="U49" s="100" t="s">
        <v>191</v>
      </c>
      <c r="V49" s="125" t="s">
        <v>243</v>
      </c>
    </row>
    <row r="50" spans="2:22" ht="17.399999999999999" customHeight="1" x14ac:dyDescent="0.3">
      <c r="B50" s="328"/>
      <c r="C50" s="360"/>
      <c r="D50" s="366"/>
      <c r="E50" s="368"/>
      <c r="F50" s="317"/>
      <c r="G50" s="136" t="s">
        <v>274</v>
      </c>
      <c r="H50" s="156" t="s">
        <v>318</v>
      </c>
      <c r="I50" s="156" t="s">
        <v>318</v>
      </c>
      <c r="J50" s="156" t="s">
        <v>318</v>
      </c>
      <c r="K50" s="156" t="s">
        <v>318</v>
      </c>
      <c r="L50" s="156" t="s">
        <v>318</v>
      </c>
      <c r="M50" s="156" t="s">
        <v>318</v>
      </c>
      <c r="N50" s="182"/>
      <c r="O50" s="182"/>
      <c r="P50" s="61" t="s">
        <v>333</v>
      </c>
      <c r="Q50" s="156"/>
      <c r="R50" s="156"/>
      <c r="S50" s="156"/>
      <c r="T50" s="132" t="s">
        <v>285</v>
      </c>
      <c r="U50" s="100" t="s">
        <v>191</v>
      </c>
      <c r="V50" s="125" t="s">
        <v>243</v>
      </c>
    </row>
    <row r="51" spans="2:22" ht="43.2" x14ac:dyDescent="0.3">
      <c r="B51" s="328"/>
      <c r="C51" s="360"/>
      <c r="D51" s="129" t="s">
        <v>233</v>
      </c>
      <c r="E51" s="129" t="s">
        <v>109</v>
      </c>
      <c r="F51" s="120">
        <v>2.5000000000000001E-2</v>
      </c>
      <c r="G51" s="130" t="s">
        <v>275</v>
      </c>
      <c r="H51" s="156" t="s">
        <v>319</v>
      </c>
      <c r="I51" s="156" t="s">
        <v>319</v>
      </c>
      <c r="J51" s="156" t="s">
        <v>319</v>
      </c>
      <c r="K51" s="170">
        <v>0.5</v>
      </c>
      <c r="L51" s="170">
        <v>0.75</v>
      </c>
      <c r="M51" s="170">
        <v>1</v>
      </c>
      <c r="N51" s="193">
        <v>1</v>
      </c>
      <c r="O51" s="190" t="s">
        <v>384</v>
      </c>
      <c r="P51" s="170">
        <v>1</v>
      </c>
      <c r="Q51" s="156"/>
      <c r="R51" s="156"/>
      <c r="S51" s="156"/>
      <c r="T51" s="131" t="s">
        <v>286</v>
      </c>
      <c r="U51" s="100" t="s">
        <v>191</v>
      </c>
      <c r="V51" s="125" t="s">
        <v>243</v>
      </c>
    </row>
    <row r="52" spans="2:22" ht="21" customHeight="1" x14ac:dyDescent="0.3">
      <c r="B52" s="328"/>
      <c r="C52" s="361" t="s">
        <v>46</v>
      </c>
      <c r="D52" s="369" t="s">
        <v>234</v>
      </c>
      <c r="E52" s="129" t="s">
        <v>269</v>
      </c>
      <c r="F52" s="120">
        <v>2.5000000000000001E-2</v>
      </c>
      <c r="G52" s="137" t="s">
        <v>276</v>
      </c>
      <c r="H52" s="164" t="s">
        <v>318</v>
      </c>
      <c r="I52" s="164" t="s">
        <v>318</v>
      </c>
      <c r="J52" s="164" t="s">
        <v>318</v>
      </c>
      <c r="K52" s="164" t="s">
        <v>318</v>
      </c>
      <c r="L52" s="61">
        <v>2</v>
      </c>
      <c r="M52" s="164" t="s">
        <v>318</v>
      </c>
      <c r="N52" s="185">
        <v>2</v>
      </c>
      <c r="O52" s="182" t="s">
        <v>385</v>
      </c>
      <c r="P52" s="61">
        <v>0</v>
      </c>
      <c r="Q52" s="156"/>
      <c r="R52" s="156"/>
      <c r="S52" s="156"/>
      <c r="T52" s="131" t="s">
        <v>287</v>
      </c>
      <c r="U52" s="100" t="s">
        <v>191</v>
      </c>
      <c r="V52" s="125" t="s">
        <v>243</v>
      </c>
    </row>
    <row r="53" spans="2:22" ht="20.399999999999999" customHeight="1" x14ac:dyDescent="0.3">
      <c r="B53" s="328"/>
      <c r="C53" s="362"/>
      <c r="D53" s="370"/>
      <c r="E53" s="129" t="s">
        <v>270</v>
      </c>
      <c r="F53" s="120">
        <v>2.5000000000000001E-2</v>
      </c>
      <c r="G53" s="137" t="s">
        <v>277</v>
      </c>
      <c r="H53" s="164" t="s">
        <v>318</v>
      </c>
      <c r="I53" s="164" t="s">
        <v>318</v>
      </c>
      <c r="J53" s="164" t="s">
        <v>318</v>
      </c>
      <c r="K53" s="164" t="s">
        <v>318</v>
      </c>
      <c r="L53" s="61" t="s">
        <v>326</v>
      </c>
      <c r="M53" s="164" t="s">
        <v>318</v>
      </c>
      <c r="N53" s="182" t="s">
        <v>385</v>
      </c>
      <c r="O53" s="177" t="s">
        <v>384</v>
      </c>
      <c r="P53" s="61">
        <v>0</v>
      </c>
      <c r="Q53" s="156"/>
      <c r="R53" s="156"/>
      <c r="S53" s="156"/>
      <c r="T53" s="131" t="s">
        <v>288</v>
      </c>
      <c r="U53" s="100" t="s">
        <v>191</v>
      </c>
      <c r="V53" s="125" t="s">
        <v>243</v>
      </c>
    </row>
    <row r="54" spans="2:22" ht="35.4" customHeight="1" x14ac:dyDescent="0.3">
      <c r="B54" s="328"/>
      <c r="C54" s="362"/>
      <c r="D54" s="371" t="s">
        <v>235</v>
      </c>
      <c r="E54" s="129" t="s">
        <v>13</v>
      </c>
      <c r="F54" s="120">
        <v>2.5000000000000001E-2</v>
      </c>
      <c r="G54" s="137" t="s">
        <v>71</v>
      </c>
      <c r="H54" s="164" t="s">
        <v>318</v>
      </c>
      <c r="I54" s="164" t="s">
        <v>318</v>
      </c>
      <c r="J54" s="164" t="s">
        <v>318</v>
      </c>
      <c r="K54" s="164" t="s">
        <v>318</v>
      </c>
      <c r="L54" s="164" t="s">
        <v>318</v>
      </c>
      <c r="M54" s="164" t="s">
        <v>318</v>
      </c>
      <c r="N54" s="183" t="s">
        <v>318</v>
      </c>
      <c r="O54" s="183" t="s">
        <v>318</v>
      </c>
      <c r="P54" s="61">
        <v>0</v>
      </c>
      <c r="Q54" s="156"/>
      <c r="R54" s="156"/>
      <c r="S54" s="156"/>
      <c r="T54" s="131" t="s">
        <v>289</v>
      </c>
      <c r="U54" s="100" t="s">
        <v>191</v>
      </c>
      <c r="V54" s="125" t="s">
        <v>243</v>
      </c>
    </row>
    <row r="55" spans="2:22" ht="19.2" customHeight="1" x14ac:dyDescent="0.3">
      <c r="B55" s="328"/>
      <c r="C55" s="359"/>
      <c r="D55" s="372"/>
      <c r="E55" s="129" t="s">
        <v>271</v>
      </c>
      <c r="F55" s="120">
        <v>2.5000000000000001E-2</v>
      </c>
      <c r="G55" s="138">
        <v>0</v>
      </c>
      <c r="H55" s="164" t="s">
        <v>318</v>
      </c>
      <c r="I55" s="164" t="s">
        <v>318</v>
      </c>
      <c r="J55" s="164" t="s">
        <v>318</v>
      </c>
      <c r="K55" s="164" t="s">
        <v>318</v>
      </c>
      <c r="L55" s="164" t="s">
        <v>318</v>
      </c>
      <c r="M55" s="164" t="s">
        <v>318</v>
      </c>
      <c r="N55" s="183" t="s">
        <v>318</v>
      </c>
      <c r="O55" s="177" t="s">
        <v>384</v>
      </c>
      <c r="P55" s="164" t="s">
        <v>318</v>
      </c>
      <c r="Q55" s="156"/>
      <c r="R55" s="156"/>
      <c r="S55" s="156"/>
      <c r="T55" s="131" t="s">
        <v>290</v>
      </c>
      <c r="U55" s="100" t="s">
        <v>191</v>
      </c>
      <c r="V55" s="125" t="s">
        <v>243</v>
      </c>
    </row>
    <row r="56" spans="2:22" ht="50.4" customHeight="1" x14ac:dyDescent="0.3">
      <c r="B56" s="328"/>
      <c r="C56" s="318" t="s">
        <v>47</v>
      </c>
      <c r="D56" s="93" t="s">
        <v>334</v>
      </c>
      <c r="E56" s="126" t="s">
        <v>74</v>
      </c>
      <c r="F56" s="120">
        <v>2.5000000000000001E-2</v>
      </c>
      <c r="G56" s="141">
        <v>44958</v>
      </c>
      <c r="H56" s="154">
        <v>1</v>
      </c>
      <c r="I56" s="154">
        <v>1</v>
      </c>
      <c r="J56" s="154">
        <v>1</v>
      </c>
      <c r="K56" s="154">
        <v>1</v>
      </c>
      <c r="L56" s="154">
        <v>1</v>
      </c>
      <c r="M56" s="154">
        <v>1</v>
      </c>
      <c r="N56" s="186">
        <v>1</v>
      </c>
      <c r="O56" s="186" t="s">
        <v>384</v>
      </c>
      <c r="P56" s="154">
        <v>1</v>
      </c>
      <c r="Q56" s="156"/>
      <c r="R56" s="156"/>
      <c r="S56" s="156"/>
      <c r="T56" s="93" t="s">
        <v>291</v>
      </c>
      <c r="U56" s="100" t="s">
        <v>191</v>
      </c>
      <c r="V56" s="125" t="s">
        <v>263</v>
      </c>
    </row>
    <row r="57" spans="2:22" ht="14.4" x14ac:dyDescent="0.3">
      <c r="B57" s="328"/>
      <c r="C57" s="346"/>
      <c r="D57" s="355" t="s">
        <v>236</v>
      </c>
      <c r="E57" s="318" t="s">
        <v>76</v>
      </c>
      <c r="F57" s="315">
        <v>2.5000000000000001E-2</v>
      </c>
      <c r="G57" s="141">
        <v>44927</v>
      </c>
      <c r="H57" s="156" t="s">
        <v>318</v>
      </c>
      <c r="I57" s="156" t="s">
        <v>318</v>
      </c>
      <c r="J57" s="153">
        <v>1</v>
      </c>
      <c r="K57" s="153">
        <v>1</v>
      </c>
      <c r="L57" s="153">
        <v>1</v>
      </c>
      <c r="M57" s="153">
        <v>1</v>
      </c>
      <c r="N57" s="177">
        <v>1</v>
      </c>
      <c r="O57" s="177" t="s">
        <v>384</v>
      </c>
      <c r="P57" s="153">
        <v>1</v>
      </c>
      <c r="Q57" s="156"/>
      <c r="R57" s="156"/>
      <c r="S57" s="156"/>
      <c r="T57" s="93" t="s">
        <v>292</v>
      </c>
      <c r="U57" s="100" t="s">
        <v>191</v>
      </c>
      <c r="V57" s="125" t="s">
        <v>243</v>
      </c>
    </row>
    <row r="58" spans="2:22" ht="27" customHeight="1" x14ac:dyDescent="0.3">
      <c r="B58" s="328"/>
      <c r="C58" s="346"/>
      <c r="D58" s="356"/>
      <c r="E58" s="346"/>
      <c r="F58" s="316"/>
      <c r="G58" s="128">
        <v>44986</v>
      </c>
      <c r="H58" s="164" t="s">
        <v>318</v>
      </c>
      <c r="I58" s="164" t="s">
        <v>318</v>
      </c>
      <c r="J58" s="164" t="s">
        <v>318</v>
      </c>
      <c r="K58" s="164" t="s">
        <v>318</v>
      </c>
      <c r="L58" s="164" t="s">
        <v>318</v>
      </c>
      <c r="M58" s="164" t="s">
        <v>331</v>
      </c>
      <c r="N58" s="183" t="s">
        <v>331</v>
      </c>
      <c r="O58" s="183" t="s">
        <v>383</v>
      </c>
      <c r="P58" s="167"/>
      <c r="Q58" s="164"/>
      <c r="R58" s="164"/>
      <c r="S58" s="164"/>
      <c r="T58" s="123" t="s">
        <v>293</v>
      </c>
      <c r="U58" s="98" t="s">
        <v>191</v>
      </c>
      <c r="V58" s="127" t="s">
        <v>296</v>
      </c>
    </row>
    <row r="59" spans="2:22" ht="14.4" x14ac:dyDescent="0.3">
      <c r="B59" s="364"/>
      <c r="C59" s="319"/>
      <c r="D59" s="357"/>
      <c r="E59" s="319"/>
      <c r="F59" s="317"/>
      <c r="G59" s="128">
        <v>44927</v>
      </c>
      <c r="H59" s="153">
        <v>1</v>
      </c>
      <c r="I59" s="153">
        <v>1</v>
      </c>
      <c r="J59" s="153">
        <v>1</v>
      </c>
      <c r="K59" s="153">
        <v>1</v>
      </c>
      <c r="L59" s="153">
        <v>1</v>
      </c>
      <c r="M59" s="153">
        <v>1</v>
      </c>
      <c r="N59" s="177">
        <v>1</v>
      </c>
      <c r="O59" s="177" t="s">
        <v>384</v>
      </c>
      <c r="P59" s="153">
        <v>1</v>
      </c>
      <c r="Q59" s="164"/>
      <c r="R59" s="164"/>
      <c r="S59" s="164"/>
      <c r="T59" s="123" t="s">
        <v>294</v>
      </c>
      <c r="U59" s="100" t="s">
        <v>191</v>
      </c>
      <c r="V59" s="127" t="s">
        <v>295</v>
      </c>
    </row>
    <row r="60" spans="2:22" ht="15" customHeight="1" thickBot="1" x14ac:dyDescent="0.35">
      <c r="B60" s="88"/>
      <c r="C60" s="80"/>
      <c r="D60" s="85"/>
      <c r="E60" s="140"/>
      <c r="F60" s="78"/>
      <c r="G60" s="79"/>
      <c r="H60" s="168"/>
      <c r="I60" s="168"/>
      <c r="J60" s="169"/>
      <c r="K60" s="169"/>
      <c r="L60" s="169"/>
      <c r="M60" s="169"/>
      <c r="N60" s="187"/>
      <c r="O60" s="187"/>
      <c r="P60" s="169"/>
      <c r="Q60" s="168"/>
      <c r="R60" s="168"/>
      <c r="S60" s="168"/>
      <c r="T60" s="77"/>
      <c r="U60" s="80"/>
      <c r="V60" s="87"/>
    </row>
    <row r="61" spans="2:22" ht="14.4" customHeight="1" thickTop="1" x14ac:dyDescent="0.3">
      <c r="B61" s="72"/>
      <c r="C61" s="72"/>
      <c r="D61" s="81"/>
      <c r="F61" s="150"/>
      <c r="G61" s="82"/>
      <c r="T61" s="81"/>
      <c r="U61" s="84"/>
      <c r="V61" s="81"/>
    </row>
    <row r="63" spans="2:22" x14ac:dyDescent="0.25">
      <c r="F63" s="83"/>
      <c r="G63" s="83"/>
    </row>
  </sheetData>
  <mergeCells count="217">
    <mergeCell ref="C56:C59"/>
    <mergeCell ref="D57:D59"/>
    <mergeCell ref="E57:E59"/>
    <mergeCell ref="F57:F59"/>
    <mergeCell ref="O10:O12"/>
    <mergeCell ref="C52:C55"/>
    <mergeCell ref="D52:D53"/>
    <mergeCell ref="D54:D55"/>
    <mergeCell ref="D47:D50"/>
    <mergeCell ref="M39:M40"/>
    <mergeCell ref="N39:N40"/>
    <mergeCell ref="N21:N22"/>
    <mergeCell ref="N16:N17"/>
    <mergeCell ref="O21:O22"/>
    <mergeCell ref="E21:E22"/>
    <mergeCell ref="F21:F22"/>
    <mergeCell ref="G21:G22"/>
    <mergeCell ref="I18:I19"/>
    <mergeCell ref="J18:J19"/>
    <mergeCell ref="K18:K19"/>
    <mergeCell ref="H16:H17"/>
    <mergeCell ref="I16:I17"/>
    <mergeCell ref="O7:O9"/>
    <mergeCell ref="O13:O15"/>
    <mergeCell ref="O16:O17"/>
    <mergeCell ref="O18:O19"/>
    <mergeCell ref="O33:O36"/>
    <mergeCell ref="M47:M48"/>
    <mergeCell ref="P47:P48"/>
    <mergeCell ref="E49:E50"/>
    <mergeCell ref="F49:F50"/>
    <mergeCell ref="P45:P46"/>
    <mergeCell ref="E47:E48"/>
    <mergeCell ref="F47:F48"/>
    <mergeCell ref="G47:G48"/>
    <mergeCell ref="H47:H48"/>
    <mergeCell ref="I47:I48"/>
    <mergeCell ref="J47:J48"/>
    <mergeCell ref="K47:K48"/>
    <mergeCell ref="L47:L48"/>
    <mergeCell ref="H45:H46"/>
    <mergeCell ref="I45:I46"/>
    <mergeCell ref="J45:J46"/>
    <mergeCell ref="K45:K46"/>
    <mergeCell ref="L45:L46"/>
    <mergeCell ref="M45:M46"/>
    <mergeCell ref="S41:S42"/>
    <mergeCell ref="B43:B59"/>
    <mergeCell ref="C43:C51"/>
    <mergeCell ref="D43:D44"/>
    <mergeCell ref="D45:D46"/>
    <mergeCell ref="E45:E46"/>
    <mergeCell ref="F45:F46"/>
    <mergeCell ref="G45:G46"/>
    <mergeCell ref="J41:J42"/>
    <mergeCell ref="K41:K42"/>
    <mergeCell ref="L41:L42"/>
    <mergeCell ref="M41:M42"/>
    <mergeCell ref="N41:N42"/>
    <mergeCell ref="P41:P42"/>
    <mergeCell ref="D41:D42"/>
    <mergeCell ref="E41:E42"/>
    <mergeCell ref="F41:F42"/>
    <mergeCell ref="G41:G42"/>
    <mergeCell ref="H41:H42"/>
    <mergeCell ref="I41:I42"/>
    <mergeCell ref="O47:O48"/>
    <mergeCell ref="N47:N48"/>
    <mergeCell ref="N45:N46"/>
    <mergeCell ref="O45:O46"/>
    <mergeCell ref="S39:S40"/>
    <mergeCell ref="S33:S36"/>
    <mergeCell ref="D39:D40"/>
    <mergeCell ref="E39:E40"/>
    <mergeCell ref="F39:F40"/>
    <mergeCell ref="G39:G40"/>
    <mergeCell ref="H39:H40"/>
    <mergeCell ref="I39:I40"/>
    <mergeCell ref="J39:J40"/>
    <mergeCell ref="K39:K40"/>
    <mergeCell ref="L39:L40"/>
    <mergeCell ref="L33:L36"/>
    <mergeCell ref="M33:M36"/>
    <mergeCell ref="N33:N36"/>
    <mergeCell ref="P33:P36"/>
    <mergeCell ref="Q33:Q36"/>
    <mergeCell ref="R33:R36"/>
    <mergeCell ref="S30:S31"/>
    <mergeCell ref="C33:C42"/>
    <mergeCell ref="D33:D36"/>
    <mergeCell ref="E33:E36"/>
    <mergeCell ref="F33:F36"/>
    <mergeCell ref="G33:G36"/>
    <mergeCell ref="H33:H36"/>
    <mergeCell ref="I33:I36"/>
    <mergeCell ref="J33:J36"/>
    <mergeCell ref="K33:K36"/>
    <mergeCell ref="K29:K31"/>
    <mergeCell ref="L29:L31"/>
    <mergeCell ref="M29:M31"/>
    <mergeCell ref="P29:P31"/>
    <mergeCell ref="Q30:Q31"/>
    <mergeCell ref="R30:R31"/>
    <mergeCell ref="E29:E31"/>
    <mergeCell ref="F29:F31"/>
    <mergeCell ref="G29:G31"/>
    <mergeCell ref="H29:H31"/>
    <mergeCell ref="I29:I31"/>
    <mergeCell ref="J29:J31"/>
    <mergeCell ref="P39:P40"/>
    <mergeCell ref="Q39:Q40"/>
    <mergeCell ref="P21:P22"/>
    <mergeCell ref="Q21:Q22"/>
    <mergeCell ref="R21:R22"/>
    <mergeCell ref="B23:B42"/>
    <mergeCell ref="C23:C28"/>
    <mergeCell ref="D23:D24"/>
    <mergeCell ref="D25:D28"/>
    <mergeCell ref="C29:C32"/>
    <mergeCell ref="D29:D32"/>
    <mergeCell ref="H21:H22"/>
    <mergeCell ref="I21:I22"/>
    <mergeCell ref="J21:J22"/>
    <mergeCell ref="K21:K22"/>
    <mergeCell ref="L21:L22"/>
    <mergeCell ref="M21:M22"/>
    <mergeCell ref="N29:N31"/>
    <mergeCell ref="R39:R40"/>
    <mergeCell ref="Q41:Q42"/>
    <mergeCell ref="R41:R42"/>
    <mergeCell ref="O41:O42"/>
    <mergeCell ref="O29:O31"/>
    <mergeCell ref="B21:B22"/>
    <mergeCell ref="C21:C22"/>
    <mergeCell ref="D21:D22"/>
    <mergeCell ref="R13:R15"/>
    <mergeCell ref="P16:P17"/>
    <mergeCell ref="Q16:Q17"/>
    <mergeCell ref="R16:R17"/>
    <mergeCell ref="S16:S17"/>
    <mergeCell ref="D18:D20"/>
    <mergeCell ref="E18:E19"/>
    <mergeCell ref="F18:F19"/>
    <mergeCell ref="G18:G19"/>
    <mergeCell ref="H18:H19"/>
    <mergeCell ref="P18:P19"/>
    <mergeCell ref="Q18:Q19"/>
    <mergeCell ref="R18:R19"/>
    <mergeCell ref="S18:S19"/>
    <mergeCell ref="L18:L19"/>
    <mergeCell ref="M18:M19"/>
    <mergeCell ref="N18:N19"/>
    <mergeCell ref="J16:J17"/>
    <mergeCell ref="K16:K17"/>
    <mergeCell ref="L16:L17"/>
    <mergeCell ref="M16:M17"/>
    <mergeCell ref="L13:L15"/>
    <mergeCell ref="M13:M15"/>
    <mergeCell ref="N13:N15"/>
    <mergeCell ref="P13:P15"/>
    <mergeCell ref="Q13:Q15"/>
    <mergeCell ref="N7:N9"/>
    <mergeCell ref="P7:P9"/>
    <mergeCell ref="S10:S12"/>
    <mergeCell ref="C13:C20"/>
    <mergeCell ref="D13:D17"/>
    <mergeCell ref="E13:E15"/>
    <mergeCell ref="F13:F15"/>
    <mergeCell ref="G13:G15"/>
    <mergeCell ref="H13:H15"/>
    <mergeCell ref="I13:I15"/>
    <mergeCell ref="J13:J15"/>
    <mergeCell ref="K13:K15"/>
    <mergeCell ref="L10:L12"/>
    <mergeCell ref="M10:M12"/>
    <mergeCell ref="N10:N12"/>
    <mergeCell ref="P10:P12"/>
    <mergeCell ref="Q10:Q12"/>
    <mergeCell ref="R10:R12"/>
    <mergeCell ref="S13:S15"/>
    <mergeCell ref="E16:E17"/>
    <mergeCell ref="F16:F17"/>
    <mergeCell ref="G16:G17"/>
    <mergeCell ref="U5:U6"/>
    <mergeCell ref="V5:V6"/>
    <mergeCell ref="B7:B20"/>
    <mergeCell ref="C7:C12"/>
    <mergeCell ref="D7:D12"/>
    <mergeCell ref="E7:E9"/>
    <mergeCell ref="F7:F9"/>
    <mergeCell ref="G7:G9"/>
    <mergeCell ref="H7:H9"/>
    <mergeCell ref="I7:I9"/>
    <mergeCell ref="Q7:Q9"/>
    <mergeCell ref="R7:R9"/>
    <mergeCell ref="S7:S9"/>
    <mergeCell ref="E10:E12"/>
    <mergeCell ref="F10:F12"/>
    <mergeCell ref="G10:G12"/>
    <mergeCell ref="H10:H12"/>
    <mergeCell ref="I10:I12"/>
    <mergeCell ref="J10:J12"/>
    <mergeCell ref="K10:K12"/>
    <mergeCell ref="J7:J9"/>
    <mergeCell ref="K7:K9"/>
    <mergeCell ref="L7:L9"/>
    <mergeCell ref="M7:M9"/>
    <mergeCell ref="B2:T2"/>
    <mergeCell ref="B3:T3"/>
    <mergeCell ref="B5:B6"/>
    <mergeCell ref="C5:C6"/>
    <mergeCell ref="D5:D6"/>
    <mergeCell ref="E5:E6"/>
    <mergeCell ref="F5:F6"/>
    <mergeCell ref="G5:G6"/>
    <mergeCell ref="H5:S5"/>
    <mergeCell ref="T5:T6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4:I49"/>
  <sheetViews>
    <sheetView topLeftCell="A16" workbookViewId="0">
      <selection activeCell="D30" sqref="D30"/>
    </sheetView>
  </sheetViews>
  <sheetFormatPr defaultRowHeight="14.4" x14ac:dyDescent="0.3"/>
  <cols>
    <col min="1" max="1" width="8.88671875" style="191"/>
    <col min="3" max="3" width="15.77734375" bestFit="1" customWidth="1"/>
  </cols>
  <sheetData>
    <row r="4" spans="1:4" x14ac:dyDescent="0.3">
      <c r="A4" s="191" t="s">
        <v>346</v>
      </c>
      <c r="B4" t="s">
        <v>342</v>
      </c>
      <c r="C4" t="s">
        <v>345</v>
      </c>
      <c r="D4" t="s">
        <v>347</v>
      </c>
    </row>
    <row r="5" spans="1:4" x14ac:dyDescent="0.3">
      <c r="D5" t="s">
        <v>343</v>
      </c>
    </row>
    <row r="6" spans="1:4" x14ac:dyDescent="0.3">
      <c r="C6" t="s">
        <v>344</v>
      </c>
      <c r="D6" t="s">
        <v>348</v>
      </c>
    </row>
    <row r="7" spans="1:4" x14ac:dyDescent="0.3">
      <c r="D7" t="s">
        <v>362</v>
      </c>
    </row>
    <row r="9" spans="1:4" x14ac:dyDescent="0.3">
      <c r="A9" s="191" t="s">
        <v>354</v>
      </c>
      <c r="B9" t="s">
        <v>349</v>
      </c>
      <c r="D9" t="s">
        <v>350</v>
      </c>
    </row>
    <row r="10" spans="1:4" x14ac:dyDescent="0.3">
      <c r="D10" t="s">
        <v>351</v>
      </c>
    </row>
    <row r="11" spans="1:4" x14ac:dyDescent="0.3">
      <c r="D11" t="s">
        <v>352</v>
      </c>
    </row>
    <row r="12" spans="1:4" x14ac:dyDescent="0.3">
      <c r="D12" t="s">
        <v>353</v>
      </c>
    </row>
    <row r="14" spans="1:4" x14ac:dyDescent="0.3">
      <c r="A14" s="191" t="s">
        <v>355</v>
      </c>
      <c r="B14" t="s">
        <v>356</v>
      </c>
      <c r="D14" t="s">
        <v>357</v>
      </c>
    </row>
    <row r="15" spans="1:4" x14ac:dyDescent="0.3">
      <c r="D15" t="s">
        <v>358</v>
      </c>
    </row>
    <row r="16" spans="1:4" x14ac:dyDescent="0.3">
      <c r="D16" t="s">
        <v>359</v>
      </c>
    </row>
    <row r="17" spans="1:4" x14ac:dyDescent="0.3">
      <c r="D17" t="s">
        <v>360</v>
      </c>
    </row>
    <row r="19" spans="1:4" x14ac:dyDescent="0.3">
      <c r="A19" s="191" t="s">
        <v>361</v>
      </c>
      <c r="B19" t="s">
        <v>363</v>
      </c>
    </row>
    <row r="21" spans="1:4" x14ac:dyDescent="0.3">
      <c r="A21" s="191" t="s">
        <v>364</v>
      </c>
      <c r="B21" t="s">
        <v>365</v>
      </c>
      <c r="D21" t="s">
        <v>366</v>
      </c>
    </row>
    <row r="22" spans="1:4" x14ac:dyDescent="0.3">
      <c r="D22" t="s">
        <v>367</v>
      </c>
    </row>
    <row r="23" spans="1:4" x14ac:dyDescent="0.3">
      <c r="D23" t="s">
        <v>368</v>
      </c>
    </row>
    <row r="25" spans="1:4" x14ac:dyDescent="0.3">
      <c r="A25" s="191" t="s">
        <v>369</v>
      </c>
      <c r="B25" t="s">
        <v>370</v>
      </c>
      <c r="D25" t="s">
        <v>373</v>
      </c>
    </row>
    <row r="26" spans="1:4" x14ac:dyDescent="0.3">
      <c r="D26" t="s">
        <v>374</v>
      </c>
    </row>
    <row r="27" spans="1:4" x14ac:dyDescent="0.3">
      <c r="D27" t="s">
        <v>375</v>
      </c>
    </row>
    <row r="28" spans="1:4" x14ac:dyDescent="0.3">
      <c r="D28" t="s">
        <v>378</v>
      </c>
    </row>
    <row r="29" spans="1:4" x14ac:dyDescent="0.3">
      <c r="D29" t="s">
        <v>381</v>
      </c>
    </row>
    <row r="31" spans="1:4" x14ac:dyDescent="0.3">
      <c r="A31" s="191" t="s">
        <v>379</v>
      </c>
      <c r="B31" t="s">
        <v>380</v>
      </c>
    </row>
    <row r="41" spans="2:9" x14ac:dyDescent="0.3">
      <c r="B41" t="s">
        <v>371</v>
      </c>
      <c r="D41" t="s">
        <v>372</v>
      </c>
    </row>
    <row r="42" spans="2:9" x14ac:dyDescent="0.3">
      <c r="D42" s="383">
        <v>0.9</v>
      </c>
      <c r="E42" s="383">
        <v>0.92</v>
      </c>
      <c r="F42" s="383">
        <f>360/506</f>
        <v>0.71146245059288538</v>
      </c>
      <c r="G42" s="383">
        <f>564/487</f>
        <v>1.1581108829568789</v>
      </c>
      <c r="H42" s="383">
        <f>552/501</f>
        <v>1.1017964071856288</v>
      </c>
      <c r="I42" s="383">
        <f>576.61/482</f>
        <v>1.196286307053942</v>
      </c>
    </row>
    <row r="43" spans="2:9" x14ac:dyDescent="0.3">
      <c r="D43" s="381"/>
      <c r="E43" s="381"/>
      <c r="F43" s="381"/>
      <c r="G43" s="381"/>
      <c r="H43" s="381"/>
      <c r="I43" s="381"/>
    </row>
    <row r="44" spans="2:9" x14ac:dyDescent="0.3">
      <c r="D44" s="382"/>
      <c r="E44" s="382"/>
      <c r="F44" s="382"/>
      <c r="G44" s="382"/>
      <c r="H44" s="382"/>
      <c r="I44" s="382"/>
    </row>
    <row r="46" spans="2:9" x14ac:dyDescent="0.3">
      <c r="D46" t="s">
        <v>376</v>
      </c>
    </row>
    <row r="47" spans="2:9" x14ac:dyDescent="0.3">
      <c r="D47" t="s">
        <v>377</v>
      </c>
    </row>
    <row r="49" spans="4:4" x14ac:dyDescent="0.3"/>
  </sheetData>
  <mergeCells count="6">
    <mergeCell ref="I42:I44"/>
    <mergeCell ref="D42:D44"/>
    <mergeCell ref="E42:E44"/>
    <mergeCell ref="F42:F44"/>
    <mergeCell ref="G42:G44"/>
    <mergeCell ref="H42:H44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D12"/>
  <sheetViews>
    <sheetView workbookViewId="0">
      <selection activeCell="A22" sqref="A22"/>
    </sheetView>
  </sheetViews>
  <sheetFormatPr defaultRowHeight="14.4" x14ac:dyDescent="0.3"/>
  <cols>
    <col min="1" max="1" width="26.109375" customWidth="1"/>
    <col min="2" max="2" width="22.5546875" customWidth="1"/>
    <col min="3" max="3" width="18.88671875" customWidth="1"/>
    <col min="4" max="4" width="18.33203125" customWidth="1"/>
  </cols>
  <sheetData>
    <row r="2" spans="1:4" x14ac:dyDescent="0.3">
      <c r="A2" t="s">
        <v>21</v>
      </c>
    </row>
    <row r="3" spans="1:4" x14ac:dyDescent="0.3">
      <c r="A3" s="15" t="s">
        <v>22</v>
      </c>
      <c r="B3" s="15" t="s">
        <v>23</v>
      </c>
      <c r="C3" s="15" t="s">
        <v>24</v>
      </c>
      <c r="D3" s="15" t="s">
        <v>25</v>
      </c>
    </row>
    <row r="4" spans="1:4" x14ac:dyDescent="0.3">
      <c r="A4" s="16" t="s">
        <v>26</v>
      </c>
      <c r="B4" s="16" t="s">
        <v>32</v>
      </c>
      <c r="C4" s="16">
        <v>0.02</v>
      </c>
      <c r="D4" s="16">
        <v>1.2999999999999999E-2</v>
      </c>
    </row>
    <row r="5" spans="1:4" x14ac:dyDescent="0.3">
      <c r="A5" s="16" t="s">
        <v>27</v>
      </c>
      <c r="B5" s="16" t="s">
        <v>33</v>
      </c>
      <c r="C5" s="16">
        <v>3.5999999999999997E-2</v>
      </c>
      <c r="D5" s="16">
        <v>3.5000000000000003E-2</v>
      </c>
    </row>
    <row r="8" spans="1:4" x14ac:dyDescent="0.3">
      <c r="A8" t="s">
        <v>28</v>
      </c>
    </row>
    <row r="9" spans="1:4" x14ac:dyDescent="0.3">
      <c r="A9" s="15" t="s">
        <v>22</v>
      </c>
      <c r="B9" s="15" t="s">
        <v>31</v>
      </c>
      <c r="C9" s="15" t="s">
        <v>24</v>
      </c>
      <c r="D9" s="15" t="s">
        <v>25</v>
      </c>
    </row>
    <row r="10" spans="1:4" ht="17.25" customHeight="1" x14ac:dyDescent="0.3">
      <c r="A10" s="16" t="s">
        <v>29</v>
      </c>
      <c r="B10" s="18" t="s">
        <v>34</v>
      </c>
      <c r="C10" s="17">
        <v>6.4000000000000001E-2</v>
      </c>
      <c r="D10" s="17">
        <v>6.4000000000000001E-2</v>
      </c>
    </row>
    <row r="11" spans="1:4" x14ac:dyDescent="0.3">
      <c r="A11" s="16" t="s">
        <v>36</v>
      </c>
      <c r="B11" s="421" t="s">
        <v>35</v>
      </c>
      <c r="C11" s="17">
        <v>6.0000000000000002E-5</v>
      </c>
      <c r="D11" s="17">
        <v>5.0000000000000001E-4</v>
      </c>
    </row>
    <row r="12" spans="1:4" x14ac:dyDescent="0.3">
      <c r="A12" s="16" t="s">
        <v>30</v>
      </c>
      <c r="B12" s="421"/>
      <c r="C12" s="17">
        <v>8.0000000000000007E-5</v>
      </c>
      <c r="D12" s="17">
        <v>6.9999999999999999E-4</v>
      </c>
    </row>
  </sheetData>
  <mergeCells count="1">
    <mergeCell ref="B11:B12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F0661E780491439A26C7AD0642A4EE" ma:contentTypeVersion="2" ma:contentTypeDescription="Create a new document." ma:contentTypeScope="" ma:versionID="f4efabf3f0da6fa485790d7ac6357a5b">
  <xsd:schema xmlns:xsd="http://www.w3.org/2001/XMLSchema" xmlns:xs="http://www.w3.org/2001/XMLSchema" xmlns:p="http://schemas.microsoft.com/office/2006/metadata/properties" xmlns:ns3="48f663d5-3630-48cc-9cef-26d3c11bbf91" targetNamespace="http://schemas.microsoft.com/office/2006/metadata/properties" ma:root="true" ma:fieldsID="89adb3ac555d4a27231fec8bd48acd24" ns3:_="">
    <xsd:import namespace="48f663d5-3630-48cc-9cef-26d3c11bbf9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f663d5-3630-48cc-9cef-26d3c11bbf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EEEBF4-EC3E-4F95-ADBF-A47DDA4159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F2E296-F5D1-40EC-A265-C0D849922A35}">
  <ds:schemaRefs>
    <ds:schemaRef ds:uri="http://purl.org/dc/dcmitype/"/>
    <ds:schemaRef ds:uri="http://purl.org/dc/terms/"/>
    <ds:schemaRef ds:uri="48f663d5-3630-48cc-9cef-26d3c11bbf91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E527A54-91F8-4C52-AD1E-DE25497070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f663d5-3630-48cc-9cef-26d3c11bbf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BSC CORP</vt:lpstr>
      <vt:lpstr>BSC DIR SALES &amp; MARK</vt:lpstr>
      <vt:lpstr>BSC DIR PROD</vt:lpstr>
      <vt:lpstr>BSC DIR BUS DEV</vt:lpstr>
      <vt:lpstr>BSC DIR ADM</vt:lpstr>
      <vt:lpstr>BSC DEPT</vt:lpstr>
      <vt:lpstr>BSC Semester 1</vt:lpstr>
      <vt:lpstr>evaluasi</vt:lpstr>
      <vt:lpstr>Sustainability</vt:lpstr>
      <vt:lpstr>'BSC CORP'!Print_Area</vt:lpstr>
      <vt:lpstr>Sustainability!Print_Area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Kisty</cp:lastModifiedBy>
  <cp:lastPrinted>2022-12-13T04:08:37Z</cp:lastPrinted>
  <dcterms:created xsi:type="dcterms:W3CDTF">2021-11-25T06:50:58Z</dcterms:created>
  <dcterms:modified xsi:type="dcterms:W3CDTF">2023-12-08T10:03:36Z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0x01010055F0661E780491439A26C7AD0642A4EE</vt:lpwstr>
  </property>
</Properties>
</file>