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SISTEM MANAJEMEN\7. BSC\2. TAHUN 2024\2. PENCAPAIAN BSC TH.2024\01. Januari\"/>
    </mc:Choice>
  </mc:AlternateContent>
  <xr:revisionPtr revIDLastSave="0" documentId="13_ncr:1_{211F900B-8C88-41CF-8E23-D5931259F87B}" xr6:coauthVersionLast="47" xr6:coauthVersionMax="47" xr10:uidLastSave="{00000000-0000-0000-0000-000000000000}"/>
  <bookViews>
    <workbookView xWindow="0" yWindow="0" windowWidth="10245" windowHeight="1092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0" l="1"/>
  <c r="K17" i="10"/>
  <c r="K34" i="10"/>
  <c r="J34" i="10"/>
  <c r="K33" i="10"/>
  <c r="J33" i="10"/>
  <c r="D119" i="8"/>
  <c r="E119" i="8"/>
  <c r="F119" i="8"/>
  <c r="G119" i="8"/>
  <c r="H119" i="8"/>
  <c r="I119" i="8"/>
  <c r="J119" i="8"/>
  <c r="K119" i="8"/>
  <c r="L119" i="8"/>
  <c r="M119" i="8"/>
  <c r="C119" i="8"/>
  <c r="C118" i="8"/>
  <c r="D118" i="8"/>
  <c r="E118" i="8"/>
  <c r="F118" i="8"/>
  <c r="G118" i="8"/>
  <c r="H118" i="8"/>
  <c r="I118" i="8"/>
  <c r="J118" i="8"/>
  <c r="K118" i="8"/>
  <c r="L118" i="8"/>
  <c r="M118" i="8"/>
  <c r="N118" i="8"/>
  <c r="B118" i="8"/>
  <c r="D111" i="8"/>
  <c r="E111" i="8"/>
  <c r="F111" i="8"/>
  <c r="G111" i="8"/>
  <c r="H111" i="8"/>
  <c r="I111" i="8"/>
  <c r="J111" i="8"/>
  <c r="K111" i="8"/>
  <c r="L111" i="8"/>
  <c r="M111" i="8"/>
  <c r="C111" i="8"/>
  <c r="C110" i="8"/>
  <c r="D110" i="8"/>
  <c r="E110" i="8"/>
  <c r="F110" i="8"/>
  <c r="G110" i="8"/>
  <c r="H110" i="8"/>
  <c r="I110" i="8"/>
  <c r="J110" i="8"/>
  <c r="K110" i="8"/>
  <c r="L110" i="8"/>
  <c r="M110" i="8"/>
  <c r="N110" i="8"/>
  <c r="B110" i="8"/>
  <c r="B111" i="8" s="1"/>
  <c r="B119" i="8"/>
  <c r="M156" i="8"/>
  <c r="M157" i="8" s="1"/>
  <c r="L156" i="8"/>
  <c r="L157" i="8" s="1"/>
  <c r="K156" i="8"/>
  <c r="K157" i="8" s="1"/>
  <c r="J156" i="8"/>
  <c r="J157" i="8" s="1"/>
  <c r="I156" i="8"/>
  <c r="I157" i="8" s="1"/>
  <c r="H156" i="8"/>
  <c r="H157" i="8" s="1"/>
  <c r="G156" i="8"/>
  <c r="G157" i="8" s="1"/>
  <c r="F156" i="8"/>
  <c r="F157" i="8" s="1"/>
  <c r="E156" i="8"/>
  <c r="E157" i="8" s="1"/>
  <c r="D156" i="8"/>
  <c r="D157" i="8" s="1"/>
  <c r="C156" i="8"/>
  <c r="C157" i="8" s="1"/>
  <c r="B156" i="8"/>
  <c r="B157" i="8" s="1"/>
  <c r="N155" i="8"/>
  <c r="N156" i="8" s="1"/>
  <c r="N157" i="8" s="1"/>
  <c r="N153" i="8"/>
  <c r="N152" i="8" s="1"/>
  <c r="M152" i="8"/>
  <c r="M149" i="8" s="1"/>
  <c r="L152" i="8"/>
  <c r="L154" i="8" s="1"/>
  <c r="K152" i="8"/>
  <c r="K154" i="8" s="1"/>
  <c r="J152" i="8"/>
  <c r="J154" i="8" s="1"/>
  <c r="I152" i="8"/>
  <c r="I149" i="8" s="1"/>
  <c r="H152" i="8"/>
  <c r="H154" i="8" s="1"/>
  <c r="G152" i="8"/>
  <c r="G149" i="8" s="1"/>
  <c r="F152" i="8"/>
  <c r="F154" i="8" s="1"/>
  <c r="E152" i="8"/>
  <c r="E149" i="8" s="1"/>
  <c r="D152" i="8"/>
  <c r="D154" i="8" s="1"/>
  <c r="C152" i="8"/>
  <c r="C154" i="8" s="1"/>
  <c r="B152" i="8"/>
  <c r="B154" i="8" s="1"/>
  <c r="C185" i="8"/>
  <c r="C187" i="8" s="1"/>
  <c r="D185" i="8"/>
  <c r="D187" i="8" s="1"/>
  <c r="E185" i="8"/>
  <c r="E187" i="8" s="1"/>
  <c r="F185" i="8"/>
  <c r="F187" i="8" s="1"/>
  <c r="G185" i="8"/>
  <c r="G187" i="8" s="1"/>
  <c r="H185" i="8"/>
  <c r="H187" i="8" s="1"/>
  <c r="I185" i="8"/>
  <c r="I187" i="8" s="1"/>
  <c r="J185" i="8"/>
  <c r="J187" i="8" s="1"/>
  <c r="K185" i="8"/>
  <c r="K187" i="8" s="1"/>
  <c r="L185" i="8"/>
  <c r="L187" i="8" s="1"/>
  <c r="M185" i="8"/>
  <c r="M187" i="8" s="1"/>
  <c r="B185" i="8"/>
  <c r="B187" i="8" s="1"/>
  <c r="K41" i="10" s="1"/>
  <c r="N186" i="8"/>
  <c r="N184" i="8"/>
  <c r="N183" i="8"/>
  <c r="K23" i="10"/>
  <c r="N41" i="8"/>
  <c r="B34" i="8"/>
  <c r="N25" i="8"/>
  <c r="C26" i="8"/>
  <c r="D26" i="8"/>
  <c r="E26" i="8"/>
  <c r="F26" i="8"/>
  <c r="G26" i="8"/>
  <c r="H26" i="8"/>
  <c r="I26" i="8"/>
  <c r="J26" i="8"/>
  <c r="K26" i="8"/>
  <c r="L26" i="8"/>
  <c r="M26" i="8"/>
  <c r="B26" i="8"/>
  <c r="B27" i="8" s="1"/>
  <c r="K29" i="10"/>
  <c r="J29" i="10"/>
  <c r="M81" i="8"/>
  <c r="L81" i="8"/>
  <c r="K81" i="8"/>
  <c r="J81" i="8"/>
  <c r="I81" i="8"/>
  <c r="H81" i="8"/>
  <c r="G81" i="8"/>
  <c r="F81" i="8"/>
  <c r="E81" i="8"/>
  <c r="D81" i="8"/>
  <c r="C81" i="8"/>
  <c r="B81" i="8"/>
  <c r="N80" i="8"/>
  <c r="N81" i="8" s="1"/>
  <c r="N79" i="8"/>
  <c r="C176" i="8"/>
  <c r="D176" i="8"/>
  <c r="E176" i="8"/>
  <c r="F176" i="8"/>
  <c r="G176" i="8"/>
  <c r="H176" i="8"/>
  <c r="I176" i="8"/>
  <c r="J176" i="8"/>
  <c r="K176" i="8"/>
  <c r="L176" i="8"/>
  <c r="M176" i="8"/>
  <c r="B176" i="8"/>
  <c r="C167" i="8"/>
  <c r="D167" i="8"/>
  <c r="E167" i="8"/>
  <c r="F167" i="8"/>
  <c r="G167" i="8"/>
  <c r="H167" i="8"/>
  <c r="I167" i="8"/>
  <c r="J167" i="8"/>
  <c r="K167" i="8"/>
  <c r="L167" i="8"/>
  <c r="M167" i="8"/>
  <c r="B167" i="8"/>
  <c r="C144" i="8"/>
  <c r="D144" i="8"/>
  <c r="E144" i="8"/>
  <c r="F144" i="8"/>
  <c r="G144" i="8"/>
  <c r="H144" i="8"/>
  <c r="I144" i="8"/>
  <c r="J144" i="8"/>
  <c r="K144" i="8"/>
  <c r="L144" i="8"/>
  <c r="M144" i="8"/>
  <c r="B144" i="8"/>
  <c r="C135" i="8"/>
  <c r="D135" i="8"/>
  <c r="E135" i="8"/>
  <c r="F135" i="8"/>
  <c r="G135" i="8"/>
  <c r="H135" i="8"/>
  <c r="I135" i="8"/>
  <c r="J135" i="8"/>
  <c r="K135" i="8"/>
  <c r="L135" i="8"/>
  <c r="M135" i="8"/>
  <c r="B135" i="8"/>
  <c r="C102" i="8"/>
  <c r="D102" i="8"/>
  <c r="E102" i="8"/>
  <c r="F102" i="8"/>
  <c r="G102" i="8"/>
  <c r="H102" i="8"/>
  <c r="I102" i="8"/>
  <c r="J102" i="8"/>
  <c r="K102" i="8"/>
  <c r="L102" i="8"/>
  <c r="M102" i="8"/>
  <c r="B102" i="8"/>
  <c r="C95" i="8"/>
  <c r="D95" i="8"/>
  <c r="E95" i="8"/>
  <c r="F95" i="8"/>
  <c r="G95" i="8"/>
  <c r="H95" i="8"/>
  <c r="I95" i="8"/>
  <c r="J95" i="8"/>
  <c r="K95" i="8"/>
  <c r="L95" i="8"/>
  <c r="M95" i="8"/>
  <c r="B95" i="8"/>
  <c r="C5" i="8"/>
  <c r="D5" i="8"/>
  <c r="E5" i="8"/>
  <c r="F5" i="8"/>
  <c r="G5" i="8"/>
  <c r="H5" i="8"/>
  <c r="I5" i="8"/>
  <c r="J5" i="8"/>
  <c r="K5" i="8"/>
  <c r="L5" i="8"/>
  <c r="M5" i="8"/>
  <c r="B5" i="8"/>
  <c r="N87" i="8"/>
  <c r="N48" i="8"/>
  <c r="N4" i="8"/>
  <c r="J41" i="10"/>
  <c r="F158" i="8" l="1"/>
  <c r="J158" i="8"/>
  <c r="K149" i="8"/>
  <c r="C158" i="8"/>
  <c r="G158" i="8"/>
  <c r="K158" i="8"/>
  <c r="F149" i="8"/>
  <c r="G154" i="8"/>
  <c r="D158" i="8"/>
  <c r="L158" i="8"/>
  <c r="J149" i="8"/>
  <c r="C149" i="8"/>
  <c r="H149" i="8"/>
  <c r="E158" i="8"/>
  <c r="I158" i="8"/>
  <c r="M158" i="8"/>
  <c r="D149" i="8"/>
  <c r="H158" i="8"/>
  <c r="L149" i="8"/>
  <c r="N158" i="8"/>
  <c r="B158" i="8"/>
  <c r="B149" i="8"/>
  <c r="J43" i="10" s="1"/>
  <c r="N154" i="8"/>
  <c r="N149" i="8"/>
  <c r="E154" i="8"/>
  <c r="I154" i="8"/>
  <c r="M154" i="8"/>
  <c r="B188" i="8"/>
  <c r="N185" i="8"/>
  <c r="N187" i="8" s="1"/>
  <c r="G82" i="8"/>
  <c r="F82" i="8"/>
  <c r="C82" i="8"/>
  <c r="J82" i="8"/>
  <c r="M82" i="8"/>
  <c r="I82" i="8"/>
  <c r="E82" i="8"/>
  <c r="L82" i="8"/>
  <c r="H82" i="8"/>
  <c r="D82" i="8"/>
  <c r="B82" i="8"/>
  <c r="K82" i="8"/>
  <c r="K27" i="8"/>
  <c r="M27" i="8"/>
  <c r="H27" i="8"/>
  <c r="G27" i="8"/>
  <c r="E27" i="8"/>
  <c r="J27" i="8"/>
  <c r="F27" i="8"/>
  <c r="I27" i="8"/>
  <c r="L27" i="8"/>
  <c r="D27" i="8"/>
  <c r="C27" i="8"/>
  <c r="C188" i="8"/>
  <c r="J188" i="8"/>
  <c r="F188" i="8"/>
  <c r="M188" i="8"/>
  <c r="I188" i="8"/>
  <c r="E188" i="8"/>
  <c r="L188" i="8"/>
  <c r="H188" i="8"/>
  <c r="D188" i="8"/>
  <c r="K188" i="8"/>
  <c r="G188" i="8"/>
  <c r="J159" i="8" l="1"/>
  <c r="L159" i="8"/>
  <c r="K159" i="8"/>
  <c r="E159" i="8"/>
  <c r="I159" i="8"/>
  <c r="D159" i="8"/>
  <c r="M159" i="8"/>
  <c r="K43" i="10"/>
  <c r="C159" i="8"/>
  <c r="G159" i="8"/>
  <c r="H159" i="8"/>
  <c r="F159" i="8"/>
  <c r="B159" i="8"/>
  <c r="H46" i="10"/>
  <c r="H37" i="10"/>
  <c r="K45" i="10"/>
  <c r="J45" i="10"/>
  <c r="D175" i="8"/>
  <c r="D177" i="8" s="1"/>
  <c r="E175" i="8"/>
  <c r="E177" i="8" s="1"/>
  <c r="F175" i="8"/>
  <c r="F177" i="8" s="1"/>
  <c r="G175" i="8"/>
  <c r="G177" i="8" s="1"/>
  <c r="H175" i="8"/>
  <c r="H177" i="8" s="1"/>
  <c r="I175" i="8"/>
  <c r="I177" i="8" s="1"/>
  <c r="J175" i="8"/>
  <c r="J177" i="8" s="1"/>
  <c r="K175" i="8"/>
  <c r="K177" i="8" s="1"/>
  <c r="L175" i="8"/>
  <c r="L177" i="8" s="1"/>
  <c r="M175" i="8"/>
  <c r="M177" i="8" s="1"/>
  <c r="C175" i="8"/>
  <c r="C177" i="8" s="1"/>
  <c r="B175" i="8"/>
  <c r="B177" i="8" s="1"/>
  <c r="N174" i="8"/>
  <c r="N176" i="8" s="1"/>
  <c r="N173" i="8"/>
  <c r="L36" i="10"/>
  <c r="M33" i="10"/>
  <c r="N33" i="10" s="1"/>
  <c r="M34" i="10"/>
  <c r="N34" i="10" s="1"/>
  <c r="M35" i="10"/>
  <c r="N35" i="10" s="1"/>
  <c r="M36" i="10"/>
  <c r="N36" i="10" s="1"/>
  <c r="L33" i="10"/>
  <c r="L34" i="10"/>
  <c r="L35" i="10"/>
  <c r="K31" i="10"/>
  <c r="J31" i="10"/>
  <c r="N94" i="8"/>
  <c r="N95" i="8" s="1"/>
  <c r="N93" i="8"/>
  <c r="B73" i="8"/>
  <c r="B74" i="8" s="1"/>
  <c r="N69" i="8"/>
  <c r="M73" i="8"/>
  <c r="L73" i="8"/>
  <c r="K73" i="8"/>
  <c r="J73" i="8"/>
  <c r="I73" i="8"/>
  <c r="H73" i="8"/>
  <c r="G73" i="8"/>
  <c r="F73" i="8"/>
  <c r="E73" i="8"/>
  <c r="D73" i="8"/>
  <c r="C73" i="8"/>
  <c r="N72" i="8"/>
  <c r="N71" i="8"/>
  <c r="N70" i="8"/>
  <c r="J26" i="10"/>
  <c r="C64" i="8"/>
  <c r="D64" i="8"/>
  <c r="E64" i="8"/>
  <c r="F64" i="8"/>
  <c r="G64" i="8"/>
  <c r="H64" i="8"/>
  <c r="I64" i="8"/>
  <c r="J64" i="8"/>
  <c r="K64" i="8"/>
  <c r="L64" i="8"/>
  <c r="M64" i="8"/>
  <c r="B65" i="8"/>
  <c r="N62" i="8"/>
  <c r="N63" i="8"/>
  <c r="N61" i="8"/>
  <c r="N55" i="8"/>
  <c r="K25" i="10"/>
  <c r="J25" i="10"/>
  <c r="D56" i="8"/>
  <c r="E56" i="8"/>
  <c r="F56" i="8"/>
  <c r="G56" i="8"/>
  <c r="H56" i="8"/>
  <c r="I56" i="8"/>
  <c r="J56" i="8"/>
  <c r="K56" i="8"/>
  <c r="L56" i="8"/>
  <c r="M56" i="8"/>
  <c r="C56" i="8"/>
  <c r="B56" i="8"/>
  <c r="D96" i="8" l="1"/>
  <c r="K74" i="8"/>
  <c r="G74" i="8"/>
  <c r="C96" i="8"/>
  <c r="J96" i="8"/>
  <c r="F96" i="8"/>
  <c r="M31" i="10"/>
  <c r="N31" i="10" s="1"/>
  <c r="C74" i="8"/>
  <c r="J74" i="8"/>
  <c r="F74" i="8"/>
  <c r="B96" i="8"/>
  <c r="G96" i="8"/>
  <c r="N64" i="8"/>
  <c r="M96" i="8"/>
  <c r="I96" i="8"/>
  <c r="E96" i="8"/>
  <c r="M74" i="8"/>
  <c r="I74" i="8"/>
  <c r="E74" i="8"/>
  <c r="K96" i="8"/>
  <c r="L96" i="8"/>
  <c r="H96" i="8"/>
  <c r="L74" i="8"/>
  <c r="H74" i="8"/>
  <c r="D74" i="8"/>
  <c r="K27" i="10"/>
  <c r="L31" i="10"/>
  <c r="N73" i="8"/>
  <c r="C65" i="8"/>
  <c r="F65" i="8"/>
  <c r="K26" i="10"/>
  <c r="J65" i="8"/>
  <c r="M65" i="8"/>
  <c r="I65" i="8"/>
  <c r="E65" i="8"/>
  <c r="L65" i="8"/>
  <c r="H65" i="8"/>
  <c r="D65" i="8"/>
  <c r="K65" i="8"/>
  <c r="G65" i="8"/>
  <c r="D57" i="8"/>
  <c r="G57" i="8"/>
  <c r="C57" i="8"/>
  <c r="J57" i="8"/>
  <c r="F57" i="8"/>
  <c r="K57" i="8"/>
  <c r="M57" i="8"/>
  <c r="I57" i="8"/>
  <c r="E57" i="8"/>
  <c r="L57" i="8"/>
  <c r="H57" i="8"/>
  <c r="B57" i="8" l="1"/>
  <c r="N56" i="8"/>
  <c r="M25" i="10"/>
  <c r="N25" i="10" s="1"/>
  <c r="L25" i="10"/>
  <c r="M26" i="10"/>
  <c r="N26" i="10" s="1"/>
  <c r="L26" i="10"/>
  <c r="M27" i="10"/>
  <c r="N27" i="10" s="1"/>
  <c r="L27" i="10"/>
  <c r="K24" i="10"/>
  <c r="J24" i="10"/>
  <c r="M49" i="8"/>
  <c r="L49" i="8"/>
  <c r="K49" i="8"/>
  <c r="J49" i="8"/>
  <c r="I49" i="8"/>
  <c r="H49" i="8"/>
  <c r="G49" i="8"/>
  <c r="F49" i="8"/>
  <c r="E49" i="8"/>
  <c r="D49" i="8"/>
  <c r="C49" i="8"/>
  <c r="B49" i="8"/>
  <c r="B50" i="8" s="1"/>
  <c r="N47" i="8"/>
  <c r="C42" i="8"/>
  <c r="D42" i="8"/>
  <c r="E42" i="8"/>
  <c r="F42" i="8"/>
  <c r="G42" i="8"/>
  <c r="H42" i="8"/>
  <c r="I42" i="8"/>
  <c r="J42" i="8"/>
  <c r="K42" i="8"/>
  <c r="L42" i="8"/>
  <c r="M42" i="8"/>
  <c r="J23" i="10"/>
  <c r="N40" i="8"/>
  <c r="K20" i="10"/>
  <c r="J20" i="10"/>
  <c r="N24" i="8"/>
  <c r="N26" i="8" s="1"/>
  <c r="K18" i="10"/>
  <c r="D18" i="8"/>
  <c r="D19" i="8" s="1"/>
  <c r="E18" i="8"/>
  <c r="E19" i="8" s="1"/>
  <c r="F18" i="8"/>
  <c r="F19" i="8" s="1"/>
  <c r="G18" i="8"/>
  <c r="G19" i="8" s="1"/>
  <c r="H18" i="8"/>
  <c r="H19" i="8" s="1"/>
  <c r="I18" i="8"/>
  <c r="I19" i="8" s="1"/>
  <c r="J18" i="8"/>
  <c r="J19" i="8" s="1"/>
  <c r="K18" i="8"/>
  <c r="K19" i="8" s="1"/>
  <c r="L18" i="8"/>
  <c r="L19" i="8" s="1"/>
  <c r="M18" i="8"/>
  <c r="M19" i="8" s="1"/>
  <c r="N19" i="8" s="1"/>
  <c r="C18" i="8"/>
  <c r="C19" i="8" s="1"/>
  <c r="B18" i="8"/>
  <c r="B19" i="8" s="1"/>
  <c r="N17" i="8"/>
  <c r="M17" i="10"/>
  <c r="N17" i="10" s="1"/>
  <c r="N10" i="8"/>
  <c r="D11" i="8"/>
  <c r="D12" i="8" s="1"/>
  <c r="E11" i="8"/>
  <c r="E12" i="8" s="1"/>
  <c r="F11" i="8"/>
  <c r="F12" i="8" s="1"/>
  <c r="G11" i="8"/>
  <c r="G12" i="8" s="1"/>
  <c r="H11" i="8"/>
  <c r="H12" i="8" s="1"/>
  <c r="I11" i="8"/>
  <c r="I12" i="8" s="1"/>
  <c r="J11" i="8"/>
  <c r="J12" i="8" s="1"/>
  <c r="K11" i="8"/>
  <c r="K12" i="8" s="1"/>
  <c r="L11" i="8"/>
  <c r="L12" i="8" s="1"/>
  <c r="M11" i="8"/>
  <c r="M12" i="8" s="1"/>
  <c r="N12" i="8" s="1"/>
  <c r="C11" i="8"/>
  <c r="C12" i="8" s="1"/>
  <c r="B11" i="8"/>
  <c r="B12" i="8" s="1"/>
  <c r="N3" i="8"/>
  <c r="N5" i="8" s="1"/>
  <c r="K44" i="10"/>
  <c r="J44" i="10"/>
  <c r="K42" i="10"/>
  <c r="J42" i="10"/>
  <c r="K39" i="10"/>
  <c r="J39" i="10"/>
  <c r="K32" i="10"/>
  <c r="J32" i="10"/>
  <c r="K30" i="10"/>
  <c r="J30" i="10"/>
  <c r="K21" i="10"/>
  <c r="J21" i="10"/>
  <c r="J16" i="10"/>
  <c r="B74" i="10"/>
  <c r="C75" i="10"/>
  <c r="C35" i="8"/>
  <c r="D35" i="8"/>
  <c r="E35" i="8"/>
  <c r="F35" i="8"/>
  <c r="G35" i="8"/>
  <c r="H35" i="8"/>
  <c r="I35" i="8"/>
  <c r="J35" i="8"/>
  <c r="K35" i="8"/>
  <c r="L35" i="8"/>
  <c r="M35" i="8"/>
  <c r="B35" i="8"/>
  <c r="B88" i="8"/>
  <c r="M143" i="8"/>
  <c r="L143" i="8"/>
  <c r="K143" i="8"/>
  <c r="J143" i="8"/>
  <c r="I143" i="8"/>
  <c r="H143" i="8"/>
  <c r="G143" i="8"/>
  <c r="F143" i="8"/>
  <c r="E143" i="8"/>
  <c r="D143" i="8"/>
  <c r="C143" i="8"/>
  <c r="B143" i="8"/>
  <c r="N142" i="8"/>
  <c r="N144" i="8" s="1"/>
  <c r="N141" i="8"/>
  <c r="N125" i="8"/>
  <c r="C126" i="8"/>
  <c r="D126" i="8"/>
  <c r="E126" i="8"/>
  <c r="F126" i="8"/>
  <c r="G126" i="8"/>
  <c r="H126" i="8"/>
  <c r="I126" i="8"/>
  <c r="J126" i="8"/>
  <c r="K126" i="8"/>
  <c r="L126" i="8"/>
  <c r="M126" i="8"/>
  <c r="B126" i="8"/>
  <c r="N101" i="8"/>
  <c r="N100" i="8"/>
  <c r="C88" i="8"/>
  <c r="D88" i="8"/>
  <c r="E88" i="8"/>
  <c r="F88" i="8"/>
  <c r="G88" i="8"/>
  <c r="H88" i="8"/>
  <c r="I88" i="8"/>
  <c r="J88" i="8"/>
  <c r="K88" i="8"/>
  <c r="L88" i="8"/>
  <c r="M88" i="8"/>
  <c r="N86" i="8"/>
  <c r="L8" i="10"/>
  <c r="H19" i="10"/>
  <c r="M32" i="10" l="1"/>
  <c r="N102" i="8"/>
  <c r="B89" i="8"/>
  <c r="G89" i="8"/>
  <c r="K89" i="8"/>
  <c r="D89" i="8"/>
  <c r="H89" i="8"/>
  <c r="L89" i="8"/>
  <c r="F89" i="8"/>
  <c r="C89" i="8"/>
  <c r="E89" i="8"/>
  <c r="I89" i="8"/>
  <c r="M89" i="8"/>
  <c r="J89" i="8"/>
  <c r="F145" i="8"/>
  <c r="J145" i="8"/>
  <c r="C145" i="8"/>
  <c r="G145" i="8"/>
  <c r="K145" i="8"/>
  <c r="I145" i="8"/>
  <c r="D145" i="8"/>
  <c r="H145" i="8"/>
  <c r="L145" i="8"/>
  <c r="E145" i="8"/>
  <c r="M145" i="8"/>
  <c r="M30" i="10"/>
  <c r="B103" i="8"/>
  <c r="N42" i="8"/>
  <c r="M24" i="10"/>
  <c r="N24" i="10" s="1"/>
  <c r="L24" i="10"/>
  <c r="M50" i="8"/>
  <c r="L50" i="8"/>
  <c r="I50" i="8"/>
  <c r="H50" i="8"/>
  <c r="E50" i="8"/>
  <c r="D50" i="8"/>
  <c r="K50" i="8"/>
  <c r="G50" i="8"/>
  <c r="C50" i="8"/>
  <c r="J50" i="8"/>
  <c r="F50" i="8"/>
  <c r="N49" i="8"/>
  <c r="B42" i="8"/>
  <c r="B43" i="8" s="1"/>
  <c r="L23" i="10"/>
  <c r="M23" i="10"/>
  <c r="N23" i="10" s="1"/>
  <c r="M18" i="10"/>
  <c r="N18" i="10" s="1"/>
  <c r="L17" i="10"/>
  <c r="L18" i="10"/>
  <c r="D103" i="8"/>
  <c r="M16" i="10"/>
  <c r="N16" i="10" s="1"/>
  <c r="I103" i="8"/>
  <c r="M103" i="8"/>
  <c r="E103" i="8"/>
  <c r="L103" i="8"/>
  <c r="H103" i="8"/>
  <c r="K103" i="8"/>
  <c r="G103" i="8"/>
  <c r="C103" i="8"/>
  <c r="J103" i="8"/>
  <c r="F103" i="8"/>
  <c r="N88" i="8"/>
  <c r="L16" i="10"/>
  <c r="M43" i="8" l="1"/>
  <c r="D43" i="8"/>
  <c r="K43" i="8"/>
  <c r="I43" i="8"/>
  <c r="G43" i="8"/>
  <c r="J43" i="8"/>
  <c r="E43" i="8"/>
  <c r="H43" i="8"/>
  <c r="F43" i="8"/>
  <c r="L43" i="8"/>
  <c r="C43" i="8"/>
  <c r="M42" i="10"/>
  <c r="N42" i="10" s="1"/>
  <c r="L42" i="10"/>
  <c r="N19" i="10" l="1"/>
  <c r="L166" i="8" l="1"/>
  <c r="K166" i="8"/>
  <c r="J166" i="8"/>
  <c r="I166" i="8"/>
  <c r="H166" i="8"/>
  <c r="G166" i="8"/>
  <c r="F166" i="8"/>
  <c r="E166" i="8"/>
  <c r="D166" i="8"/>
  <c r="C166" i="8"/>
  <c r="B75" i="10"/>
  <c r="N132" i="8"/>
  <c r="J40" i="10" s="1"/>
  <c r="N124" i="8"/>
  <c r="M166" i="8"/>
  <c r="B166" i="8"/>
  <c r="M41" i="10"/>
  <c r="N41" i="10" s="1"/>
  <c r="L41" i="10"/>
  <c r="N30" i="10"/>
  <c r="L30" i="10"/>
  <c r="N32" i="10"/>
  <c r="L32" i="10"/>
  <c r="N165" i="8"/>
  <c r="N167" i="8" s="1"/>
  <c r="N164" i="8"/>
  <c r="N68" i="10"/>
  <c r="C60" i="10"/>
  <c r="M55" i="10"/>
  <c r="N55" i="10" s="1"/>
  <c r="M54" i="10"/>
  <c r="N54" i="10" s="1"/>
  <c r="M53" i="10"/>
  <c r="N53" i="10" s="1"/>
  <c r="M45" i="10"/>
  <c r="N45" i="10" s="1"/>
  <c r="L45" i="10"/>
  <c r="M44" i="10"/>
  <c r="N44" i="10" s="1"/>
  <c r="L44" i="10"/>
  <c r="M43" i="10"/>
  <c r="N43" i="10" s="1"/>
  <c r="L43" i="10"/>
  <c r="M38" i="10"/>
  <c r="N38" i="10" s="1"/>
  <c r="L38" i="10"/>
  <c r="M29" i="10"/>
  <c r="N29" i="10" s="1"/>
  <c r="L29" i="10"/>
  <c r="M28" i="10"/>
  <c r="N28" i="10" s="1"/>
  <c r="L28" i="10"/>
  <c r="H22" i="10"/>
  <c r="M20" i="10"/>
  <c r="N20" i="10" s="1"/>
  <c r="L20" i="10"/>
  <c r="F168" i="8" l="1"/>
  <c r="J168" i="8"/>
  <c r="C168" i="8"/>
  <c r="M168" i="8"/>
  <c r="G168" i="8"/>
  <c r="K168" i="8"/>
  <c r="E168" i="8"/>
  <c r="D168" i="8"/>
  <c r="H168" i="8"/>
  <c r="L168" i="8"/>
  <c r="I168" i="8"/>
  <c r="H47" i="10"/>
  <c r="M134" i="8"/>
  <c r="N37" i="10"/>
  <c r="J134" i="8" l="1"/>
  <c r="K134" i="8"/>
  <c r="F13" i="1"/>
  <c r="G134" i="8"/>
  <c r="C134" i="8"/>
  <c r="N133" i="8"/>
  <c r="N135" i="8" s="1"/>
  <c r="H134" i="8"/>
  <c r="E134" i="8"/>
  <c r="B134" i="8"/>
  <c r="L134" i="8"/>
  <c r="D134" i="8"/>
  <c r="F134" i="8"/>
  <c r="I134" i="8"/>
  <c r="N126" i="8"/>
  <c r="B127" i="8"/>
  <c r="D127" i="8"/>
  <c r="H127" i="8"/>
  <c r="L127" i="8"/>
  <c r="E127" i="8"/>
  <c r="I127" i="8"/>
  <c r="M127" i="8"/>
  <c r="F127" i="8"/>
  <c r="J127" i="8"/>
  <c r="C127" i="8"/>
  <c r="G127" i="8"/>
  <c r="K127" i="8"/>
  <c r="M34" i="8"/>
  <c r="L34" i="8"/>
  <c r="K34" i="8"/>
  <c r="J34" i="8"/>
  <c r="I34" i="8"/>
  <c r="H34" i="8"/>
  <c r="G34" i="8"/>
  <c r="F34" i="8"/>
  <c r="E34" i="8"/>
  <c r="D34" i="8"/>
  <c r="C34" i="8"/>
  <c r="N33" i="8"/>
  <c r="N32"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45" i="8" l="1"/>
  <c r="J16" i="1"/>
  <c r="K40" i="10"/>
  <c r="B136" i="8"/>
  <c r="K136" i="8"/>
  <c r="C136" i="8"/>
  <c r="F136" i="8"/>
  <c r="I136" i="8"/>
  <c r="G136" i="8"/>
  <c r="J136" i="8"/>
  <c r="L136" i="8"/>
  <c r="M136" i="8"/>
  <c r="D136" i="8"/>
  <c r="E136" i="8"/>
  <c r="H136" i="8"/>
  <c r="J21" i="1"/>
  <c r="M39" i="10"/>
  <c r="N39" i="10" s="1"/>
  <c r="L39" i="10"/>
  <c r="I20" i="1"/>
  <c r="G21" i="1"/>
  <c r="I12" i="1"/>
  <c r="I14" i="1"/>
  <c r="E14" i="1"/>
  <c r="N35" i="8"/>
  <c r="B168" i="8"/>
  <c r="L36" i="8"/>
  <c r="E36" i="8"/>
  <c r="I36" i="8"/>
  <c r="M36" i="8"/>
  <c r="B36" i="8"/>
  <c r="F36" i="8"/>
  <c r="J36" i="8"/>
  <c r="C36" i="8"/>
  <c r="G36" i="8"/>
  <c r="K36" i="8"/>
  <c r="D36" i="8"/>
  <c r="H36" i="8"/>
  <c r="G16" i="1"/>
  <c r="G12" i="1"/>
  <c r="J20" i="1"/>
  <c r="L40" i="10" l="1"/>
  <c r="M40" i="10"/>
  <c r="N40" i="10" s="1"/>
  <c r="N47" i="10" s="1"/>
  <c r="H16" i="1"/>
  <c r="M21" i="10"/>
  <c r="N21" i="10" s="1"/>
  <c r="N22" i="10" s="1"/>
  <c r="L21" i="10"/>
  <c r="H14" i="1"/>
  <c r="J14" i="1" s="1"/>
  <c r="N46" i="10" l="1"/>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8" authorId="0" shapeId="0" xr:uid="{CF3AD8D9-51F3-4758-AB7D-0C20F4FBF855}">
      <text>
        <r>
          <rPr>
            <b/>
            <sz val="9"/>
            <color indexed="81"/>
            <rFont val="Tahoma"/>
            <family val="2"/>
          </rPr>
          <t>MT05:</t>
        </r>
        <r>
          <rPr>
            <sz val="9"/>
            <color indexed="81"/>
            <rFont val="Tahoma"/>
            <family val="2"/>
          </rPr>
          <t xml:space="preserve">
1 per Dept under Direktorat Adm</t>
        </r>
      </text>
    </comment>
    <comment ref="J44"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C173" authorId="0" shapeId="0" xr:uid="{F8936879-5690-4C56-A50A-0D30AB5465A2}">
      <text>
        <r>
          <rPr>
            <b/>
            <sz val="9"/>
            <color indexed="81"/>
            <rFont val="Tahoma"/>
            <family val="2"/>
          </rPr>
          <t>MT05:</t>
        </r>
        <r>
          <rPr>
            <sz val="9"/>
            <color indexed="81"/>
            <rFont val="Tahoma"/>
            <family val="2"/>
          </rPr>
          <t xml:space="preserve">
Pengembangan MR &amp; SP by CIS</t>
        </r>
      </text>
    </comment>
    <comment ref="D173" authorId="0" shapeId="0" xr:uid="{295E8B96-2297-4115-A9AA-EB3DF1395638}">
      <text>
        <r>
          <rPr>
            <b/>
            <sz val="9"/>
            <color indexed="81"/>
            <rFont val="Tahoma"/>
            <family val="2"/>
          </rPr>
          <t>MT05:</t>
        </r>
        <r>
          <rPr>
            <sz val="9"/>
            <color indexed="81"/>
            <rFont val="Tahoma"/>
            <family val="2"/>
          </rPr>
          <t xml:space="preserve">
PKH &amp; Prod. By CIS</t>
        </r>
      </text>
    </comment>
    <comment ref="H173" authorId="0" shapeId="0" xr:uid="{4869CC41-67FE-4C93-8454-91BF75F4BF3A}">
      <text>
        <r>
          <rPr>
            <b/>
            <sz val="9"/>
            <color indexed="81"/>
            <rFont val="Tahoma"/>
            <family val="2"/>
          </rPr>
          <t>MT05:</t>
        </r>
        <r>
          <rPr>
            <sz val="9"/>
            <color indexed="81"/>
            <rFont val="Tahoma"/>
            <family val="2"/>
          </rPr>
          <t xml:space="preserve">
MRP by SAP</t>
        </r>
      </text>
    </comment>
    <comment ref="N182" authorId="0" shapeId="0" xr:uid="{7F6D45C3-C41A-4FEC-96E7-799854B47AD5}">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<sst xmlns="http://schemas.openxmlformats.org/spreadsheetml/2006/main" count="1217" uniqueCount="320">
  <si>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</si>
  <si>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</si>
  <si>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</si>
  <si>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</si>
  <si>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</si>
  <si>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</si>
  <si>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</si>
  <si>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</si>
  <si>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</si>
  <si>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</si>
  <si>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</si>
  <si>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</si>
  <si>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</si>
  <si>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</si>
  <si>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</si>
  <si>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</si>
  <si>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</si>
  <si>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</si>
  <si>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</si>
  <si>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</si>
  <si>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</si>
  <si>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</si>
  <si>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</si>
  <si>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</si>
  <si>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</si>
  <si>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</si>
  <si>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</si>
  <si>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</si>
  <si>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</si>
  <si>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</si>
  <si>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</si>
  <si>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</si>
  <si>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</si>
  <si>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</si>
  <si>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</si>
  <si>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</si>
  <si>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</si>
  <si>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</si>
  <si>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</si>
  <si>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</si>
  <si>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</si>
  <si>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</si>
  <si>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</si>
  <si>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</si>
  <si>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</si>
  <si>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</si>
  <si>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</si>
  <si>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</si>
  <si>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</si>
  <si>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</si>
  <si>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</si>
  <si>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</si>
  <si>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</si>
  <si>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</si>
  <si>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</si>
  <si>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</si>
  <si>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</si>
  <si>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</si>
  <si>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</si>
  <si>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</si>
  <si>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</si>
  <si>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</si>
  <si>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</si>
  <si>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</si>
  <si>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</si>
  <si>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</si>
  <si>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</si>
  <si>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</si>
  <si>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</si>
  <si>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</si>
  <si>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</si>
  <si>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</si>
  <si>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</si>
  <si>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</si>
  <si>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</si>
  <si>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</si>
  <si>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</si>
  <si>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</si>
  <si>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</si>
  <si>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</si>
  <si>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</si>
  <si>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</si>
  <si>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</si>
  <si>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</si>
  <si>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</si>
  <si>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</si>
  <si>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</si>
  <si>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</si>
  <si>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</si>
  <si>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</si>
  <si>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</si>
  <si>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</si>
  <si>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</si>
  <si>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</si>
  <si>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</si>
  <si>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</si>
  <si>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</si>
  <si>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</si>
  <si>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</si>
  <si>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</si>
  <si>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</si>
  <si>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</si>
  <si>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</si>
  <si>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</si>
  <si>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</si>
  <si>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</si>
  <si>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</si>
  <si>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</si>
  <si>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</si>
  <si>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</si>
  <si>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</si>
  <si>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</si>
  <si>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</si>
  <si>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</si>
  <si>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</si>
  <si>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</si>
  <si>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</si>
  <si>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</si>
  <si>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</si>
  <si>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</si>
  <si>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</si>
  <si>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</si>
  <si>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</si>
  <si>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</si>
  <si>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</si>
  <si>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</si>
  <si>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</si>
  <si>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</si>
  <si>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</si>
  <si>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</si>
  <si>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</si>
  <si>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</si>
  <si>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</si>
  <si>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</si>
  <si>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</si>
  <si>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</si>
  <si>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</si>
  <si>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</si>
  <si>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</si>
  <si>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</si>
  <si>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</si>
  <si>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</si>
  <si>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</si>
  <si>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</si>
  <si>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</si>
  <si>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</si>
  <si>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</si>
  <si>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</si>
  <si>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</si>
  <si>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</si>
  <si>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</si>
  <si>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</si>
  <si>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</si>
  <si>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</si>
  <si>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</si>
  <si>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</si>
  <si>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</si>
  <si>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</si>
  <si>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</si>
  <si>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</si>
  <si>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</si>
  <si>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</si>
  <si>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</si>
  <si>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</si>
  <si>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</si>
  <si>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</si>
  <si>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</si>
  <si>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</si>
  <si>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</si>
  <si>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</si>
  <si>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</si>
  <si>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</si>
  <si>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</si>
  <si>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</si>
  <si>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</si>
  <si>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</si>
  <si>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</si>
  <si>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</si>
  <si>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</si>
  <si>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</si>
  <si>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</si>
  <si>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</si>
  <si>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</si>
  <si>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</si>
  <si>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</si>
  <si>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</si>
  <si>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</si>
  <si>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</si>
  <si>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</si>
  <si>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</si>
  <si>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</si>
  <si>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</si>
  <si>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</si>
  <si>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</si>
  <si>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</si>
  <si>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</si>
  <si>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</si>
  <si>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</si>
  <si>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Optimalisasi Program Digitalisasi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</si>
  <si>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</si>
  <si>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</si>
  <si>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</si>
  <si>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</si>
  <si>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</si>
  <si>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</si>
  <si>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</si>
  <si>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</si>
  <si>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</si>
  <si>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</si>
  <si>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</si>
  <si>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</si>
  <si>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</si>
  <si>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</si>
  <si>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</si>
  <si>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</si>
  <si>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</si>
  <si>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</si>
  <si>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</si>
  <si>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</si>
  <si>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</si>
  <si>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</si>
  <si>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</si>
  <si>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</si>
  <si>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</si>
  <si>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</si>
  <si>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</si>
  <si>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</si>
  <si>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</si>
  <si>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Realisasi biaya bahan baku  &amp; Subkon terhadap nilai sales Single dari budget</t>
  </si>
  <si>
    <t>Develop item produk dengan menggunakan alternative subkon dengan standar yang ditetapkan</t>
  </si>
  <si>
    <t>% Budget</t>
  </si>
  <si>
    <t>Item</t>
  </si>
  <si>
    <t>Streamline proses produksi &amp; subkon</t>
  </si>
  <si>
    <t>dalam Item</t>
  </si>
  <si>
    <t>Ketepatan waktu &amp; Qty penyelesaian barang (Sesuai APS)</t>
  </si>
  <si>
    <t>% sesuai APS</t>
  </si>
  <si>
    <t>I.1. Production Quality</t>
  </si>
  <si>
    <t>Jumlah Kegagalan G2 Proses Produksi di Subkon</t>
  </si>
  <si>
    <t>% kegagalan</t>
  </si>
  <si>
    <t>Actual (Tidak perlu diisi)</t>
  </si>
  <si>
    <t>Hasil Produksi Rata2 perhari (Equivalen/hari)</t>
  </si>
  <si>
    <t xml:space="preserve">Unit </t>
  </si>
  <si>
    <t>Supply Material ke Produksi dan Subkon</t>
  </si>
  <si>
    <t>H-1 Day</t>
  </si>
  <si>
    <t>PKH sesuai dengan RPB</t>
  </si>
  <si>
    <t>Ketepatan</t>
  </si>
  <si>
    <t>Barang yang diterima tepat waktu dan tepat jumlah</t>
  </si>
  <si>
    <t>Target Waktu</t>
  </si>
  <si>
    <t>Quantity Order (diisi SCM)</t>
  </si>
  <si>
    <t>Quantity Diterima  (diisi SCM)</t>
  </si>
  <si>
    <t>Qty &amp; Ketepatan Waktu</t>
  </si>
  <si>
    <t>Tingkat Kecelakaan Kerja Internal &amp; Vendor</t>
  </si>
  <si>
    <t>Kepatuhan Penggunaan APD Internal &amp; Vendor</t>
  </si>
  <si>
    <t>Kejadian</t>
  </si>
  <si>
    <t>I.4. Inventory Management</t>
  </si>
  <si>
    <t>Total Inventory RM ( Moving)</t>
  </si>
  <si>
    <t>Nilai inventory subkon</t>
  </si>
  <si>
    <t>Nilai inventory unmoving</t>
  </si>
  <si>
    <t>Rp. Milyard</t>
  </si>
  <si>
    <t>Akurasi Stock RM &amp; CIWS</t>
  </si>
  <si>
    <t>Feb-Mar-Jul</t>
  </si>
  <si>
    <t>% TNA &amp; KMS</t>
  </si>
  <si>
    <t>Target TNA</t>
  </si>
  <si>
    <t>Target KMS</t>
  </si>
  <si>
    <t>Anita Nita</t>
  </si>
  <si>
    <t>Supply Chain Management</t>
  </si>
  <si>
    <t>Realisasi</t>
  </si>
  <si>
    <t>Ade Arifin</t>
  </si>
  <si>
    <t>Plan Produksi sesuai RPB (In Qty)</t>
  </si>
  <si>
    <t>Actual Produksi sesuai RPB (In Qty)</t>
  </si>
  <si>
    <t>Target ISO</t>
  </si>
  <si>
    <t>Dalam %</t>
  </si>
  <si>
    <t>Optimalisasi Program Digitalisasi:
Pengembangan MR &amp; SP by CIS
PKH &amp; Prod. By CIS
MRP by SAP</t>
  </si>
  <si>
    <t>Min to Zero</t>
  </si>
  <si>
    <t>Program Penurunan  Intensitas Energi</t>
  </si>
  <si>
    <t xml:space="preserve">Penurunan Domestic Waste </t>
  </si>
  <si>
    <t>Program/Tahun</t>
  </si>
  <si>
    <t>Temuan 5S</t>
  </si>
  <si>
    <t>Strategic Initiative</t>
  </si>
  <si>
    <t>1. Melakukan balancing material untuk kebutuhan APS
2. Mengusulkan alternatif material untuk simplifikasi</t>
  </si>
  <si>
    <t>Melakukan evaluasi terhadap harga &amp; kualitas subkont alternatif yang lebih baik</t>
  </si>
  <si>
    <t>1. Mengevaluasi dan meningkatkan efisiensi rantai pasokan 
2. Meningkatkan proses jual beli material ke Subkon</t>
  </si>
  <si>
    <t>1. Memperbaiki sistem pembuatan rencana produksi. 
2. Membuat list penyelesaian produk 
3. Menetapkan jadwal kebutuhan &amp; pengiriman material vendor 
4. Kecepatan respon informasi yang dibutuhkan.</t>
  </si>
  <si>
    <t>1. Membuat dan menerapkan standar identitas / label.
2. Menetapkan standar marking komponen dari Subkon
3. Merespon setiap permintaan maks. H+1 (SPB, Kode Baru, dll)
4. Mentransaksikan LPB sesuai dengan SOP
5. Membuat checksheet konsistensi pemakaian APD</t>
  </si>
  <si>
    <t xml:space="preserve">1. Mewajibkan semua subkont yang besar untuk membuat SOP Proses
2. Melakukan pengecekan proses produksi secara berkala di subkontraktor. </t>
  </si>
  <si>
    <t>1. Verifikasi kesiapan material Vendor H-2 PKH
2. Mempersiapkan alternatif target produksi</t>
  </si>
  <si>
    <t xml:space="preserve">1. Pengiriman material ke subkon sesuai dengan list MR 
2. Pengiriman material ke produksi sesuai dengan SPBG. </t>
  </si>
  <si>
    <t>1. Evaluasi tingkat kehadiran per bulan
2. Melakukan coaching/conseling</t>
  </si>
  <si>
    <t>1. Verifikasi mingguan kesiapan material vendor setiap hari Kamis.
2. Evaluasi jadwal vs realisasi ( RPB &amp; Delivery schedule)</t>
  </si>
  <si>
    <t>1. Pertemuan berkala dengan vendor bersama PCH
2. Membuat standar packaging 
3. Mengevaluasi standar penilaian</t>
  </si>
  <si>
    <t>1. Mematikan lampu, AC dan dispenser pada saat ruangan tidak digunakan. 
2. Melakukan setting timer di AC</t>
  </si>
  <si>
    <t>1. Melakukan pengawasan terhadap konsistensi pemakaian APD Internal/Vendor
2. Memastikan sarana kerja sudah tersertifikasi.</t>
  </si>
  <si>
    <t>Evaluasi HIRADC Departemen per semester</t>
  </si>
  <si>
    <t xml:space="preserve">1. Melakukan pembelian material dari vendor berdasarkan APS
2. Membuat jadwal pengiriman material
3. Melakukan stock opname sampling. </t>
  </si>
  <si>
    <t xml:space="preserve">1. Melakukan pembelian material dari subkon sesuai kebutuhan
2. Membuat jadwal pengiriman material dari subkon
3. Melakukan stock opname sampling. </t>
  </si>
  <si>
    <t>1. Melakukan kordinasi dengan vendor untuk proses jual beli/barter
2. Menjadikan alternatif barang jadi. 
3. Digunakan untuk produksi reguler.</t>
  </si>
  <si>
    <t>1. Pengisian Kartu Stok di Jam 7.30 s.d 7.45 dan 16.00 s.d 16.30
2. Stok Opname Sampling bersama CMS dan Fiaco (1 minggu sekali)</t>
  </si>
  <si>
    <t>1. Membuat kaizen strategi yang dapat diikutsertakan dalam WOW award.</t>
  </si>
  <si>
    <t xml:space="preserve">Membuat A3 report melalui email tim kaizen. </t>
  </si>
  <si>
    <t>1. Re-layout gudang material. 
2. Menetapkan zona di area penyimpanan gudang
3. Mengimplementasikan piket 5S, program pemilahan sampah 
4. Training konsep 5S</t>
  </si>
  <si>
    <t>1. Sertifikasi operator lift truck / forklift. 
2. Pelatihan pergudangan untuk pemegang stock.
3. Pelatihan Kemampuan Berkomunikasi
4. Pelatihan cara mengakses KMS dengan efektif
5. Menerapkan program reward untuk karyawan yang aktif
6. Evaluasi keterlibatan karyawan dalam pelaksanaan program.</t>
  </si>
  <si>
    <t xml:space="preserve">Mereview jobdesk dan SOP sesuai dengan kode etik, GCG, dan peraturan perundang-undangan yang berlaku. </t>
  </si>
  <si>
    <t>Pengawasan terhadap SOP yang telah dibuat</t>
  </si>
  <si>
    <t>Memastikan pelaksanaan kegiatan departemen sesuai prosedur sesuai yang telah ditetapkan.  
Menyelesaikan hasil temuan audit sesuai waktu yang ditentukan</t>
  </si>
  <si>
    <t>Meningkatkan partisipasi AOC di masing-masing Departemen dalam pelaksanaan 5S</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</si>
  <si>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</si>
  <si>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</si>
  <si>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</si>
  <si>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</si>
  <si>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</si>
  <si>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</si>
  <si>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</si>
  <si>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</si>
  <si>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</si>
  <si>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</si>
  <si>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</si>
  <si>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Actual Average Ketepatan Waktu  (diisi SCM)</t>
  </si>
  <si>
    <t>Selisih</t>
  </si>
  <si>
    <t>YTD</t>
  </si>
  <si>
    <t xml:space="preserve">TPM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</si>
</sst>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0.0%"/>
    <numFmt numFmtId="165" formatCode="_-* #,##0.00_-;\-* #,##0.00_-;_-* &quot;-&quot;??_-;_-@_-"/>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 numFmtId="179" formatCode="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1">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4"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4" fontId="7" fillId="0" borderId="3" xfId="4" applyNumberFormat="1" applyFont="1" applyBorder="1" applyAlignment="1">
      <alignment horizontal="center" vertical="center"/>
    </xf>
    <xf numFmtId="164" fontId="7" fillId="0" borderId="3" xfId="2" applyNumberFormat="1" applyFont="1" applyFill="1" applyBorder="1" applyAlignment="1">
      <alignment horizontal="center" vertical="center"/>
    </xf>
    <xf numFmtId="164"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4"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4"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4"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4"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4"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4"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4"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4"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4" fontId="22" fillId="0" borderId="0" xfId="8" applyNumberFormat="1" applyFont="1" applyAlignment="1" applyProtection="1">
      <alignment horizontal="justify" vertical="center" wrapText="1"/>
    </xf>
    <xf numFmtId="164"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4" fontId="22" fillId="0" borderId="0" xfId="8" applyNumberFormat="1" applyFont="1" applyAlignment="1" applyProtection="1">
      <alignment vertical="top"/>
    </xf>
    <xf numFmtId="0" fontId="22" fillId="0" borderId="0" xfId="7" applyFont="1" applyAlignment="1">
      <alignment horizontal="center"/>
    </xf>
    <xf numFmtId="164"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4"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15" fillId="13" borderId="50" xfId="8" applyNumberFormat="1" applyFont="1" applyFill="1" applyBorder="1" applyAlignment="1" applyProtection="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2" fontId="0" fillId="0" borderId="1" xfId="2" applyNumberFormat="1" applyFont="1" applyBorder="1"/>
    <xf numFmtId="0" fontId="14" fillId="0" borderId="52" xfId="7" applyFont="1" applyBorder="1" applyAlignment="1">
      <alignment horizontal="left" vertical="center"/>
    </xf>
    <xf numFmtId="174" fontId="14" fillId="0" borderId="3" xfId="8" applyNumberFormat="1" applyFont="1" applyFill="1" applyBorder="1" applyAlignment="1" applyProtection="1">
      <alignment horizontal="left"/>
    </xf>
    <xf numFmtId="164" fontId="0" fillId="0" borderId="1" xfId="1" applyNumberFormat="1" applyFont="1" applyBorder="1"/>
    <xf numFmtId="177" fontId="0" fillId="0" borderId="1" xfId="1" applyNumberFormat="1" applyFont="1" applyBorder="1"/>
    <xf numFmtId="164" fontId="0" fillId="0" borderId="1" xfId="2" applyNumberFormat="1" applyFont="1" applyBorder="1"/>
    <xf numFmtId="9" fontId="14" fillId="0" borderId="21" xfId="2" applyFont="1" applyFill="1" applyBorder="1" applyAlignment="1">
      <alignment horizontal="center" vertical="center"/>
    </xf>
    <xf numFmtId="164" fontId="14" fillId="0" borderId="19" xfId="2" applyNumberFormat="1" applyFont="1" applyBorder="1" applyAlignment="1">
      <alignment horizontal="center" vertical="center"/>
    </xf>
    <xf numFmtId="164" fontId="14" fillId="0" borderId="21" xfId="2" applyNumberFormat="1" applyFont="1" applyBorder="1" applyAlignment="1">
      <alignment horizontal="center" vertical="center"/>
    </xf>
    <xf numFmtId="164" fontId="14" fillId="0" borderId="21" xfId="2" applyNumberFormat="1" applyFont="1" applyFill="1" applyBorder="1" applyAlignment="1">
      <alignment horizontal="center" vertical="center"/>
    </xf>
    <xf numFmtId="174" fontId="14" fillId="0" borderId="0" xfId="8" applyNumberFormat="1" applyFont="1" applyFill="1" applyBorder="1" applyAlignment="1" applyProtection="1">
      <alignment horizontal="left"/>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2" fillId="0" borderId="8" xfId="0" applyFont="1" applyBorder="1"/>
    <xf numFmtId="0" fontId="2" fillId="2" borderId="12" xfId="0" applyFont="1" applyFill="1" applyBorder="1" applyAlignment="1">
      <alignment horizontal="center" vertical="center"/>
    </xf>
    <xf numFmtId="0" fontId="29" fillId="0" borderId="8" xfId="0" applyFont="1" applyBorder="1"/>
    <xf numFmtId="164" fontId="14" fillId="0" borderId="20" xfId="8" applyNumberFormat="1" applyFont="1" applyBorder="1" applyAlignment="1" applyProtection="1">
      <alignment horizontal="center" vertical="center"/>
    </xf>
    <xf numFmtId="164" fontId="14" fillId="0" borderId="21" xfId="8" applyNumberFormat="1" applyFont="1" applyBorder="1" applyAlignment="1" applyProtection="1">
      <alignment horizontal="center" vertical="center"/>
    </xf>
    <xf numFmtId="164" fontId="15" fillId="10" borderId="11" xfId="8" applyNumberFormat="1" applyFont="1" applyFill="1" applyBorder="1" applyAlignment="1" applyProtection="1">
      <alignment horizontal="center"/>
    </xf>
    <xf numFmtId="164" fontId="14" fillId="0" borderId="19" xfId="8" applyNumberFormat="1" applyFont="1" applyBorder="1" applyAlignment="1" applyProtection="1">
      <alignment horizontal="center" vertical="center"/>
    </xf>
    <xf numFmtId="164" fontId="15" fillId="11" borderId="11" xfId="8" applyNumberFormat="1" applyFont="1" applyFill="1" applyBorder="1" applyAlignment="1" applyProtection="1">
      <alignment horizontal="center"/>
    </xf>
    <xf numFmtId="164" fontId="15" fillId="12" borderId="11" xfId="8" applyNumberFormat="1" applyFont="1" applyFill="1" applyBorder="1" applyAlignment="1" applyProtection="1">
      <alignment horizontal="center"/>
    </xf>
    <xf numFmtId="164" fontId="15" fillId="13" borderId="50"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43" fontId="0" fillId="8" borderId="1" xfId="1" applyFont="1" applyFill="1" applyBorder="1"/>
    <xf numFmtId="2" fontId="0" fillId="8" borderId="1" xfId="2" applyNumberFormat="1" applyFont="1" applyFill="1" applyBorder="1"/>
    <xf numFmtId="177" fontId="0" fillId="8" borderId="1" xfId="1" applyNumberFormat="1" applyFont="1" applyFill="1" applyBorder="1"/>
    <xf numFmtId="9" fontId="0" fillId="8" borderId="1" xfId="2" applyFont="1" applyFill="1" applyBorder="1"/>
    <xf numFmtId="1" fontId="0" fillId="8" borderId="1" xfId="2" applyNumberFormat="1" applyFont="1" applyFill="1" applyBorder="1"/>
    <xf numFmtId="9" fontId="0" fillId="8" borderId="1" xfId="1" applyNumberFormat="1" applyFont="1" applyFill="1" applyBorder="1"/>
    <xf numFmtId="2" fontId="14" fillId="0" borderId="19" xfId="7" applyNumberFormat="1" applyFont="1" applyBorder="1" applyAlignment="1">
      <alignment horizontal="center" vertical="center"/>
    </xf>
    <xf numFmtId="1" fontId="14" fillId="0" borderId="21" xfId="8" applyNumberFormat="1" applyFont="1" applyBorder="1" applyAlignment="1">
      <alignment horizontal="center" vertical="center"/>
    </xf>
    <xf numFmtId="1" fontId="0" fillId="0" borderId="1" xfId="1" applyNumberFormat="1" applyFont="1" applyBorder="1"/>
    <xf numFmtId="1" fontId="0" fillId="8" borderId="1" xfId="1" applyNumberFormat="1" applyFont="1" applyFill="1" applyBorder="1"/>
    <xf numFmtId="1" fontId="0" fillId="0" borderId="1" xfId="0" applyNumberFormat="1" applyBorder="1"/>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0" fontId="14" fillId="0" borderId="0" xfId="7" applyFont="1" applyAlignment="1">
      <alignment horizontal="left" vertical="center" wrapText="1"/>
    </xf>
    <xf numFmtId="167" fontId="17" fillId="5" borderId="1" xfId="7" applyNumberFormat="1" applyFont="1" applyFill="1" applyBorder="1" applyAlignment="1">
      <alignment horizontal="left" vertical="center" wrapText="1"/>
    </xf>
    <xf numFmtId="168" fontId="17" fillId="5" borderId="1" xfId="7" applyNumberFormat="1" applyFont="1" applyFill="1" applyBorder="1" applyAlignment="1">
      <alignment horizontal="left" vertical="center" wrapText="1"/>
    </xf>
    <xf numFmtId="167" fontId="17" fillId="6" borderId="1" xfId="7" applyNumberFormat="1" applyFont="1" applyFill="1" applyBorder="1" applyAlignment="1">
      <alignment horizontal="left" vertical="center" wrapText="1"/>
    </xf>
    <xf numFmtId="169" fontId="17" fillId="6"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69" fontId="17" fillId="7" borderId="1" xfId="7" applyNumberFormat="1" applyFont="1" applyFill="1" applyBorder="1" applyAlignment="1">
      <alignment horizontal="left" vertical="center" wrapText="1"/>
    </xf>
    <xf numFmtId="170" fontId="16" fillId="8"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0" fontId="17" fillId="9" borderId="1" xfId="8" applyNumberFormat="1" applyFont="1" applyFill="1" applyBorder="1" applyAlignment="1" applyProtection="1">
      <alignment horizontal="left" vertical="center" wrapText="1"/>
    </xf>
    <xf numFmtId="171" fontId="17" fillId="9" borderId="1" xfId="8" applyNumberFormat="1" applyFont="1" applyFill="1" applyBorder="1" applyAlignment="1" applyProtection="1">
      <alignment horizontal="left" vertical="center" wrapText="1"/>
    </xf>
    <xf numFmtId="43" fontId="14" fillId="0" borderId="0" xfId="9" applyFont="1" applyAlignment="1" applyProtection="1">
      <alignment horizontal="left" vertical="center" wrapText="1"/>
    </xf>
    <xf numFmtId="0" fontId="22"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4" fontId="15" fillId="11" borderId="11" xfId="8" applyNumberFormat="1" applyFont="1" applyFill="1" applyBorder="1" applyAlignment="1" applyProtection="1">
      <alignment horizontal="center" vertical="center"/>
    </xf>
    <xf numFmtId="164" fontId="15" fillId="12" borderId="11" xfId="8" applyNumberFormat="1" applyFont="1" applyFill="1" applyBorder="1" applyAlignment="1" applyProtection="1">
      <alignment horizontal="center" vertical="center"/>
    </xf>
    <xf numFmtId="164"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7" fontId="0" fillId="0" borderId="1" xfId="1" applyNumberFormat="1" applyFont="1" applyFill="1" applyBorder="1"/>
    <xf numFmtId="179" fontId="14" fillId="0" borderId="19" xfId="7" applyNumberFormat="1" applyFont="1" applyBorder="1" applyAlignment="1">
      <alignment horizontal="center" vertical="center"/>
    </xf>
    <xf numFmtId="179" fontId="14" fillId="0" borderId="21" xfId="7" applyNumberFormat="1" applyFont="1" applyBorder="1" applyAlignment="1">
      <alignment horizontal="center" vertical="center"/>
    </xf>
    <xf numFmtId="1" fontId="14" fillId="0" borderId="19" xfId="2" applyNumberFormat="1" applyFont="1" applyBorder="1" applyAlignment="1">
      <alignment horizontal="center" vertical="center"/>
    </xf>
    <xf numFmtId="1" fontId="14" fillId="0" borderId="20" xfId="2" applyNumberFormat="1" applyFont="1" applyBorder="1" applyAlignment="1">
      <alignment horizontal="center" vertical="center"/>
    </xf>
    <xf numFmtId="0" fontId="14" fillId="9" borderId="21" xfId="7" applyFont="1" applyFill="1" applyBorder="1" applyAlignment="1">
      <alignment horizontal="left" vertical="center" wrapText="1"/>
    </xf>
    <xf numFmtId="0" fontId="14" fillId="9" borderId="19" xfId="7" applyFont="1" applyFill="1" applyBorder="1" applyAlignment="1">
      <alignment horizontal="center" vertical="center" wrapText="1"/>
    </xf>
    <xf numFmtId="172" fontId="14" fillId="9" borderId="19" xfId="7" applyNumberFormat="1" applyFont="1" applyFill="1" applyBorder="1" applyAlignment="1">
      <alignment horizontal="center" vertical="center"/>
    </xf>
    <xf numFmtId="164" fontId="14" fillId="9" borderId="21" xfId="8" applyNumberFormat="1" applyFont="1" applyFill="1" applyBorder="1" applyAlignment="1" applyProtection="1">
      <alignment horizontal="center" vertical="center"/>
    </xf>
    <xf numFmtId="175" fontId="14" fillId="9" borderId="19" xfId="7" applyNumberFormat="1" applyFont="1" applyFill="1" applyBorder="1" applyAlignment="1">
      <alignment horizontal="center" vertical="center"/>
    </xf>
    <xf numFmtId="9" fontId="14" fillId="9" borderId="19" xfId="2" applyFont="1" applyFill="1" applyBorder="1" applyAlignment="1">
      <alignment horizontal="center" vertical="center"/>
    </xf>
    <xf numFmtId="9" fontId="14" fillId="9" borderId="21" xfId="2" applyFont="1" applyFill="1" applyBorder="1" applyAlignment="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38" xfId="7" applyFont="1" applyBorder="1" applyAlignment="1">
      <alignment vertical="center"/>
    </xf>
    <xf numFmtId="0" fontId="15" fillId="0" borderId="39" xfId="7" applyFont="1" applyBorder="1" applyAlignment="1">
      <alignment vertical="center"/>
    </xf>
    <xf numFmtId="0" fontId="16" fillId="10" borderId="44" xfId="7" applyFont="1" applyFill="1" applyBorder="1" applyAlignment="1">
      <alignment horizontal="center" vertical="center"/>
    </xf>
    <xf numFmtId="174" fontId="15" fillId="13" borderId="50" xfId="8" applyNumberFormat="1" applyFont="1" applyFill="1" applyBorder="1" applyAlignment="1" applyProtection="1">
      <alignment horizontal="center"/>
    </xf>
    <xf numFmtId="174" fontId="15" fillId="12" borderId="11" xfId="8" applyNumberFormat="1" applyFont="1" applyFill="1" applyBorder="1" applyAlignment="1" applyProtection="1">
      <alignment horizont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2" borderId="22" xfId="7" applyFont="1" applyFill="1" applyBorder="1" applyAlignment="1">
      <alignment horizontal="right" vertical="center"/>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horizontal="left" vertical="center" wrapText="1"/>
    </xf>
    <xf numFmtId="164" fontId="14" fillId="16" borderId="57" xfId="8" applyNumberFormat="1" applyFont="1" applyFill="1" applyBorder="1" applyAlignment="1" applyProtection="1">
      <alignment horizontal="left" vertical="center" wrapText="1"/>
    </xf>
    <xf numFmtId="164" fontId="14" fillId="16" borderId="56" xfId="8" applyNumberFormat="1" applyFont="1" applyFill="1" applyBorder="1" applyAlignment="1" applyProtection="1">
      <alignment horizontal="left" vertical="center" wrapText="1"/>
    </xf>
    <xf numFmtId="164" fontId="14" fillId="16" borderId="58" xfId="8" applyNumberFormat="1"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164" fontId="14" fillId="16" borderId="62" xfId="8" applyNumberFormat="1" applyFont="1" applyFill="1" applyBorder="1" applyAlignment="1" applyProtection="1">
      <alignment horizontal="left" vertical="center" wrapText="1"/>
    </xf>
    <xf numFmtId="164" fontId="14" fillId="16" borderId="63" xfId="8" applyNumberFormat="1" applyFont="1" applyFill="1" applyBorder="1" applyAlignment="1" applyProtection="1">
      <alignment horizontal="left" vertical="center" wrapText="1"/>
    </xf>
    <xf numFmtId="164" fontId="14" fillId="16" borderId="64" xfId="8" applyNumberFormat="1" applyFont="1" applyFill="1" applyBorder="1" applyAlignment="1" applyProtection="1">
      <alignment horizontal="left" vertical="center" wrapText="1"/>
    </xf>
    <xf numFmtId="164" fontId="14" fillId="16" borderId="59" xfId="8" applyNumberFormat="1" applyFont="1" applyFill="1" applyBorder="1" applyAlignment="1" applyProtection="1">
      <alignment horizontal="left" vertical="center" wrapText="1"/>
    </xf>
    <xf numFmtId="164" fontId="14" fillId="16" borderId="60" xfId="8" applyNumberFormat="1" applyFont="1" applyFill="1" applyBorder="1" applyAlignment="1" applyProtection="1">
      <alignment horizontal="left" vertical="center" wrapText="1"/>
    </xf>
    <xf numFmtId="164" fontId="14" fillId="16" borderId="61" xfId="8" applyNumberFormat="1" applyFont="1" applyFill="1" applyBorder="1" applyAlignment="1" applyProtection="1">
      <alignment horizontal="left" vertical="center" wrapText="1"/>
    </xf>
    <xf numFmtId="164" fontId="14" fillId="16" borderId="65" xfId="8" applyNumberFormat="1" applyFont="1" applyFill="1" applyBorder="1" applyAlignment="1" applyProtection="1">
      <alignment horizontal="left" vertical="center" wrapText="1"/>
    </xf>
    <xf numFmtId="164" fontId="14" fillId="16" borderId="66" xfId="8" applyNumberFormat="1" applyFont="1" applyFill="1" applyBorder="1" applyAlignment="1" applyProtection="1">
      <alignment horizontal="left" vertical="center" wrapText="1"/>
    </xf>
    <xf numFmtId="164" fontId="14" fillId="16" borderId="67"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7AE0EB3F-9AB5-44A6-9164-E6E722227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7DA9042-4B4F-4574-967B-C8A65A43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85724</xdr:colOff>
      <xdr:row>7</xdr:row>
      <xdr:rowOff>323852</xdr:rowOff>
    </xdr:from>
    <xdr:to>
      <xdr:col>1</xdr:col>
      <xdr:colOff>4838699</xdr:colOff>
      <xdr:row>7</xdr:row>
      <xdr:rowOff>1419225</xdr:rowOff>
    </xdr:to>
    <xdr:pic>
      <xdr:nvPicPr>
        <xdr:cNvPr id="5" name="Picture 4">
          <a:extLst>
            <a:ext uri="{FF2B5EF4-FFF2-40B4-BE49-F238E27FC236}">
              <a16:creationId xmlns:a16="http://schemas.microsoft.com/office/drawing/2014/main" id="{C0C4278C-9D8F-47CC-894F-C6AC371EA9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4" y="2314577"/>
          <a:ext cx="4752975" cy="1095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5" sqref="B5"/>
    </sheetView>
  </sheetViews>
  <sheetFormatPr defaultRowHeight="15" x14ac:dyDescent="0.25"/>
  <cols>
    <col min="1" max="1" width="6.5703125" style="226" customWidth="1"/>
    <col min="2" max="2" width="125" customWidth="1"/>
  </cols>
  <sheetData>
    <row r="1" spans="1:2" s="226" customFormat="1" x14ac:dyDescent="0.25">
      <c r="A1" s="228" t="s">
        <v>212</v>
      </c>
      <c r="B1" s="228" t="s">
        <v>213</v>
      </c>
    </row>
    <row r="2" spans="1:2" s="226" customFormat="1" x14ac:dyDescent="0.25">
      <c r="A2" s="226">
        <v>1</v>
      </c>
      <c r="B2" s="237" t="s">
        <v>226</v>
      </c>
    </row>
    <row r="3" spans="1:2" x14ac:dyDescent="0.25">
      <c r="A3" s="226">
        <v>2</v>
      </c>
      <c r="B3" s="238" t="s">
        <v>225</v>
      </c>
    </row>
    <row r="4" spans="1:2" x14ac:dyDescent="0.25">
      <c r="A4" s="226">
        <v>3</v>
      </c>
      <c r="B4" s="239" t="s">
        <v>311</v>
      </c>
    </row>
    <row r="5" spans="1:2" x14ac:dyDescent="0.25">
      <c r="A5" s="226">
        <v>4</v>
      </c>
      <c r="B5" s="238" t="s">
        <v>214</v>
      </c>
    </row>
    <row r="6" spans="1:2" ht="51.75" customHeight="1" x14ac:dyDescent="0.25">
      <c r="A6" s="226">
        <v>5</v>
      </c>
      <c r="B6" s="239" t="s">
        <v>217</v>
      </c>
    </row>
    <row r="7" spans="1:2" ht="30" x14ac:dyDescent="0.25">
      <c r="A7" s="226">
        <v>6</v>
      </c>
      <c r="B7" s="239" t="s">
        <v>227</v>
      </c>
    </row>
    <row r="8" spans="1:2" ht="120" x14ac:dyDescent="0.25">
      <c r="A8" s="226">
        <v>7</v>
      </c>
      <c r="B8" s="306" t="s">
        <v>312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1"/>
  <sheetViews>
    <sheetView showGridLines="0" tabSelected="1" topLeftCell="A13" zoomScale="70" zoomScaleNormal="70" zoomScaleSheetLayoutView="85" workbookViewId="0">
      <selection activeCell="D17" sqref="D17"/>
    </sheetView>
  </sheetViews>
  <sheetFormatPr defaultColWidth="7.85546875" defaultRowHeight="15.75" x14ac:dyDescent="0.25"/>
  <cols>
    <col min="1" max="1" width="1.7109375" style="92" customWidth="1"/>
    <col min="2" max="2" width="32.140625" style="96" customWidth="1"/>
    <col min="3" max="3" width="26.85546875" style="92" customWidth="1"/>
    <col min="4" max="4" width="45.140625" style="92" customWidth="1"/>
    <col min="5" max="5" width="19.140625" style="92" bestFit="1" customWidth="1"/>
    <col min="6" max="6" width="18.7109375" style="98" bestFit="1" customWidth="1"/>
    <col min="7" max="7" width="9.140625" style="98" customWidth="1"/>
    <col min="8" max="8" width="12.7109375" style="92" customWidth="1"/>
    <col min="9" max="10" width="16" style="92" customWidth="1"/>
    <col min="11" max="12" width="16.140625" style="92" customWidth="1"/>
    <col min="13" max="14" width="15.42578125" style="92" customWidth="1"/>
    <col min="15" max="15" width="22.5703125" style="284" customWidth="1"/>
    <col min="16" max="18" width="17" style="284" customWidth="1"/>
    <col min="19" max="19" width="17"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99" t="s">
        <v>209</v>
      </c>
      <c r="Q1" s="384" t="s">
        <v>210</v>
      </c>
      <c r="R1" s="384"/>
    </row>
    <row r="2" spans="1:23" x14ac:dyDescent="0.25">
      <c r="P2" s="299" t="s">
        <v>211</v>
      </c>
      <c r="Q2" s="384">
        <v>0</v>
      </c>
      <c r="R2" s="384"/>
    </row>
    <row r="3" spans="1:23" ht="28.5" x14ac:dyDescent="0.45">
      <c r="A3" s="385" t="s">
        <v>206</v>
      </c>
      <c r="B3" s="385"/>
      <c r="C3" s="385"/>
      <c r="D3" s="385"/>
      <c r="E3" s="385"/>
      <c r="F3" s="385"/>
      <c r="G3" s="385"/>
      <c r="H3" s="385"/>
      <c r="I3" s="385"/>
      <c r="J3" s="385"/>
      <c r="K3" s="385"/>
      <c r="L3" s="385"/>
      <c r="M3" s="385"/>
      <c r="N3" s="385"/>
    </row>
    <row r="4" spans="1:23" ht="28.5" x14ac:dyDescent="0.45">
      <c r="A4" s="385" t="s">
        <v>207</v>
      </c>
      <c r="B4" s="385"/>
      <c r="C4" s="385"/>
      <c r="D4" s="385"/>
      <c r="E4" s="385"/>
      <c r="F4" s="385"/>
      <c r="G4" s="385"/>
      <c r="H4" s="385"/>
      <c r="I4" s="385"/>
      <c r="J4" s="385"/>
      <c r="K4" s="385"/>
      <c r="L4" s="385"/>
      <c r="M4" s="385"/>
      <c r="N4" s="385"/>
    </row>
    <row r="5" spans="1:23" x14ac:dyDescent="0.25">
      <c r="B5" s="95"/>
      <c r="C5" s="95"/>
      <c r="D5" s="95"/>
      <c r="E5" s="95"/>
      <c r="F5" s="95"/>
      <c r="G5" s="95"/>
      <c r="H5" s="95"/>
      <c r="I5" s="95"/>
      <c r="J5" s="95"/>
      <c r="O5" s="386" t="s">
        <v>107</v>
      </c>
      <c r="P5" s="386"/>
      <c r="Q5" s="386"/>
      <c r="R5" s="386"/>
    </row>
    <row r="6" spans="1:23" ht="33.6" customHeight="1" x14ac:dyDescent="0.25">
      <c r="B6" s="227" t="s">
        <v>108</v>
      </c>
      <c r="C6" s="390" t="s">
        <v>109</v>
      </c>
      <c r="D6" s="390"/>
      <c r="E6" s="393" t="s">
        <v>110</v>
      </c>
      <c r="F6" s="393"/>
      <c r="G6" s="393"/>
      <c r="H6" s="393" t="s">
        <v>111</v>
      </c>
      <c r="I6" s="393"/>
      <c r="J6" s="393"/>
      <c r="K6" s="393"/>
      <c r="L6" s="391" t="s">
        <v>112</v>
      </c>
      <c r="M6" s="391"/>
      <c r="N6" s="391"/>
      <c r="O6" s="396" t="s">
        <v>174</v>
      </c>
      <c r="P6" s="396"/>
      <c r="Q6" s="285">
        <v>1.25</v>
      </c>
      <c r="R6" s="286">
        <v>1.5</v>
      </c>
      <c r="T6" s="192" t="s">
        <v>111</v>
      </c>
      <c r="U6" s="192"/>
      <c r="V6" s="192"/>
      <c r="W6" s="192"/>
    </row>
    <row r="7" spans="1:23" ht="33.6" customHeight="1" x14ac:dyDescent="0.25">
      <c r="B7" s="227" t="s">
        <v>113</v>
      </c>
      <c r="C7" s="390" t="s">
        <v>267</v>
      </c>
      <c r="D7" s="390"/>
      <c r="E7" s="393"/>
      <c r="F7" s="393"/>
      <c r="G7" s="393"/>
      <c r="H7" s="393"/>
      <c r="I7" s="393"/>
      <c r="J7" s="393"/>
      <c r="K7" s="393"/>
      <c r="L7" s="391"/>
      <c r="M7" s="391"/>
      <c r="N7" s="391"/>
      <c r="O7" s="397" t="s">
        <v>175</v>
      </c>
      <c r="P7" s="398"/>
      <c r="Q7" s="287">
        <v>1.05</v>
      </c>
      <c r="R7" s="288">
        <v>1.25</v>
      </c>
      <c r="S7" s="97"/>
      <c r="T7" s="192" t="s">
        <v>172</v>
      </c>
      <c r="U7" s="192"/>
      <c r="V7" s="192"/>
      <c r="W7" s="192"/>
    </row>
    <row r="8" spans="1:23" ht="33.6" customHeight="1" x14ac:dyDescent="0.25">
      <c r="B8" s="216" t="s">
        <v>197</v>
      </c>
      <c r="C8" s="390" t="s">
        <v>264</v>
      </c>
      <c r="D8" s="390"/>
      <c r="E8" s="393" t="s">
        <v>114</v>
      </c>
      <c r="F8" s="393"/>
      <c r="G8" s="393"/>
      <c r="H8" s="394">
        <f>N47</f>
        <v>0.56937602067183468</v>
      </c>
      <c r="I8" s="394"/>
      <c r="J8" s="394"/>
      <c r="K8" s="394"/>
      <c r="L8" s="392">
        <f>COUNTA(F16:F45)</f>
        <v>27</v>
      </c>
      <c r="M8" s="392"/>
      <c r="N8" s="392"/>
      <c r="O8" s="366" t="s">
        <v>176</v>
      </c>
      <c r="P8" s="367"/>
      <c r="Q8" s="289">
        <v>0.95</v>
      </c>
      <c r="R8" s="290">
        <v>1.05</v>
      </c>
      <c r="S8" s="97"/>
      <c r="T8" s="195" t="s">
        <v>28</v>
      </c>
    </row>
    <row r="9" spans="1:23" ht="33.6" customHeight="1" x14ac:dyDescent="0.25">
      <c r="B9" s="216" t="s">
        <v>88</v>
      </c>
      <c r="C9" s="390" t="s">
        <v>265</v>
      </c>
      <c r="D9" s="390"/>
      <c r="E9" s="393"/>
      <c r="F9" s="393"/>
      <c r="G9" s="393"/>
      <c r="H9" s="394"/>
      <c r="I9" s="394"/>
      <c r="J9" s="394"/>
      <c r="K9" s="394"/>
      <c r="L9" s="392"/>
      <c r="M9" s="392"/>
      <c r="N9" s="392"/>
      <c r="O9" s="368" t="s">
        <v>177</v>
      </c>
      <c r="P9" s="369"/>
      <c r="Q9" s="291">
        <v>0.8</v>
      </c>
      <c r="R9" s="292">
        <v>0.95</v>
      </c>
      <c r="T9" s="94" t="s">
        <v>29</v>
      </c>
    </row>
    <row r="10" spans="1:23" ht="33.6" customHeight="1" x14ac:dyDescent="0.25">
      <c r="B10" s="216" t="s">
        <v>86</v>
      </c>
      <c r="C10" s="390" t="s">
        <v>115</v>
      </c>
      <c r="D10" s="390"/>
      <c r="E10" s="393" t="s">
        <v>116</v>
      </c>
      <c r="F10" s="393"/>
      <c r="G10" s="393"/>
      <c r="H10" s="395" t="str">
        <f>N48</f>
        <v>U</v>
      </c>
      <c r="I10" s="395"/>
      <c r="J10" s="395"/>
      <c r="K10" s="395"/>
      <c r="L10" s="392"/>
      <c r="M10" s="392"/>
      <c r="N10" s="392"/>
      <c r="O10" s="370" t="s">
        <v>178</v>
      </c>
      <c r="P10" s="371"/>
      <c r="Q10" s="293">
        <v>0</v>
      </c>
      <c r="R10" s="294">
        <v>0.8</v>
      </c>
      <c r="T10" s="94" t="s">
        <v>30</v>
      </c>
      <c r="U10" s="93" t="s">
        <v>133</v>
      </c>
      <c r="V10" s="92" t="s">
        <v>134</v>
      </c>
    </row>
    <row r="11" spans="1:23" ht="33" customHeight="1" x14ac:dyDescent="0.25">
      <c r="B11" s="192"/>
      <c r="C11" s="192"/>
      <c r="D11" s="193"/>
      <c r="E11" s="194"/>
      <c r="F11" s="194"/>
      <c r="G11" s="194"/>
      <c r="H11" s="194"/>
      <c r="I11" s="196"/>
      <c r="J11" s="196"/>
      <c r="K11" s="197"/>
      <c r="L11" s="198"/>
      <c r="M11" s="199"/>
      <c r="N11" s="200"/>
      <c r="T11" s="94" t="s">
        <v>31</v>
      </c>
      <c r="U11" s="93" t="s">
        <v>138</v>
      </c>
      <c r="V11" s="92" t="s">
        <v>179</v>
      </c>
    </row>
    <row r="12" spans="1:23" ht="21" customHeight="1" x14ac:dyDescent="0.25">
      <c r="B12" s="202" t="s">
        <v>28</v>
      </c>
      <c r="C12" s="192" t="s">
        <v>173</v>
      </c>
      <c r="D12" s="193"/>
      <c r="E12" s="194"/>
      <c r="F12" s="194"/>
      <c r="G12" s="194"/>
      <c r="H12" s="194"/>
      <c r="I12" s="196"/>
      <c r="J12" s="196"/>
      <c r="K12" s="197"/>
      <c r="L12" s="198"/>
      <c r="M12" s="199"/>
      <c r="N12" s="200"/>
      <c r="T12" s="94" t="s">
        <v>32</v>
      </c>
      <c r="U12" s="93" t="s">
        <v>273</v>
      </c>
    </row>
    <row r="13" spans="1:23" ht="21" customHeight="1" thickBot="1" x14ac:dyDescent="0.3">
      <c r="B13" s="203"/>
      <c r="C13" s="192"/>
      <c r="D13" s="193"/>
      <c r="E13" s="194"/>
      <c r="F13" s="194"/>
      <c r="G13" s="194"/>
      <c r="H13" s="194"/>
      <c r="I13" s="196"/>
      <c r="J13" s="196"/>
      <c r="K13" s="197"/>
      <c r="L13" s="198"/>
      <c r="M13" s="199"/>
      <c r="N13" s="200"/>
      <c r="T13" s="94" t="s">
        <v>33</v>
      </c>
    </row>
    <row r="14" spans="1:23" s="93" customFormat="1" x14ac:dyDescent="0.25">
      <c r="B14" s="319" t="s">
        <v>117</v>
      </c>
      <c r="C14" s="321" t="s">
        <v>118</v>
      </c>
      <c r="D14" s="321" t="s">
        <v>119</v>
      </c>
      <c r="E14" s="321" t="s">
        <v>120</v>
      </c>
      <c r="F14" s="321" t="s">
        <v>121</v>
      </c>
      <c r="G14" s="321" t="s">
        <v>122</v>
      </c>
      <c r="H14" s="100" t="s">
        <v>123</v>
      </c>
      <c r="I14" s="364" t="s">
        <v>218</v>
      </c>
      <c r="J14" s="99" t="s">
        <v>40</v>
      </c>
      <c r="K14" s="100" t="s">
        <v>41</v>
      </c>
      <c r="L14" s="100" t="s">
        <v>124</v>
      </c>
      <c r="M14" s="100" t="s">
        <v>125</v>
      </c>
      <c r="N14" s="100" t="s">
        <v>126</v>
      </c>
      <c r="O14" s="408" t="s">
        <v>278</v>
      </c>
      <c r="P14" s="347"/>
      <c r="Q14" s="347"/>
      <c r="R14" s="348"/>
      <c r="T14" s="94" t="s">
        <v>34</v>
      </c>
    </row>
    <row r="15" spans="1:23" s="93" customFormat="1" ht="35.25" customHeight="1" thickBot="1" x14ac:dyDescent="0.3">
      <c r="B15" s="320"/>
      <c r="C15" s="322"/>
      <c r="D15" s="322"/>
      <c r="E15" s="322"/>
      <c r="F15" s="322"/>
      <c r="G15" s="322"/>
      <c r="H15" s="101" t="s">
        <v>127</v>
      </c>
      <c r="I15" s="365"/>
      <c r="J15" s="102" t="s">
        <v>128</v>
      </c>
      <c r="K15" s="101" t="s">
        <v>129</v>
      </c>
      <c r="L15" s="101" t="s">
        <v>130</v>
      </c>
      <c r="M15" s="101" t="s">
        <v>131</v>
      </c>
      <c r="N15" s="101" t="s">
        <v>132</v>
      </c>
      <c r="O15" s="409"/>
      <c r="P15" s="349"/>
      <c r="Q15" s="349"/>
      <c r="R15" s="350"/>
      <c r="S15" s="103"/>
      <c r="T15" s="104" t="s">
        <v>35</v>
      </c>
    </row>
    <row r="16" spans="1:23" s="217" customFormat="1" ht="54.75" customHeight="1" x14ac:dyDescent="0.25">
      <c r="B16" s="361" t="s">
        <v>215</v>
      </c>
      <c r="C16" s="323" t="s">
        <v>135</v>
      </c>
      <c r="D16" s="218" t="s">
        <v>228</v>
      </c>
      <c r="E16" s="219" t="s">
        <v>92</v>
      </c>
      <c r="F16" s="108" t="s">
        <v>138</v>
      </c>
      <c r="G16" s="220" t="s">
        <v>134</v>
      </c>
      <c r="H16" s="263">
        <v>0.08</v>
      </c>
      <c r="I16" s="115" t="s">
        <v>230</v>
      </c>
      <c r="J16" s="206">
        <f>HLOOKUP(B12,'Update KPI'!B2:N4,2,0)</f>
        <v>0.54</v>
      </c>
      <c r="K16" s="206">
        <f>HLOOKUP(B12,'Update KPI'!B2:N4,3,0)</f>
        <v>0.56999999999999995</v>
      </c>
      <c r="L16" s="206">
        <f>IF(F16="Maximize",K16-J16,IF(F16="Minimize",J16-K16,K16-J16))</f>
        <v>-2.9999999999999916E-2</v>
      </c>
      <c r="M16" s="10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0.94444444444444464</v>
      </c>
      <c r="N16" s="263">
        <f>M16*H16</f>
        <v>7.555555555555557E-2</v>
      </c>
      <c r="O16" s="399" t="s">
        <v>279</v>
      </c>
      <c r="P16" s="400"/>
      <c r="Q16" s="400"/>
      <c r="R16" s="401"/>
      <c r="S16" s="94"/>
      <c r="T16" s="112" t="s">
        <v>36</v>
      </c>
      <c r="U16" s="112"/>
    </row>
    <row r="17" spans="1:21" ht="59.25" customHeight="1" x14ac:dyDescent="0.25">
      <c r="B17" s="361"/>
      <c r="C17" s="324"/>
      <c r="D17" s="114" t="s">
        <v>229</v>
      </c>
      <c r="E17" s="107" t="s">
        <v>136</v>
      </c>
      <c r="F17" s="108" t="s">
        <v>133</v>
      </c>
      <c r="G17" s="220" t="s">
        <v>134</v>
      </c>
      <c r="H17" s="263">
        <v>0.03</v>
      </c>
      <c r="I17" s="243" t="s">
        <v>231</v>
      </c>
      <c r="J17" s="243">
        <v>5</v>
      </c>
      <c r="K17" s="243">
        <f>HLOOKUP(B12,'Update KPI'!B9:N10,2,0)</f>
        <v>0</v>
      </c>
      <c r="L17" s="116">
        <f>IF(F17="Maximize",K17-J17,IF(F17="Minimize",J17-K17,K17-J17))</f>
        <v>-5</v>
      </c>
      <c r="M17" s="109">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263">
        <f>M17*H17</f>
        <v>0</v>
      </c>
      <c r="O17" s="387" t="s">
        <v>280</v>
      </c>
      <c r="P17" s="388"/>
      <c r="Q17" s="388"/>
      <c r="R17" s="389"/>
      <c r="S17" s="94"/>
      <c r="T17" s="112" t="s">
        <v>37</v>
      </c>
      <c r="U17" s="112"/>
    </row>
    <row r="18" spans="1:21" ht="41.25" customHeight="1" x14ac:dyDescent="0.25">
      <c r="B18" s="361"/>
      <c r="C18" s="245" t="s">
        <v>137</v>
      </c>
      <c r="D18" s="114" t="s">
        <v>232</v>
      </c>
      <c r="E18" s="107" t="s">
        <v>136</v>
      </c>
      <c r="F18" s="108" t="s">
        <v>133</v>
      </c>
      <c r="G18" s="220" t="s">
        <v>134</v>
      </c>
      <c r="H18" s="263">
        <v>0.02</v>
      </c>
      <c r="I18" s="243" t="s">
        <v>231</v>
      </c>
      <c r="J18" s="243">
        <v>5</v>
      </c>
      <c r="K18" s="243">
        <f>HLOOKUP(B12,'Update KPI'!B16:N17,2,0)</f>
        <v>0</v>
      </c>
      <c r="L18" s="116">
        <f>IF(F18="Maximize",K18-J18,IF(F18="Minimize",J18-K18,K18-J18))</f>
        <v>-5</v>
      </c>
      <c r="M18" s="109">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3">
        <f>M18*H18</f>
        <v>0</v>
      </c>
      <c r="O18" s="402" t="s">
        <v>281</v>
      </c>
      <c r="P18" s="403"/>
      <c r="Q18" s="403"/>
      <c r="R18" s="404"/>
      <c r="S18" s="94"/>
      <c r="T18" s="112" t="s">
        <v>37</v>
      </c>
      <c r="U18" s="112"/>
    </row>
    <row r="19" spans="1:21" x14ac:dyDescent="0.25">
      <c r="B19" s="361"/>
      <c r="C19" s="331" t="s">
        <v>139</v>
      </c>
      <c r="D19" s="331"/>
      <c r="E19" s="331"/>
      <c r="F19" s="331"/>
      <c r="G19" s="331"/>
      <c r="H19" s="264">
        <f>SUM(H16:H18)</f>
        <v>0.13</v>
      </c>
      <c r="I19" s="118"/>
      <c r="J19" s="118"/>
      <c r="K19" s="118"/>
      <c r="L19" s="118"/>
      <c r="M19" s="118"/>
      <c r="N19" s="264">
        <f>SUM(N16:N18)</f>
        <v>7.555555555555557E-2</v>
      </c>
      <c r="O19" s="405"/>
      <c r="P19" s="406"/>
      <c r="Q19" s="406"/>
      <c r="R19" s="407"/>
      <c r="S19" s="111"/>
      <c r="T19" s="112" t="s">
        <v>38</v>
      </c>
    </row>
    <row r="20" spans="1:21" ht="82.5" customHeight="1" x14ac:dyDescent="0.25">
      <c r="B20" s="332" t="s">
        <v>191</v>
      </c>
      <c r="C20" s="333" t="s">
        <v>140</v>
      </c>
      <c r="D20" s="106" t="s">
        <v>234</v>
      </c>
      <c r="E20" s="107" t="s">
        <v>92</v>
      </c>
      <c r="F20" s="108" t="s">
        <v>133</v>
      </c>
      <c r="G20" s="220" t="s">
        <v>134</v>
      </c>
      <c r="H20" s="265">
        <v>7.0000000000000007E-2</v>
      </c>
      <c r="I20" s="201" t="s">
        <v>219</v>
      </c>
      <c r="J20" s="201">
        <f>HLOOKUP(B12,'Update KPI'!B23:N24,2,0)</f>
        <v>0.98</v>
      </c>
      <c r="K20" s="201">
        <f>HLOOKUP(B12,'Update KPI'!B23:N25,3,0)</f>
        <v>1.02</v>
      </c>
      <c r="L20" s="120">
        <f>IF(F20="Maximize",K20-J20,IF(F20="Minimize",J20-K20,K20-J20))</f>
        <v>4.0000000000000036E-2</v>
      </c>
      <c r="M20" s="121">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1.0408163265306123</v>
      </c>
      <c r="N20" s="265">
        <f>M20*H20</f>
        <v>7.285714285714287E-2</v>
      </c>
      <c r="O20" s="399" t="s">
        <v>282</v>
      </c>
      <c r="P20" s="400"/>
      <c r="Q20" s="400"/>
      <c r="R20" s="401"/>
      <c r="T20" s="112" t="s">
        <v>39</v>
      </c>
    </row>
    <row r="21" spans="1:21" ht="96.75" customHeight="1" x14ac:dyDescent="0.25">
      <c r="B21" s="332"/>
      <c r="C21" s="334"/>
      <c r="D21" s="114" t="s">
        <v>182</v>
      </c>
      <c r="E21" s="107" t="s">
        <v>92</v>
      </c>
      <c r="F21" s="108" t="s">
        <v>273</v>
      </c>
      <c r="G21" s="220" t="s">
        <v>134</v>
      </c>
      <c r="H21" s="263">
        <v>0.02</v>
      </c>
      <c r="I21" s="122" t="s">
        <v>220</v>
      </c>
      <c r="J21" s="122">
        <f>HLOOKUP(B12,'Update KPI'!B31:N32,2,0)</f>
        <v>0</v>
      </c>
      <c r="K21" s="123">
        <f>HLOOKUP(B12,'Update KPI'!B31:N33,3,0)</f>
        <v>0</v>
      </c>
      <c r="L21" s="277">
        <f>IF(F21="Maximize",K21-J21,IF(F21="Minimize",J21-K21,K21-J21))</f>
        <v>0</v>
      </c>
      <c r="M21" s="12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63">
        <f>M21*H21</f>
        <v>0.02</v>
      </c>
      <c r="O21" s="402" t="s">
        <v>283</v>
      </c>
      <c r="P21" s="403"/>
      <c r="Q21" s="403"/>
      <c r="R21" s="404"/>
      <c r="T21" s="94" t="s">
        <v>82</v>
      </c>
    </row>
    <row r="22" spans="1:21" x14ac:dyDescent="0.25">
      <c r="B22" s="332"/>
      <c r="C22" s="335" t="s">
        <v>190</v>
      </c>
      <c r="D22" s="335"/>
      <c r="E22" s="335"/>
      <c r="F22" s="335"/>
      <c r="G22" s="335"/>
      <c r="H22" s="266">
        <f>SUM(H20:H21)</f>
        <v>9.0000000000000011E-2</v>
      </c>
      <c r="I22" s="125"/>
      <c r="J22" s="125"/>
      <c r="K22" s="125"/>
      <c r="L22" s="125"/>
      <c r="M22" s="125"/>
      <c r="N22" s="300">
        <f>SUM(N20:N21)</f>
        <v>9.2857142857142874E-2</v>
      </c>
      <c r="O22" s="405"/>
      <c r="P22" s="406"/>
      <c r="Q22" s="406"/>
      <c r="R22" s="407"/>
    </row>
    <row r="23" spans="1:21" ht="61.5" customHeight="1" x14ac:dyDescent="0.25">
      <c r="B23" s="325" t="s">
        <v>216</v>
      </c>
      <c r="C23" s="246" t="s">
        <v>236</v>
      </c>
      <c r="D23" s="114" t="s">
        <v>237</v>
      </c>
      <c r="E23" s="107" t="s">
        <v>136</v>
      </c>
      <c r="F23" s="108" t="s">
        <v>138</v>
      </c>
      <c r="G23" s="108" t="s">
        <v>134</v>
      </c>
      <c r="H23" s="263">
        <v>0.03</v>
      </c>
      <c r="I23" s="126" t="s">
        <v>238</v>
      </c>
      <c r="J23" s="251">
        <f>HLOOKUP(B12,'Update KPI'!B39:N40,2,0)</f>
        <v>2E-3</v>
      </c>
      <c r="K23" s="252">
        <f>HLOOKUP(B12,'Update KPI'!B39:N41,3,0)</f>
        <v>7.0000000000000001E-3</v>
      </c>
      <c r="L23" s="253">
        <f t="shared" ref="L23:L36" si="0">IF(F23="Maximize",K23-J23,IF(F23="Minimize",J23-K23,K23-J23))</f>
        <v>-5.0000000000000001E-3</v>
      </c>
      <c r="M23" s="109">
        <f t="shared" ref="M23:M36"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263">
        <f t="shared" ref="N23:N29" si="2">M23*H23</f>
        <v>0</v>
      </c>
      <c r="O23" s="399" t="s">
        <v>284</v>
      </c>
      <c r="P23" s="400"/>
      <c r="Q23" s="400"/>
      <c r="R23" s="401"/>
    </row>
    <row r="24" spans="1:21" ht="39" customHeight="1" x14ac:dyDescent="0.25">
      <c r="B24" s="326"/>
      <c r="C24" s="254"/>
      <c r="D24" s="114" t="s">
        <v>240</v>
      </c>
      <c r="E24" s="107" t="s">
        <v>136</v>
      </c>
      <c r="F24" s="108" t="s">
        <v>133</v>
      </c>
      <c r="G24" s="108" t="s">
        <v>134</v>
      </c>
      <c r="H24" s="263">
        <v>0.08</v>
      </c>
      <c r="I24" s="126" t="s">
        <v>241</v>
      </c>
      <c r="J24" s="119">
        <f>HLOOKUP(B12,'Update KPI'!B46:N47,2,0)</f>
        <v>3000</v>
      </c>
      <c r="K24" s="123">
        <f>HLOOKUP(B12,'Update KPI'!B46:N48,3,0)</f>
        <v>2372</v>
      </c>
      <c r="L24" s="255">
        <f t="shared" si="0"/>
        <v>-628</v>
      </c>
      <c r="M24" s="109">
        <f t="shared" si="1"/>
        <v>0.79066666666666663</v>
      </c>
      <c r="N24" s="263">
        <f t="shared" si="2"/>
        <v>6.3253333333333328E-2</v>
      </c>
      <c r="O24" s="387" t="s">
        <v>285</v>
      </c>
      <c r="P24" s="388"/>
      <c r="Q24" s="388"/>
      <c r="R24" s="389"/>
    </row>
    <row r="25" spans="1:21" ht="41.25" customHeight="1" x14ac:dyDescent="0.25">
      <c r="B25" s="326"/>
      <c r="C25" s="254"/>
      <c r="D25" s="114" t="s">
        <v>242</v>
      </c>
      <c r="E25" s="107" t="s">
        <v>136</v>
      </c>
      <c r="F25" s="108" t="s">
        <v>138</v>
      </c>
      <c r="G25" s="108" t="s">
        <v>134</v>
      </c>
      <c r="H25" s="263">
        <v>0.03</v>
      </c>
      <c r="I25" s="126" t="s">
        <v>243</v>
      </c>
      <c r="J25" s="308">
        <f>HLOOKUP(B12,'Update KPI'!B53:N54,2,0)</f>
        <v>1</v>
      </c>
      <c r="K25" s="309">
        <f>HLOOKUP(B12,'Update KPI'!B53:N55,3,0)</f>
        <v>0.86</v>
      </c>
      <c r="L25" s="255">
        <f t="shared" si="0"/>
        <v>0.14000000000000001</v>
      </c>
      <c r="M25" s="109">
        <f t="shared" si="1"/>
        <v>1.1400000000000001</v>
      </c>
      <c r="N25" s="263">
        <f t="shared" si="2"/>
        <v>3.4200000000000001E-2</v>
      </c>
      <c r="O25" s="387" t="s">
        <v>286</v>
      </c>
      <c r="P25" s="388"/>
      <c r="Q25" s="388"/>
      <c r="R25" s="389"/>
    </row>
    <row r="26" spans="1:21" ht="41.25" customHeight="1" x14ac:dyDescent="0.25">
      <c r="B26" s="326"/>
      <c r="C26" s="254"/>
      <c r="D26" s="312" t="s">
        <v>244</v>
      </c>
      <c r="E26" s="313" t="s">
        <v>136</v>
      </c>
      <c r="F26" s="314" t="s">
        <v>133</v>
      </c>
      <c r="G26" s="314" t="s">
        <v>134</v>
      </c>
      <c r="H26" s="315">
        <v>0.03</v>
      </c>
      <c r="I26" s="316" t="s">
        <v>245</v>
      </c>
      <c r="J26" s="317">
        <f>HLOOKUP(B12,'Update KPI'!B60:N61,2,0)</f>
        <v>1</v>
      </c>
      <c r="K26" s="318">
        <f>HLOOKUP(B12,'Update KPI'!B60:N64,5,0)</f>
        <v>1</v>
      </c>
      <c r="L26" s="318">
        <f t="shared" si="0"/>
        <v>0</v>
      </c>
      <c r="M26" s="109">
        <f t="shared" si="1"/>
        <v>1</v>
      </c>
      <c r="N26" s="263">
        <f t="shared" si="2"/>
        <v>0.03</v>
      </c>
      <c r="O26" s="387" t="s">
        <v>288</v>
      </c>
      <c r="P26" s="388"/>
      <c r="Q26" s="388"/>
      <c r="R26" s="389"/>
    </row>
    <row r="27" spans="1:21" ht="60.75" customHeight="1" x14ac:dyDescent="0.25">
      <c r="B27" s="326"/>
      <c r="C27" s="254"/>
      <c r="D27" s="114" t="s">
        <v>246</v>
      </c>
      <c r="E27" s="107" t="s">
        <v>136</v>
      </c>
      <c r="F27" s="108" t="s">
        <v>133</v>
      </c>
      <c r="G27" s="108" t="s">
        <v>134</v>
      </c>
      <c r="H27" s="263">
        <v>0.03</v>
      </c>
      <c r="I27" s="256" t="s">
        <v>250</v>
      </c>
      <c r="J27" s="201">
        <v>1</v>
      </c>
      <c r="K27" s="206">
        <f>HLOOKUP(B12,'Update KPI'!B68:N73,6,0)</f>
        <v>0</v>
      </c>
      <c r="L27" s="250">
        <f t="shared" si="0"/>
        <v>-1</v>
      </c>
      <c r="M27" s="109">
        <f t="shared" si="1"/>
        <v>0</v>
      </c>
      <c r="N27" s="263">
        <f t="shared" si="2"/>
        <v>0</v>
      </c>
      <c r="O27" s="387" t="s">
        <v>289</v>
      </c>
      <c r="P27" s="388"/>
      <c r="Q27" s="388"/>
      <c r="R27" s="389"/>
    </row>
    <row r="28" spans="1:21" ht="59.25" customHeight="1" x14ac:dyDescent="0.25">
      <c r="B28" s="326"/>
      <c r="C28" s="328" t="s">
        <v>194</v>
      </c>
      <c r="D28" s="114" t="s">
        <v>274</v>
      </c>
      <c r="E28" s="107" t="s">
        <v>136</v>
      </c>
      <c r="F28" s="108" t="s">
        <v>138</v>
      </c>
      <c r="G28" s="108" t="s">
        <v>134</v>
      </c>
      <c r="H28" s="263">
        <v>0.02</v>
      </c>
      <c r="I28" s="126" t="s">
        <v>276</v>
      </c>
      <c r="J28" s="119">
        <v>1</v>
      </c>
      <c r="K28" s="123"/>
      <c r="L28" s="255">
        <f t="shared" si="0"/>
        <v>1</v>
      </c>
      <c r="M28" s="109">
        <f t="shared" si="1"/>
        <v>1.5</v>
      </c>
      <c r="N28" s="263">
        <f t="shared" si="2"/>
        <v>0.03</v>
      </c>
      <c r="O28" s="387" t="s">
        <v>290</v>
      </c>
      <c r="P28" s="388"/>
      <c r="Q28" s="388"/>
      <c r="R28" s="389"/>
    </row>
    <row r="29" spans="1:21" ht="44.25" customHeight="1" x14ac:dyDescent="0.25">
      <c r="A29" s="92" t="s">
        <v>142</v>
      </c>
      <c r="B29" s="326"/>
      <c r="C29" s="329"/>
      <c r="D29" s="117" t="s">
        <v>275</v>
      </c>
      <c r="E29" s="107" t="s">
        <v>136</v>
      </c>
      <c r="F29" s="108" t="s">
        <v>273</v>
      </c>
      <c r="G29" s="108" t="s">
        <v>134</v>
      </c>
      <c r="H29" s="262">
        <v>0.02</v>
      </c>
      <c r="I29" s="126" t="s">
        <v>277</v>
      </c>
      <c r="J29" s="119">
        <f>HLOOKUP(B12,'Update KPI'!B78:N79,2,0)</f>
        <v>0</v>
      </c>
      <c r="K29" s="132">
        <f>HLOOKUP(B12,'Update KPI'!B78:N80,3,0)</f>
        <v>0</v>
      </c>
      <c r="L29" s="132">
        <f t="shared" si="0"/>
        <v>0</v>
      </c>
      <c r="M29" s="109">
        <f t="shared" si="1"/>
        <v>1</v>
      </c>
      <c r="N29" s="262">
        <f t="shared" si="2"/>
        <v>0.02</v>
      </c>
      <c r="O29" s="387" t="s">
        <v>304</v>
      </c>
      <c r="P29" s="388"/>
      <c r="Q29" s="388"/>
      <c r="R29" s="389"/>
    </row>
    <row r="30" spans="1:21" ht="47.25" customHeight="1" x14ac:dyDescent="0.25">
      <c r="A30" s="92" t="s">
        <v>142</v>
      </c>
      <c r="B30" s="326"/>
      <c r="C30" s="329"/>
      <c r="D30" s="117" t="s">
        <v>183</v>
      </c>
      <c r="E30" s="107" t="s">
        <v>136</v>
      </c>
      <c r="F30" s="108" t="s">
        <v>133</v>
      </c>
      <c r="G30" s="108" t="s">
        <v>134</v>
      </c>
      <c r="H30" s="262">
        <v>0.03</v>
      </c>
      <c r="I30" s="126" t="s">
        <v>219</v>
      </c>
      <c r="J30" s="201">
        <f>HLOOKUP(B12,'Update KPI'!B85:N86,2,0)</f>
        <v>0.98</v>
      </c>
      <c r="K30" s="207">
        <f>HLOOKUP(B12,'Update KPI'!B85:N87,3,0)</f>
        <v>0.98629999999999995</v>
      </c>
      <c r="L30" s="207">
        <f t="shared" si="0"/>
        <v>6.2999999999999723E-3</v>
      </c>
      <c r="M30" s="109">
        <f t="shared" si="1"/>
        <v>1.0064285714285715</v>
      </c>
      <c r="N30" s="262">
        <f>M30*H30</f>
        <v>3.0192857142857143E-2</v>
      </c>
      <c r="O30" s="387" t="s">
        <v>287</v>
      </c>
      <c r="P30" s="388"/>
      <c r="Q30" s="388"/>
      <c r="R30" s="389"/>
    </row>
    <row r="31" spans="1:21" ht="63" customHeight="1" x14ac:dyDescent="0.25">
      <c r="A31" s="92" t="s">
        <v>142</v>
      </c>
      <c r="B31" s="326"/>
      <c r="C31" s="329"/>
      <c r="D31" s="117" t="s">
        <v>252</v>
      </c>
      <c r="E31" s="107" t="s">
        <v>136</v>
      </c>
      <c r="F31" s="108" t="s">
        <v>273</v>
      </c>
      <c r="G31" s="108" t="s">
        <v>134</v>
      </c>
      <c r="H31" s="262">
        <v>0.04</v>
      </c>
      <c r="I31" s="126" t="s">
        <v>222</v>
      </c>
      <c r="J31" s="310">
        <f>HLOOKUP(B12,'Update KPI'!B92:N93,2,0)</f>
        <v>0</v>
      </c>
      <c r="K31" s="311">
        <f>HLOOKUP(B12,'Update KPI'!B92:N94,3,0)</f>
        <v>0</v>
      </c>
      <c r="L31" s="311">
        <f t="shared" si="0"/>
        <v>0</v>
      </c>
      <c r="M31" s="109">
        <f t="shared" si="1"/>
        <v>1</v>
      </c>
      <c r="N31" s="262">
        <f>M31*H31</f>
        <v>0.04</v>
      </c>
      <c r="O31" s="387" t="s">
        <v>291</v>
      </c>
      <c r="P31" s="388"/>
      <c r="Q31" s="388"/>
      <c r="R31" s="389"/>
    </row>
    <row r="32" spans="1:21" ht="39.75" customHeight="1" x14ac:dyDescent="0.25">
      <c r="A32" s="92" t="s">
        <v>142</v>
      </c>
      <c r="B32" s="326"/>
      <c r="C32" s="373"/>
      <c r="D32" s="117" t="s">
        <v>251</v>
      </c>
      <c r="E32" s="107" t="s">
        <v>136</v>
      </c>
      <c r="F32" s="108" t="s">
        <v>273</v>
      </c>
      <c r="G32" s="108" t="s">
        <v>134</v>
      </c>
      <c r="H32" s="262">
        <v>0.05</v>
      </c>
      <c r="I32" s="126" t="s">
        <v>253</v>
      </c>
      <c r="J32" s="310">
        <f>HLOOKUP(B12,'Update KPI'!B99:N100,2,0)</f>
        <v>0</v>
      </c>
      <c r="K32" s="311">
        <f>HLOOKUP(B12,'Update KPI'!B99:N101,3,0)</f>
        <v>1</v>
      </c>
      <c r="L32" s="311">
        <f t="shared" si="0"/>
        <v>1</v>
      </c>
      <c r="M32" s="109">
        <f t="shared" si="1"/>
        <v>0</v>
      </c>
      <c r="N32" s="262">
        <f>M32*H32</f>
        <v>0</v>
      </c>
      <c r="O32" s="387" t="s">
        <v>292</v>
      </c>
      <c r="P32" s="388"/>
      <c r="Q32" s="388"/>
      <c r="R32" s="389"/>
    </row>
    <row r="33" spans="2:21" ht="68.25" customHeight="1" x14ac:dyDescent="0.25">
      <c r="B33" s="326"/>
      <c r="C33" s="328" t="s">
        <v>254</v>
      </c>
      <c r="D33" s="117" t="s">
        <v>255</v>
      </c>
      <c r="E33" s="107" t="s">
        <v>92</v>
      </c>
      <c r="F33" s="108" t="s">
        <v>138</v>
      </c>
      <c r="G33" s="108" t="s">
        <v>134</v>
      </c>
      <c r="H33" s="262">
        <v>0.05</v>
      </c>
      <c r="I33" s="126" t="s">
        <v>258</v>
      </c>
      <c r="J33" s="257">
        <f>HLOOKUP(B12,'Update KPI'!B107:N108,2,0)</f>
        <v>21.5</v>
      </c>
      <c r="K33" s="258">
        <f>HLOOKUP(B12,'Update KPI'!B107:N109,3,0)</f>
        <v>22.334</v>
      </c>
      <c r="L33" s="258">
        <f t="shared" si="0"/>
        <v>-0.83399999999999963</v>
      </c>
      <c r="M33" s="109">
        <f t="shared" si="1"/>
        <v>0.96120930232558144</v>
      </c>
      <c r="N33" s="262">
        <f t="shared" ref="N33:N36" si="3">M33*H33</f>
        <v>4.8060465116279073E-2</v>
      </c>
      <c r="O33" s="387" t="s">
        <v>293</v>
      </c>
      <c r="P33" s="388"/>
      <c r="Q33" s="388"/>
      <c r="R33" s="389"/>
    </row>
    <row r="34" spans="2:21" ht="63.75" customHeight="1" x14ac:dyDescent="0.25">
      <c r="B34" s="326"/>
      <c r="C34" s="329"/>
      <c r="D34" s="117" t="s">
        <v>256</v>
      </c>
      <c r="E34" s="107" t="s">
        <v>92</v>
      </c>
      <c r="F34" s="108" t="s">
        <v>138</v>
      </c>
      <c r="G34" s="108" t="s">
        <v>134</v>
      </c>
      <c r="H34" s="262">
        <v>0.05</v>
      </c>
      <c r="I34" s="126" t="s">
        <v>258</v>
      </c>
      <c r="J34" s="257">
        <f>HLOOKUP(B12,'Update KPI'!B115:N116,2,0)</f>
        <v>5</v>
      </c>
      <c r="K34" s="258">
        <f>HLOOKUP(B12,'Update KPI'!B115:N117,3,0)</f>
        <v>7.141</v>
      </c>
      <c r="L34" s="258">
        <f t="shared" si="0"/>
        <v>-2.141</v>
      </c>
      <c r="M34" s="109">
        <f t="shared" si="1"/>
        <v>0.57179999999999997</v>
      </c>
      <c r="N34" s="262">
        <f t="shared" si="3"/>
        <v>2.8590000000000001E-2</v>
      </c>
      <c r="O34" s="387" t="s">
        <v>294</v>
      </c>
      <c r="P34" s="388"/>
      <c r="Q34" s="388"/>
      <c r="R34" s="389"/>
    </row>
    <row r="35" spans="2:21" ht="56.25" customHeight="1" x14ac:dyDescent="0.25">
      <c r="B35" s="326"/>
      <c r="C35" s="329"/>
      <c r="D35" s="117" t="s">
        <v>257</v>
      </c>
      <c r="E35" s="107" t="s">
        <v>92</v>
      </c>
      <c r="F35" s="108" t="s">
        <v>273</v>
      </c>
      <c r="G35" s="108" t="s">
        <v>134</v>
      </c>
      <c r="H35" s="262">
        <v>0.05</v>
      </c>
      <c r="I35" s="126" t="s">
        <v>258</v>
      </c>
      <c r="J35" s="257">
        <v>0</v>
      </c>
      <c r="K35" s="258" t="s">
        <v>318</v>
      </c>
      <c r="L35" s="258" t="e">
        <f t="shared" si="0"/>
        <v>#VALUE!</v>
      </c>
      <c r="M35" s="109">
        <f t="shared" si="1"/>
        <v>0</v>
      </c>
      <c r="N35" s="262">
        <f t="shared" si="3"/>
        <v>0</v>
      </c>
      <c r="O35" s="387" t="s">
        <v>295</v>
      </c>
      <c r="P35" s="388"/>
      <c r="Q35" s="388"/>
      <c r="R35" s="389"/>
    </row>
    <row r="36" spans="2:21" ht="40.5" customHeight="1" x14ac:dyDescent="0.25">
      <c r="B36" s="326"/>
      <c r="C36" s="330"/>
      <c r="D36" s="117" t="s">
        <v>259</v>
      </c>
      <c r="E36" s="107" t="s">
        <v>92</v>
      </c>
      <c r="F36" s="108" t="s">
        <v>138</v>
      </c>
      <c r="G36" s="108" t="s">
        <v>134</v>
      </c>
      <c r="H36" s="262">
        <v>0.06</v>
      </c>
      <c r="I36" s="126" t="s">
        <v>317</v>
      </c>
      <c r="J36" s="257">
        <v>0</v>
      </c>
      <c r="K36" s="258" t="s">
        <v>318</v>
      </c>
      <c r="L36" s="258" t="e">
        <f t="shared" si="0"/>
        <v>#VALUE!</v>
      </c>
      <c r="M36" s="109">
        <f t="shared" si="1"/>
        <v>0</v>
      </c>
      <c r="N36" s="262">
        <f t="shared" si="3"/>
        <v>0</v>
      </c>
      <c r="O36" s="402" t="s">
        <v>296</v>
      </c>
      <c r="P36" s="403"/>
      <c r="Q36" s="403"/>
      <c r="R36" s="404"/>
    </row>
    <row r="37" spans="2:21" x14ac:dyDescent="0.25">
      <c r="B37" s="327"/>
      <c r="C37" s="363" t="s">
        <v>141</v>
      </c>
      <c r="D37" s="363"/>
      <c r="E37" s="363"/>
      <c r="F37" s="363"/>
      <c r="G37" s="363"/>
      <c r="H37" s="267">
        <f>SUM(H23:H36)</f>
        <v>0.57000000000000006</v>
      </c>
      <c r="I37" s="127"/>
      <c r="J37" s="127"/>
      <c r="K37" s="127"/>
      <c r="L37" s="127"/>
      <c r="M37" s="127"/>
      <c r="N37" s="301">
        <f>SUM(N28:N32)</f>
        <v>0.12019285714285716</v>
      </c>
      <c r="O37" s="405"/>
      <c r="P37" s="406"/>
      <c r="Q37" s="406"/>
      <c r="R37" s="407"/>
    </row>
    <row r="38" spans="2:21" s="110" customFormat="1" ht="36.75" customHeight="1" x14ac:dyDescent="0.25">
      <c r="B38" s="381" t="s">
        <v>143</v>
      </c>
      <c r="C38" s="333" t="s">
        <v>144</v>
      </c>
      <c r="D38" s="105" t="s">
        <v>20</v>
      </c>
      <c r="E38" s="128" t="s">
        <v>136</v>
      </c>
      <c r="F38" s="108" t="s">
        <v>133</v>
      </c>
      <c r="G38" s="108" t="s">
        <v>134</v>
      </c>
      <c r="H38" s="265">
        <v>0.05</v>
      </c>
      <c r="I38" s="119" t="s">
        <v>220</v>
      </c>
      <c r="J38" s="276">
        <v>1</v>
      </c>
      <c r="K38" s="276" t="s">
        <v>318</v>
      </c>
      <c r="L38" s="276" t="e">
        <f t="shared" ref="L38:L45" si="4">IF(F38="Maximize",K38-J38,IF(F38="Minimize",J38-K38,K38-J38))</f>
        <v>#VALUE!</v>
      </c>
      <c r="M38" s="109">
        <f t="shared" ref="M38:M45" si="5">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0</v>
      </c>
      <c r="N38" s="265">
        <f t="shared" ref="N38:N45" si="6">M38*H38</f>
        <v>0</v>
      </c>
      <c r="O38" s="399" t="s">
        <v>297</v>
      </c>
      <c r="P38" s="400"/>
      <c r="Q38" s="400"/>
      <c r="R38" s="401"/>
      <c r="S38" s="93"/>
      <c r="T38" s="94"/>
      <c r="U38" s="93"/>
    </row>
    <row r="39" spans="2:21" s="110" customFormat="1" ht="39.75" customHeight="1" x14ac:dyDescent="0.25">
      <c r="B39" s="381"/>
      <c r="C39" s="333"/>
      <c r="D39" s="113" t="s">
        <v>21</v>
      </c>
      <c r="E39" s="128" t="s">
        <v>136</v>
      </c>
      <c r="F39" s="108" t="s">
        <v>133</v>
      </c>
      <c r="G39" s="108" t="s">
        <v>134</v>
      </c>
      <c r="H39" s="262">
        <v>0.02</v>
      </c>
      <c r="I39" s="229" t="s">
        <v>221</v>
      </c>
      <c r="J39" s="124">
        <f>HLOOKUP(B12,'Update KPI'!B123:N124,2,0)</f>
        <v>0.75</v>
      </c>
      <c r="K39" s="129">
        <f>HLOOKUP(B12,'Update KPI'!B123:N125,3,0)</f>
        <v>0.75</v>
      </c>
      <c r="L39" s="130">
        <f t="shared" si="4"/>
        <v>0</v>
      </c>
      <c r="M39" s="109">
        <f t="shared" si="5"/>
        <v>1</v>
      </c>
      <c r="N39" s="263">
        <f t="shared" si="6"/>
        <v>0.02</v>
      </c>
      <c r="O39" s="387" t="s">
        <v>298</v>
      </c>
      <c r="P39" s="388"/>
      <c r="Q39" s="388"/>
      <c r="R39" s="389"/>
      <c r="S39" s="93"/>
      <c r="T39" s="94"/>
      <c r="U39" s="93"/>
    </row>
    <row r="40" spans="2:21" s="110" customFormat="1" ht="78" customHeight="1" x14ac:dyDescent="0.25">
      <c r="B40" s="381"/>
      <c r="C40" s="333"/>
      <c r="D40" s="113" t="s">
        <v>185</v>
      </c>
      <c r="E40" s="128" t="s">
        <v>136</v>
      </c>
      <c r="F40" s="108" t="s">
        <v>273</v>
      </c>
      <c r="G40" s="108" t="s">
        <v>134</v>
      </c>
      <c r="H40" s="262">
        <v>0.02</v>
      </c>
      <c r="I40" s="208" t="s">
        <v>222</v>
      </c>
      <c r="J40" s="131">
        <f>HLOOKUP(B12,'Update KPI'!B131:N132,2,0)</f>
        <v>0</v>
      </c>
      <c r="K40" s="208">
        <f>HLOOKUP(B12,'Update KPI'!B131:N133,3,0)</f>
        <v>1</v>
      </c>
      <c r="L40" s="131">
        <f t="shared" si="4"/>
        <v>1</v>
      </c>
      <c r="M40" s="109">
        <f t="shared" si="5"/>
        <v>0</v>
      </c>
      <c r="N40" s="263">
        <f t="shared" si="6"/>
        <v>0</v>
      </c>
      <c r="O40" s="387" t="s">
        <v>299</v>
      </c>
      <c r="P40" s="388"/>
      <c r="Q40" s="388"/>
      <c r="R40" s="389"/>
      <c r="S40" s="93"/>
      <c r="T40" s="94"/>
      <c r="U40" s="93"/>
    </row>
    <row r="41" spans="2:21" s="110" customFormat="1" ht="117" customHeight="1" x14ac:dyDescent="0.25">
      <c r="B41" s="381"/>
      <c r="C41" s="333"/>
      <c r="D41" s="113" t="s">
        <v>186</v>
      </c>
      <c r="E41" s="128" t="s">
        <v>136</v>
      </c>
      <c r="F41" s="108" t="s">
        <v>133</v>
      </c>
      <c r="G41" s="108" t="s">
        <v>134</v>
      </c>
      <c r="H41" s="262">
        <v>0.02</v>
      </c>
      <c r="I41" s="229" t="s">
        <v>261</v>
      </c>
      <c r="J41" s="124">
        <f>HLOOKUP(B12,'Update KPI'!B180:N181,2,0)</f>
        <v>1</v>
      </c>
      <c r="K41" s="129">
        <f>HLOOKUP(B12,'Update KPI'!B180:N187,8,0)</f>
        <v>0.83333333333333326</v>
      </c>
      <c r="L41" s="130">
        <f t="shared" si="4"/>
        <v>-0.16666666666666674</v>
      </c>
      <c r="M41" s="109">
        <f t="shared" si="5"/>
        <v>0.83333333333333326</v>
      </c>
      <c r="N41" s="262">
        <f t="shared" si="6"/>
        <v>1.6666666666666666E-2</v>
      </c>
      <c r="O41" s="387" t="s">
        <v>300</v>
      </c>
      <c r="P41" s="388"/>
      <c r="Q41" s="388"/>
      <c r="R41" s="389"/>
      <c r="S41" s="93"/>
      <c r="T41" s="94"/>
      <c r="U41" s="93"/>
    </row>
    <row r="42" spans="2:21" s="110" customFormat="1" ht="51" customHeight="1" x14ac:dyDescent="0.25">
      <c r="B42" s="381"/>
      <c r="C42" s="333"/>
      <c r="D42" s="113" t="s">
        <v>187</v>
      </c>
      <c r="E42" s="128" t="s">
        <v>136</v>
      </c>
      <c r="F42" s="108" t="s">
        <v>273</v>
      </c>
      <c r="G42" s="108" t="s">
        <v>134</v>
      </c>
      <c r="H42" s="262">
        <v>0.02</v>
      </c>
      <c r="I42" s="230" t="s">
        <v>223</v>
      </c>
      <c r="J42" s="116">
        <f>HLOOKUP(B12,'Update KPI'!B140:N141,2,0)</f>
        <v>0</v>
      </c>
      <c r="K42" s="208">
        <f>HLOOKUP(B12,'Update KPI'!B140:N142,2,0)</f>
        <v>0</v>
      </c>
      <c r="L42" s="131">
        <f t="shared" si="4"/>
        <v>0</v>
      </c>
      <c r="M42" s="109">
        <f t="shared" si="5"/>
        <v>1</v>
      </c>
      <c r="N42" s="262">
        <f t="shared" si="6"/>
        <v>0.02</v>
      </c>
      <c r="O42" s="387" t="s">
        <v>301</v>
      </c>
      <c r="P42" s="388"/>
      <c r="Q42" s="388"/>
      <c r="R42" s="389"/>
      <c r="S42" s="93"/>
      <c r="T42" s="94"/>
      <c r="U42" s="93"/>
    </row>
    <row r="43" spans="2:21" s="110" customFormat="1" ht="59.25" customHeight="1" x14ac:dyDescent="0.25">
      <c r="B43" s="381"/>
      <c r="C43" s="383" t="s">
        <v>145</v>
      </c>
      <c r="D43" s="113" t="s">
        <v>188</v>
      </c>
      <c r="E43" s="107" t="s">
        <v>136</v>
      </c>
      <c r="F43" s="108" t="s">
        <v>133</v>
      </c>
      <c r="G43" s="108" t="s">
        <v>134</v>
      </c>
      <c r="H43" s="262">
        <v>0.04</v>
      </c>
      <c r="I43" s="236" t="s">
        <v>224</v>
      </c>
      <c r="J43" s="124">
        <f>HLOOKUP(B12,'Update KPI'!B148:N149,2,0)</f>
        <v>0</v>
      </c>
      <c r="K43" s="129">
        <f>HLOOKUP(B12,'Update KPI'!B148:N158,11,0)</f>
        <v>0</v>
      </c>
      <c r="L43" s="130">
        <f t="shared" si="4"/>
        <v>0</v>
      </c>
      <c r="M43" s="109">
        <f t="shared" si="5"/>
        <v>0</v>
      </c>
      <c r="N43" s="262">
        <f t="shared" si="6"/>
        <v>0</v>
      </c>
      <c r="O43" s="387" t="s">
        <v>303</v>
      </c>
      <c r="P43" s="388"/>
      <c r="Q43" s="388"/>
      <c r="R43" s="389"/>
      <c r="S43" s="93"/>
      <c r="T43" s="94"/>
      <c r="U43" s="93"/>
    </row>
    <row r="44" spans="2:21" s="110" customFormat="1" ht="39" customHeight="1" x14ac:dyDescent="0.25">
      <c r="B44" s="381"/>
      <c r="C44" s="334"/>
      <c r="D44" s="117" t="s">
        <v>180</v>
      </c>
      <c r="E44" s="107" t="s">
        <v>136</v>
      </c>
      <c r="F44" s="108" t="s">
        <v>273</v>
      </c>
      <c r="G44" s="108" t="s">
        <v>134</v>
      </c>
      <c r="H44" s="262">
        <v>0.02</v>
      </c>
      <c r="I44" s="230" t="s">
        <v>223</v>
      </c>
      <c r="J44" s="116">
        <f>HLOOKUP(B12,'Update KPI'!B163:N164,2,0)</f>
        <v>0</v>
      </c>
      <c r="K44" s="208">
        <f>HLOOKUP(B12,'Update KPI'!B163:N165,3,0)</f>
        <v>0</v>
      </c>
      <c r="L44" s="131">
        <f t="shared" si="4"/>
        <v>0</v>
      </c>
      <c r="M44" s="109">
        <f t="shared" si="5"/>
        <v>1</v>
      </c>
      <c r="N44" s="262">
        <f t="shared" si="6"/>
        <v>0.02</v>
      </c>
      <c r="O44" s="387" t="s">
        <v>302</v>
      </c>
      <c r="P44" s="388"/>
      <c r="Q44" s="388"/>
      <c r="R44" s="389"/>
      <c r="S44" s="93"/>
      <c r="T44" s="94"/>
      <c r="U44" s="93"/>
    </row>
    <row r="45" spans="2:21" s="110" customFormat="1" ht="69" customHeight="1" x14ac:dyDescent="0.25">
      <c r="B45" s="381"/>
      <c r="C45" s="113" t="s">
        <v>146</v>
      </c>
      <c r="D45" s="117" t="s">
        <v>272</v>
      </c>
      <c r="E45" s="107" t="s">
        <v>136</v>
      </c>
      <c r="F45" s="108" t="s">
        <v>133</v>
      </c>
      <c r="G45" s="108" t="s">
        <v>134</v>
      </c>
      <c r="H45" s="262">
        <v>0.02</v>
      </c>
      <c r="I45" s="236" t="s">
        <v>260</v>
      </c>
      <c r="J45" s="116">
        <f>HLOOKUP(B12,'Update KPI'!B172:N173,2,0)</f>
        <v>0</v>
      </c>
      <c r="K45" s="208">
        <f>HLOOKUP(B12,'Update KPI'!B172:N174,3,0)</f>
        <v>0</v>
      </c>
      <c r="L45" s="131">
        <f t="shared" si="4"/>
        <v>0</v>
      </c>
      <c r="M45" s="109">
        <f t="shared" si="5"/>
        <v>0</v>
      </c>
      <c r="N45" s="263">
        <f t="shared" si="6"/>
        <v>0</v>
      </c>
      <c r="O45" s="402"/>
      <c r="P45" s="403"/>
      <c r="Q45" s="403"/>
      <c r="R45" s="404"/>
      <c r="S45" s="93"/>
      <c r="T45" s="94"/>
      <c r="U45" s="93"/>
    </row>
    <row r="46" spans="2:21" ht="16.5" thickBot="1" x14ac:dyDescent="0.3">
      <c r="B46" s="382"/>
      <c r="C46" s="362" t="s">
        <v>147</v>
      </c>
      <c r="D46" s="362"/>
      <c r="E46" s="362"/>
      <c r="F46" s="362"/>
      <c r="G46" s="362"/>
      <c r="H46" s="268">
        <f>SUM(H38:H45)</f>
        <v>0.21</v>
      </c>
      <c r="I46" s="240"/>
      <c r="J46" s="240"/>
      <c r="K46" s="240"/>
      <c r="L46" s="240"/>
      <c r="M46" s="240"/>
      <c r="N46" s="302">
        <f>SUM(N38:N45)</f>
        <v>7.6666666666666675E-2</v>
      </c>
      <c r="O46" s="405"/>
      <c r="P46" s="406"/>
      <c r="Q46" s="406"/>
      <c r="R46" s="407"/>
    </row>
    <row r="47" spans="2:21" s="133" customFormat="1" ht="16.5" thickBot="1" x14ac:dyDescent="0.3">
      <c r="B47" s="134"/>
      <c r="C47" s="374" t="s">
        <v>148</v>
      </c>
      <c r="D47" s="374"/>
      <c r="E47" s="374"/>
      <c r="F47" s="374"/>
      <c r="G47" s="374"/>
      <c r="H47" s="269">
        <f>SUM(H46,H37,H19,H22)</f>
        <v>1</v>
      </c>
      <c r="I47" s="235"/>
      <c r="J47" s="135"/>
      <c r="K47" s="375" t="s">
        <v>149</v>
      </c>
      <c r="L47" s="376"/>
      <c r="M47" s="377"/>
      <c r="N47" s="136">
        <f>SUM(N16:N18,N23:N36,N38:N45,N20:N21)</f>
        <v>0.56937602067183468</v>
      </c>
      <c r="O47" s="284"/>
      <c r="P47" s="295"/>
      <c r="Q47" s="295"/>
      <c r="R47" s="295"/>
      <c r="S47" s="137"/>
      <c r="T47" s="94"/>
      <c r="U47" s="137"/>
    </row>
    <row r="48" spans="2:21" s="138" customFormat="1" ht="16.5" thickBot="1" x14ac:dyDescent="0.3">
      <c r="B48" s="232"/>
      <c r="C48" s="232"/>
      <c r="D48" s="232"/>
      <c r="E48" s="232"/>
      <c r="F48" s="233"/>
      <c r="G48" s="233"/>
      <c r="H48" s="234"/>
      <c r="I48" s="231"/>
      <c r="J48" s="231"/>
      <c r="K48" s="375" t="s">
        <v>150</v>
      </c>
      <c r="L48" s="376"/>
      <c r="M48" s="376"/>
      <c r="N48" s="139" t="str">
        <f>IF(AND(H47&gt;100%,H47,100%),"Error",IF(N47&gt;=$R$6,"HP",IF(AND(N47&lt;$R$7,N47&gt;=$Q$7),"P",IF(AND(N47&lt;$R$8,N47&gt;=$Q$8),"T",IF(AND(N47&lt;$R$9,N47&gt;=$Q$9),"C",IF(N47&lt;$R$10,"U"))))))</f>
        <v>U</v>
      </c>
      <c r="O48" s="284"/>
      <c r="P48" s="295"/>
      <c r="Q48" s="295"/>
      <c r="R48" s="295"/>
      <c r="S48" s="137"/>
      <c r="T48" s="94"/>
      <c r="U48" s="137"/>
    </row>
    <row r="50" spans="2:22" ht="16.5" thickBot="1" x14ac:dyDescent="0.3"/>
    <row r="51" spans="2:22" ht="32.25" thickBot="1" x14ac:dyDescent="0.3">
      <c r="B51" s="140" t="s">
        <v>117</v>
      </c>
      <c r="C51" s="141" t="s">
        <v>118</v>
      </c>
      <c r="D51" s="141" t="s">
        <v>119</v>
      </c>
      <c r="E51" s="142"/>
      <c r="F51" s="142" t="s">
        <v>121</v>
      </c>
      <c r="G51" s="142" t="s">
        <v>122</v>
      </c>
      <c r="H51" s="143" t="s">
        <v>151</v>
      </c>
      <c r="I51" s="144"/>
      <c r="J51" s="144" t="s">
        <v>152</v>
      </c>
      <c r="K51" s="143" t="s">
        <v>153</v>
      </c>
      <c r="L51" s="143" t="s">
        <v>124</v>
      </c>
      <c r="M51" s="143" t="s">
        <v>154</v>
      </c>
      <c r="N51" s="143" t="s">
        <v>155</v>
      </c>
      <c r="S51" s="92"/>
      <c r="V51" s="93"/>
    </row>
    <row r="52" spans="2:22" ht="16.5" thickBot="1" x14ac:dyDescent="0.3">
      <c r="B52" s="378" t="s">
        <v>156</v>
      </c>
      <c r="C52" s="379"/>
      <c r="D52" s="379"/>
      <c r="E52" s="379"/>
      <c r="F52" s="379"/>
      <c r="G52" s="379"/>
      <c r="H52" s="379"/>
      <c r="I52" s="379"/>
      <c r="J52" s="379"/>
      <c r="K52" s="379"/>
      <c r="L52" s="379"/>
      <c r="M52" s="379"/>
      <c r="N52" s="380"/>
      <c r="S52" s="92"/>
      <c r="V52" s="93"/>
    </row>
    <row r="53" spans="2:22" x14ac:dyDescent="0.25">
      <c r="B53" s="145"/>
      <c r="C53" s="146"/>
      <c r="D53" s="147"/>
      <c r="E53" s="147"/>
      <c r="F53" s="108" t="s">
        <v>133</v>
      </c>
      <c r="G53" s="108" t="s">
        <v>134</v>
      </c>
      <c r="H53" s="147"/>
      <c r="I53" s="148"/>
      <c r="J53" s="148"/>
      <c r="K53" s="149"/>
      <c r="L53" s="149"/>
      <c r="M53" s="150">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51">
        <f>M53*H53</f>
        <v>0</v>
      </c>
      <c r="S53" s="92"/>
      <c r="V53" s="93"/>
    </row>
    <row r="54" spans="2:22" x14ac:dyDescent="0.25">
      <c r="B54" s="152"/>
      <c r="C54" s="153"/>
      <c r="D54" s="154"/>
      <c r="E54" s="154"/>
      <c r="F54" s="108" t="s">
        <v>133</v>
      </c>
      <c r="G54" s="108" t="s">
        <v>134</v>
      </c>
      <c r="H54" s="154"/>
      <c r="I54" s="155"/>
      <c r="J54" s="155"/>
      <c r="K54" s="156"/>
      <c r="L54" s="156"/>
      <c r="M54" s="157">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8">
        <f>M54*H54</f>
        <v>0</v>
      </c>
      <c r="S54" s="92"/>
      <c r="V54" s="93"/>
    </row>
    <row r="55" spans="2:22" ht="16.5" thickBot="1" x14ac:dyDescent="0.3">
      <c r="B55" s="159"/>
      <c r="C55" s="160"/>
      <c r="D55" s="161"/>
      <c r="E55" s="161"/>
      <c r="F55" s="108" t="s">
        <v>133</v>
      </c>
      <c r="G55" s="108" t="s">
        <v>134</v>
      </c>
      <c r="H55" s="161"/>
      <c r="I55" s="162"/>
      <c r="J55" s="162"/>
      <c r="K55" s="163"/>
      <c r="L55" s="163"/>
      <c r="M55" s="164">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65">
        <f>M55*H55</f>
        <v>0</v>
      </c>
      <c r="S55" s="92"/>
      <c r="V55" s="93"/>
    </row>
    <row r="56" spans="2:22" ht="16.5" thickBot="1" x14ac:dyDescent="0.3">
      <c r="B56" s="342" t="s">
        <v>157</v>
      </c>
      <c r="C56" s="343"/>
      <c r="D56" s="166"/>
      <c r="E56" s="167"/>
      <c r="F56" s="167"/>
      <c r="G56" s="167"/>
      <c r="H56" s="167"/>
      <c r="I56" s="167"/>
      <c r="J56" s="168"/>
      <c r="K56" s="342" t="s">
        <v>125</v>
      </c>
      <c r="L56" s="372"/>
      <c r="M56" s="343"/>
      <c r="N56" s="139">
        <f>SUM(N53:N55)+N47</f>
        <v>0.56937602067183468</v>
      </c>
      <c r="S56" s="92"/>
      <c r="V56" s="93"/>
    </row>
    <row r="57" spans="2:22" ht="16.5" thickBot="1" x14ac:dyDescent="0.3">
      <c r="B57" s="342" t="s">
        <v>158</v>
      </c>
      <c r="C57" s="343"/>
      <c r="D57" s="169"/>
      <c r="E57" s="170"/>
      <c r="F57" s="170"/>
      <c r="G57" s="170"/>
      <c r="H57" s="170"/>
      <c r="I57" s="170"/>
      <c r="J57" s="171"/>
      <c r="K57" s="342" t="s">
        <v>150</v>
      </c>
      <c r="L57" s="344"/>
      <c r="M57" s="345"/>
      <c r="N57" s="139" t="str">
        <f>IF(N56&gt;=R6,"HP",IF(AND(N56&lt;R7,N56&gt;=Q7),"P",IF(AND(N56&lt;R8,N56&gt;=Q8),"T",IF(AND(N56&lt;R9,N56&gt;=Q9),"C",IF(N56&lt;R10,"U")))))</f>
        <v>U</v>
      </c>
      <c r="O57" s="296"/>
      <c r="S57" s="92"/>
      <c r="V57" s="93"/>
    </row>
    <row r="59" spans="2:22" hidden="1" x14ac:dyDescent="0.25">
      <c r="B59" s="172" t="s">
        <v>159</v>
      </c>
      <c r="C59" s="172"/>
      <c r="D59" s="172"/>
      <c r="E59" s="172"/>
      <c r="F59" s="172"/>
      <c r="G59" s="172"/>
      <c r="H59" s="172"/>
      <c r="I59" s="172"/>
      <c r="J59" s="172"/>
      <c r="K59" s="172"/>
      <c r="L59" s="173"/>
      <c r="M59" s="173"/>
      <c r="N59" s="173"/>
      <c r="P59" s="296"/>
      <c r="Q59" s="296"/>
      <c r="R59" s="296"/>
      <c r="S59" s="173"/>
      <c r="T59" s="174"/>
    </row>
    <row r="60" spans="2:22" hidden="1" x14ac:dyDescent="0.25">
      <c r="B60" s="319" t="s">
        <v>160</v>
      </c>
      <c r="C60" s="347" t="str">
        <f>B59</f>
        <v>KEY BEHAVIOR INDICATOR (BASED CHITOSE CORE VALUE)</v>
      </c>
      <c r="D60" s="347"/>
      <c r="E60" s="347"/>
      <c r="F60" s="347"/>
      <c r="G60" s="347"/>
      <c r="H60" s="347"/>
      <c r="I60" s="347"/>
      <c r="J60" s="347"/>
      <c r="K60" s="347"/>
      <c r="L60" s="347"/>
      <c r="M60" s="348"/>
      <c r="N60" s="364" t="s">
        <v>161</v>
      </c>
      <c r="S60" s="92"/>
      <c r="T60" s="175"/>
      <c r="U60" s="92"/>
    </row>
    <row r="61" spans="2:22" ht="16.5" hidden="1" thickBot="1" x14ac:dyDescent="0.3">
      <c r="B61" s="346"/>
      <c r="C61" s="349"/>
      <c r="D61" s="349"/>
      <c r="E61" s="349"/>
      <c r="F61" s="349"/>
      <c r="G61" s="349"/>
      <c r="H61" s="349"/>
      <c r="I61" s="349"/>
      <c r="J61" s="349"/>
      <c r="K61" s="349"/>
      <c r="L61" s="349"/>
      <c r="M61" s="350"/>
      <c r="N61" s="365"/>
      <c r="S61" s="92"/>
      <c r="T61" s="175"/>
      <c r="U61" s="92"/>
    </row>
    <row r="62" spans="2:22" hidden="1" x14ac:dyDescent="0.25">
      <c r="B62" s="176">
        <v>1</v>
      </c>
      <c r="C62" s="359" t="s">
        <v>162</v>
      </c>
      <c r="D62" s="359"/>
      <c r="E62" s="359"/>
      <c r="F62" s="359"/>
      <c r="G62" s="359"/>
      <c r="H62" s="359"/>
      <c r="I62" s="359"/>
      <c r="J62" s="359"/>
      <c r="K62" s="359"/>
      <c r="L62" s="359"/>
      <c r="M62" s="360"/>
      <c r="N62" s="177">
        <v>0</v>
      </c>
      <c r="S62" s="92"/>
      <c r="T62" s="175"/>
      <c r="U62" s="92"/>
    </row>
    <row r="63" spans="2:22" hidden="1" x14ac:dyDescent="0.25">
      <c r="B63" s="178">
        <v>2</v>
      </c>
      <c r="C63" s="351" t="s">
        <v>163</v>
      </c>
      <c r="D63" s="352"/>
      <c r="E63" s="352"/>
      <c r="F63" s="352"/>
      <c r="G63" s="352"/>
      <c r="H63" s="352"/>
      <c r="I63" s="352"/>
      <c r="J63" s="352"/>
      <c r="K63" s="352"/>
      <c r="L63" s="352"/>
      <c r="M63" s="353"/>
      <c r="N63" s="177">
        <v>0</v>
      </c>
      <c r="S63" s="92"/>
      <c r="T63" s="175"/>
      <c r="U63" s="92"/>
    </row>
    <row r="64" spans="2:22" hidden="1" x14ac:dyDescent="0.25">
      <c r="B64" s="176">
        <v>3</v>
      </c>
      <c r="C64" s="359" t="s">
        <v>164</v>
      </c>
      <c r="D64" s="359"/>
      <c r="E64" s="359"/>
      <c r="F64" s="359"/>
      <c r="G64" s="359"/>
      <c r="H64" s="359"/>
      <c r="I64" s="359"/>
      <c r="J64" s="359"/>
      <c r="K64" s="359"/>
      <c r="L64" s="359"/>
      <c r="M64" s="360"/>
      <c r="N64" s="177">
        <v>0</v>
      </c>
      <c r="S64" s="92"/>
      <c r="T64" s="175"/>
      <c r="U64" s="92"/>
    </row>
    <row r="65" spans="2:21" hidden="1" x14ac:dyDescent="0.25">
      <c r="B65" s="178">
        <v>4</v>
      </c>
      <c r="C65" s="351" t="s">
        <v>165</v>
      </c>
      <c r="D65" s="352"/>
      <c r="E65" s="352"/>
      <c r="F65" s="352"/>
      <c r="G65" s="352"/>
      <c r="H65" s="352"/>
      <c r="I65" s="352"/>
      <c r="J65" s="352"/>
      <c r="K65" s="352"/>
      <c r="L65" s="352"/>
      <c r="M65" s="353"/>
      <c r="N65" s="177">
        <v>0</v>
      </c>
      <c r="S65" s="92"/>
      <c r="T65" s="175"/>
      <c r="U65" s="92"/>
    </row>
    <row r="66" spans="2:21" hidden="1" x14ac:dyDescent="0.25">
      <c r="B66" s="176">
        <v>5</v>
      </c>
      <c r="C66" s="351" t="s">
        <v>166</v>
      </c>
      <c r="D66" s="352"/>
      <c r="E66" s="352"/>
      <c r="F66" s="352"/>
      <c r="G66" s="352"/>
      <c r="H66" s="352"/>
      <c r="I66" s="352"/>
      <c r="J66" s="352"/>
      <c r="K66" s="352"/>
      <c r="L66" s="352"/>
      <c r="M66" s="353"/>
      <c r="N66" s="177">
        <v>0</v>
      </c>
      <c r="S66" s="92"/>
      <c r="T66" s="175"/>
      <c r="U66" s="92"/>
    </row>
    <row r="67" spans="2:21" ht="16.5" hidden="1" thickBot="1" x14ac:dyDescent="0.3">
      <c r="B67" s="354" t="s">
        <v>167</v>
      </c>
      <c r="C67" s="355"/>
      <c r="D67" s="355"/>
      <c r="E67" s="355"/>
      <c r="F67" s="355"/>
      <c r="G67" s="355"/>
      <c r="H67" s="355"/>
      <c r="I67" s="355"/>
      <c r="J67" s="355"/>
      <c r="K67" s="355"/>
      <c r="L67" s="355"/>
      <c r="M67" s="356"/>
      <c r="N67" s="179"/>
      <c r="O67" s="297"/>
      <c r="S67" s="92"/>
      <c r="T67" s="175"/>
      <c r="U67" s="92"/>
    </row>
    <row r="68" spans="2:21" ht="16.5" hidden="1" thickBot="1" x14ac:dyDescent="0.3">
      <c r="B68" s="180"/>
      <c r="C68" s="181"/>
      <c r="D68" s="182"/>
      <c r="E68" s="182"/>
      <c r="F68" s="183"/>
      <c r="G68" s="183"/>
      <c r="H68" s="183"/>
      <c r="I68" s="183"/>
      <c r="J68" s="183"/>
      <c r="K68" s="183"/>
      <c r="L68" s="183"/>
      <c r="M68" s="183" t="s">
        <v>168</v>
      </c>
      <c r="N68" s="184">
        <f>AVERAGE(N62:N67)</f>
        <v>0</v>
      </c>
      <c r="O68" s="297"/>
      <c r="S68" s="92"/>
      <c r="T68" s="175"/>
      <c r="U68" s="92"/>
    </row>
    <row r="69" spans="2:21" x14ac:dyDescent="0.25">
      <c r="B69" s="97"/>
      <c r="C69" s="97"/>
      <c r="D69" s="185"/>
      <c r="E69" s="185"/>
      <c r="F69" s="186"/>
      <c r="G69" s="186"/>
      <c r="H69" s="186"/>
      <c r="I69" s="186"/>
      <c r="J69" s="186"/>
      <c r="K69" s="186"/>
      <c r="L69" s="186"/>
      <c r="M69" s="186"/>
      <c r="N69" s="186"/>
      <c r="O69" s="296"/>
      <c r="P69" s="297"/>
      <c r="Q69" s="298"/>
      <c r="R69" s="298"/>
      <c r="S69" s="187"/>
      <c r="T69" s="188"/>
    </row>
    <row r="70" spans="2:21" x14ac:dyDescent="0.25">
      <c r="B70" s="186"/>
      <c r="C70" s="103"/>
      <c r="D70" s="103"/>
      <c r="E70" s="103"/>
      <c r="F70" s="186"/>
      <c r="G70" s="186"/>
      <c r="H70" s="186"/>
      <c r="I70" s="186"/>
      <c r="J70" s="186"/>
      <c r="K70" s="186"/>
      <c r="L70" s="186"/>
      <c r="M70" s="186"/>
      <c r="N70" s="95"/>
      <c r="O70" s="296"/>
      <c r="S70" s="92"/>
      <c r="T70" s="175"/>
      <c r="U70" s="92"/>
    </row>
    <row r="71" spans="2:21" x14ac:dyDescent="0.25">
      <c r="B71" s="103"/>
      <c r="C71" s="103"/>
      <c r="D71" s="186"/>
      <c r="E71" s="186"/>
      <c r="F71" s="173"/>
      <c r="G71" s="173"/>
      <c r="H71" s="173"/>
      <c r="I71" s="173"/>
      <c r="J71" s="173"/>
      <c r="K71" s="173"/>
      <c r="L71" s="173"/>
      <c r="M71" s="173"/>
      <c r="N71" s="173"/>
      <c r="S71" s="92"/>
      <c r="T71" s="175"/>
      <c r="U71" s="92"/>
    </row>
    <row r="72" spans="2:21" ht="16.5" thickBot="1" x14ac:dyDescent="0.3">
      <c r="B72" s="185"/>
      <c r="C72" s="185"/>
      <c r="D72" s="189"/>
      <c r="E72" s="189"/>
      <c r="F72" s="185"/>
      <c r="G72" s="185"/>
      <c r="H72" s="185"/>
      <c r="I72" s="185"/>
      <c r="J72" s="185"/>
      <c r="K72" s="185"/>
      <c r="L72" s="185"/>
      <c r="M72" s="185"/>
      <c r="N72" s="185"/>
      <c r="P72" s="296"/>
      <c r="Q72" s="296"/>
      <c r="R72" s="296"/>
      <c r="S72" s="185"/>
      <c r="T72" s="190"/>
    </row>
    <row r="73" spans="2:21" x14ac:dyDescent="0.25">
      <c r="B73" s="357" t="s">
        <v>169</v>
      </c>
      <c r="C73" s="358"/>
      <c r="D73" s="93"/>
      <c r="F73" s="92"/>
      <c r="G73" s="92"/>
      <c r="H73" s="175"/>
      <c r="S73" s="92"/>
      <c r="T73" s="175"/>
      <c r="U73" s="92"/>
    </row>
    <row r="74" spans="2:21" x14ac:dyDescent="0.25">
      <c r="B74" s="223" t="str">
        <f>B8</f>
        <v>Manager</v>
      </c>
      <c r="C74" s="225" t="s">
        <v>170</v>
      </c>
      <c r="D74" s="93"/>
      <c r="F74" s="92"/>
      <c r="G74" s="92"/>
      <c r="H74" s="175"/>
      <c r="S74" s="92"/>
      <c r="T74" s="175"/>
      <c r="U74" s="92"/>
    </row>
    <row r="75" spans="2:21" x14ac:dyDescent="0.25">
      <c r="B75" s="336" t="str">
        <f>C8</f>
        <v>Anita Nita</v>
      </c>
      <c r="C75" s="339" t="str">
        <f>C7</f>
        <v>Ade Arifin</v>
      </c>
      <c r="D75" s="93"/>
      <c r="F75" s="92"/>
      <c r="G75" s="92"/>
      <c r="H75" s="175"/>
      <c r="S75" s="92"/>
      <c r="T75" s="92"/>
      <c r="U75" s="92"/>
    </row>
    <row r="76" spans="2:21" x14ac:dyDescent="0.25">
      <c r="B76" s="337"/>
      <c r="C76" s="340"/>
      <c r="D76" s="93"/>
      <c r="F76" s="92"/>
      <c r="G76" s="92"/>
      <c r="H76" s="175"/>
      <c r="S76" s="92"/>
      <c r="T76" s="92"/>
      <c r="U76" s="92"/>
    </row>
    <row r="77" spans="2:21" x14ac:dyDescent="0.25">
      <c r="B77" s="337"/>
      <c r="C77" s="340"/>
      <c r="D77" s="93"/>
      <c r="F77" s="92"/>
      <c r="G77" s="92"/>
      <c r="H77" s="175"/>
      <c r="S77" s="92"/>
      <c r="T77" s="92"/>
      <c r="U77" s="92"/>
    </row>
    <row r="78" spans="2:21" ht="16.5" thickBot="1" x14ac:dyDescent="0.3">
      <c r="B78" s="338"/>
      <c r="C78" s="341"/>
      <c r="D78" s="93"/>
      <c r="F78" s="92"/>
      <c r="G78" s="92"/>
      <c r="H78" s="94"/>
      <c r="S78" s="92"/>
      <c r="T78" s="92"/>
      <c r="U78" s="92"/>
    </row>
    <row r="79" spans="2:21" ht="16.5" thickBot="1" x14ac:dyDescent="0.3">
      <c r="B79" s="191" t="s">
        <v>171</v>
      </c>
      <c r="C79" s="224" t="s">
        <v>171</v>
      </c>
      <c r="D79" s="93"/>
      <c r="F79" s="92"/>
      <c r="G79" s="92"/>
      <c r="H79" s="94"/>
      <c r="S79" s="92"/>
      <c r="T79" s="92"/>
      <c r="U79" s="92"/>
    </row>
    <row r="80" spans="2:21" x14ac:dyDescent="0.25">
      <c r="T80" s="92"/>
    </row>
    <row r="81" spans="20:20" x14ac:dyDescent="0.25">
      <c r="T81" s="92"/>
    </row>
  </sheetData>
  <sheetProtection formatCells="0" formatColumns="0" insertRows="0" deleteRows="0"/>
  <mergeCells count="96">
    <mergeCell ref="O46:R46"/>
    <mergeCell ref="O40:R40"/>
    <mergeCell ref="O41:R41"/>
    <mergeCell ref="O42:R42"/>
    <mergeCell ref="O43:R43"/>
    <mergeCell ref="O44:R44"/>
    <mergeCell ref="O36:R36"/>
    <mergeCell ref="O37:R37"/>
    <mergeCell ref="O38:R38"/>
    <mergeCell ref="O39:R39"/>
    <mergeCell ref="O45:R45"/>
    <mergeCell ref="O31:R31"/>
    <mergeCell ref="O32:R32"/>
    <mergeCell ref="O33:R33"/>
    <mergeCell ref="O34:R34"/>
    <mergeCell ref="O35:R35"/>
    <mergeCell ref="O26:R26"/>
    <mergeCell ref="O27:R27"/>
    <mergeCell ref="O28:R28"/>
    <mergeCell ref="O29:R29"/>
    <mergeCell ref="O30:R30"/>
    <mergeCell ref="O14:R15"/>
    <mergeCell ref="O16:R16"/>
    <mergeCell ref="O17:R17"/>
    <mergeCell ref="O18:R18"/>
    <mergeCell ref="O19:R19"/>
    <mergeCell ref="O20:R20"/>
    <mergeCell ref="O21:R21"/>
    <mergeCell ref="O22:R22"/>
    <mergeCell ref="O23:R23"/>
    <mergeCell ref="O24:R24"/>
    <mergeCell ref="O25:R25"/>
    <mergeCell ref="C6:D6"/>
    <mergeCell ref="C7:D7"/>
    <mergeCell ref="C8:D8"/>
    <mergeCell ref="C9:D9"/>
    <mergeCell ref="C10:D10"/>
    <mergeCell ref="L6:N7"/>
    <mergeCell ref="L8:N10"/>
    <mergeCell ref="E6:G7"/>
    <mergeCell ref="E8:G9"/>
    <mergeCell ref="E10:G10"/>
    <mergeCell ref="H6:K7"/>
    <mergeCell ref="H8:K9"/>
    <mergeCell ref="H10:K10"/>
    <mergeCell ref="O6:P6"/>
    <mergeCell ref="O7:P7"/>
    <mergeCell ref="Q1:R1"/>
    <mergeCell ref="Q2:R2"/>
    <mergeCell ref="A3:N3"/>
    <mergeCell ref="A4:N4"/>
    <mergeCell ref="O5:R5"/>
    <mergeCell ref="O8:P8"/>
    <mergeCell ref="O9:P9"/>
    <mergeCell ref="O10:P10"/>
    <mergeCell ref="C64:M64"/>
    <mergeCell ref="C65:M65"/>
    <mergeCell ref="B56:C56"/>
    <mergeCell ref="K56:M56"/>
    <mergeCell ref="N60:N61"/>
    <mergeCell ref="C28:C32"/>
    <mergeCell ref="C47:G47"/>
    <mergeCell ref="K47:M47"/>
    <mergeCell ref="K48:M48"/>
    <mergeCell ref="B52:N52"/>
    <mergeCell ref="B38:B46"/>
    <mergeCell ref="C38:C42"/>
    <mergeCell ref="C43:C44"/>
    <mergeCell ref="G14:G15"/>
    <mergeCell ref="B75:B78"/>
    <mergeCell ref="C75:C78"/>
    <mergeCell ref="B57:C57"/>
    <mergeCell ref="K57:M57"/>
    <mergeCell ref="B60:B61"/>
    <mergeCell ref="C60:M61"/>
    <mergeCell ref="C66:M66"/>
    <mergeCell ref="B67:M67"/>
    <mergeCell ref="B73:C73"/>
    <mergeCell ref="C62:M62"/>
    <mergeCell ref="C63:M63"/>
    <mergeCell ref="B16:B19"/>
    <mergeCell ref="C46:G46"/>
    <mergeCell ref="C37:G37"/>
    <mergeCell ref="I14:I15"/>
    <mergeCell ref="C16:C17"/>
    <mergeCell ref="B23:B37"/>
    <mergeCell ref="C33:C36"/>
    <mergeCell ref="C19:G19"/>
    <mergeCell ref="B20:B22"/>
    <mergeCell ref="C20:C21"/>
    <mergeCell ref="C22:G22"/>
    <mergeCell ref="B14:B15"/>
    <mergeCell ref="C14:C15"/>
    <mergeCell ref="D14:D15"/>
    <mergeCell ref="E14:E15"/>
    <mergeCell ref="F14:F15"/>
  </mergeCells>
  <phoneticPr fontId="3" type="noConversion"/>
  <conditionalFormatting sqref="H8 M23:M36 M38:M45">
    <cfRule type="cellIs" dxfId="114" priority="11" operator="equal">
      <formula>1.25</formula>
    </cfRule>
    <cfRule type="cellIs" dxfId="113" priority="10" operator="greaterThan">
      <formula>1.25</formula>
    </cfRule>
    <cfRule type="cellIs" dxfId="112" priority="12" operator="greaterThan">
      <formula>1.05</formula>
    </cfRule>
    <cfRule type="cellIs" dxfId="111" priority="13" operator="equal">
      <formula>1.05</formula>
    </cfRule>
    <cfRule type="cellIs" dxfId="110" priority="14" operator="greaterThan">
      <formula>0.95</formula>
    </cfRule>
    <cfRule type="cellIs" dxfId="109" priority="15" operator="equal">
      <formula>0.95</formula>
    </cfRule>
    <cfRule type="cellIs" dxfId="108" priority="16" operator="greaterThan">
      <formula>0.8</formula>
    </cfRule>
    <cfRule type="cellIs" dxfId="107" priority="17" operator="equal">
      <formula>0.8</formula>
    </cfRule>
    <cfRule type="cellIs" dxfId="106" priority="18" operator="lessThan">
      <formula>0.8</formula>
    </cfRule>
  </conditionalFormatting>
  <conditionalFormatting sqref="H10 E11:E13">
    <cfRule type="containsText" dxfId="105" priority="19" operator="containsText" text="U">
      <formula>NOT(ISERROR(SEARCH("U",E10)))</formula>
    </cfRule>
    <cfRule type="containsText" dxfId="104" priority="20" operator="containsText" text="C">
      <formula>NOT(ISERROR(SEARCH("C",E10)))</formula>
    </cfRule>
    <cfRule type="containsText" dxfId="103" priority="21" operator="containsText" text="T">
      <formula>NOT(ISERROR(SEARCH("T",E10)))</formula>
    </cfRule>
    <cfRule type="containsText" dxfId="102" priority="22" operator="containsText" text="P">
      <formula>NOT(ISERROR(SEARCH("P",E10)))</formula>
    </cfRule>
    <cfRule type="containsText" dxfId="101" priority="23" operator="containsText" text="HP">
      <formula>NOT(ISERROR(SEARCH("HP",E10)))</formula>
    </cfRule>
  </conditionalFormatting>
  <conditionalFormatting sqref="M16:M18">
    <cfRule type="cellIs" dxfId="100" priority="2" operator="equal">
      <formula>1.25</formula>
    </cfRule>
    <cfRule type="cellIs" dxfId="99" priority="3" operator="greaterThan">
      <formula>1.05</formula>
    </cfRule>
    <cfRule type="cellIs" dxfId="98" priority="4" operator="equal">
      <formula>1.05</formula>
    </cfRule>
    <cfRule type="cellIs" dxfId="97" priority="5" operator="greaterThan">
      <formula>0.95</formula>
    </cfRule>
    <cfRule type="cellIs" dxfId="96" priority="1" operator="greaterThan">
      <formula>1.25</formula>
    </cfRule>
    <cfRule type="cellIs" dxfId="95" priority="7" operator="greaterThan">
      <formula>0.8</formula>
    </cfRule>
    <cfRule type="cellIs" dxfId="94" priority="8" operator="equal">
      <formula>0.8</formula>
    </cfRule>
    <cfRule type="cellIs" dxfId="93" priority="9" operator="lessThan">
      <formula>0.8</formula>
    </cfRule>
    <cfRule type="cellIs" dxfId="92" priority="6" operator="equal">
      <formula>0.95</formula>
    </cfRule>
  </conditionalFormatting>
  <conditionalFormatting sqref="M20:M21">
    <cfRule type="cellIs" dxfId="91" priority="38" operator="greaterThan">
      <formula>1.25</formula>
    </cfRule>
    <cfRule type="cellIs" dxfId="90" priority="39" operator="equal">
      <formula>1.25</formula>
    </cfRule>
    <cfRule type="cellIs" dxfId="89" priority="40" operator="greaterThan">
      <formula>1.05</formula>
    </cfRule>
    <cfRule type="cellIs" dxfId="88" priority="41" operator="equal">
      <formula>1.05</formula>
    </cfRule>
    <cfRule type="cellIs" dxfId="87" priority="42" operator="greaterThan">
      <formula>0.95</formula>
    </cfRule>
    <cfRule type="cellIs" dxfId="86" priority="43" operator="equal">
      <formula>0.95</formula>
    </cfRule>
    <cfRule type="cellIs" dxfId="85" priority="44" operator="greaterThan">
      <formula>0.8</formula>
    </cfRule>
    <cfRule type="cellIs" dxfId="84" priority="45" operator="equal">
      <formula>0.8</formula>
    </cfRule>
    <cfRule type="cellIs" dxfId="83" priority="46" operator="lessThan">
      <formula>0.8</formula>
    </cfRule>
  </conditionalFormatting>
  <conditionalFormatting sqref="M53:M55">
    <cfRule type="cellIs" dxfId="82" priority="56" operator="greaterThan">
      <formula>1.25</formula>
    </cfRule>
    <cfRule type="cellIs" dxfId="81" priority="57" operator="equal">
      <formula>1.25</formula>
    </cfRule>
    <cfRule type="cellIs" dxfId="80" priority="58" operator="greaterThan">
      <formula>1.05</formula>
    </cfRule>
    <cfRule type="cellIs" dxfId="79" priority="59" operator="equal">
      <formula>1.05</formula>
    </cfRule>
    <cfRule type="cellIs" dxfId="78" priority="60" operator="greaterThan">
      <formula>0.95</formula>
    </cfRule>
    <cfRule type="cellIs" dxfId="77" priority="61" operator="equal">
      <formula>0.95</formula>
    </cfRule>
    <cfRule type="cellIs" dxfId="76" priority="62" operator="greaterThan">
      <formula>0.8</formula>
    </cfRule>
    <cfRule type="cellIs" dxfId="75" priority="63" operator="equal">
      <formula>0.8</formula>
    </cfRule>
    <cfRule type="cellIs" dxfId="74" priority="64" operator="lessThan">
      <formula>0.8</formula>
    </cfRule>
  </conditionalFormatting>
  <conditionalFormatting sqref="N51 N53:N55">
    <cfRule type="cellIs" dxfId="73" priority="79" stopIfTrue="1" operator="equal">
      <formula>"U"</formula>
    </cfRule>
    <cfRule type="cellIs" dxfId="72" priority="80" stopIfTrue="1" operator="equal">
      <formula>"HP"</formula>
    </cfRule>
    <cfRule type="cellIs" dxfId="71" priority="81" stopIfTrue="1" operator="equal">
      <formula>"P"</formula>
    </cfRule>
    <cfRule type="cellIs" dxfId="70" priority="82" stopIfTrue="1" operator="equal">
      <formula>"T"</formula>
    </cfRule>
    <cfRule type="cellIs" dxfId="69" priority="83" stopIfTrue="1" operator="equal">
      <formula>"C"</formula>
    </cfRule>
  </conditionalFormatting>
  <dataValidations count="5">
    <dataValidation type="list" allowBlank="1" showInputMessage="1" showErrorMessage="1" sqref="G53:G55 G38:G45 G16:G18 G20:G21 G23:G36" xr:uid="{D5764FFC-12A5-40C9-8E8E-B23AE8C4DF21}">
      <formula1>$V$10:$V$11</formula1>
    </dataValidation>
    <dataValidation type="list" allowBlank="1" showInputMessage="1" showErrorMessage="1" sqref="F20:F21 F38:F45 F16:F18 F53:F55 F23:F36"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$T$8:$T$18</formula1>
    </dataValidation>
    <dataValidation type="list" allowBlank="1" showInputMessage="1" showErrorMessage="1" sqref="B12" xr:uid="{1BF2D84B-A4B9-4962-AC13-3CC3652EAF25}">
      <formula1>$T$8:$T$21</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88"/>
  <sheetViews>
    <sheetView topLeftCell="A28" zoomScale="85" zoomScaleNormal="85" workbookViewId="0">
      <selection activeCell="B49" sqref="B49"/>
    </sheetView>
  </sheetViews>
  <sheetFormatPr defaultRowHeight="15" x14ac:dyDescent="0.25"/>
  <cols>
    <col min="1" max="1" width="43" bestFit="1" customWidth="1"/>
    <col min="2" max="13" width="13.140625" customWidth="1"/>
    <col min="14" max="14" width="16.7109375" bestFit="1" customWidth="1"/>
    <col min="16" max="28" width="27.28515625" style="226" customWidth="1"/>
  </cols>
  <sheetData>
    <row r="1" spans="1:28" x14ac:dyDescent="0.25">
      <c r="A1" s="3" t="s">
        <v>271</v>
      </c>
    </row>
    <row r="2" spans="1:28" s="214" customFormat="1" ht="45" x14ac:dyDescent="0.25">
      <c r="A2" s="241" t="s">
        <v>228</v>
      </c>
      <c r="B2" s="242" t="s">
        <v>28</v>
      </c>
      <c r="C2" s="242" t="s">
        <v>29</v>
      </c>
      <c r="D2" s="242" t="s">
        <v>30</v>
      </c>
      <c r="E2" s="242" t="s">
        <v>31</v>
      </c>
      <c r="F2" s="242" t="s">
        <v>32</v>
      </c>
      <c r="G2" s="242" t="s">
        <v>33</v>
      </c>
      <c r="H2" s="242" t="s">
        <v>34</v>
      </c>
      <c r="I2" s="242" t="s">
        <v>35</v>
      </c>
      <c r="J2" s="242" t="s">
        <v>36</v>
      </c>
      <c r="K2" s="242" t="s">
        <v>37</v>
      </c>
      <c r="L2" s="242" t="s">
        <v>38</v>
      </c>
      <c r="M2" s="242" t="s">
        <v>39</v>
      </c>
      <c r="N2" s="242" t="s">
        <v>82</v>
      </c>
      <c r="P2" s="205" t="s">
        <v>28</v>
      </c>
      <c r="Q2" s="205" t="s">
        <v>29</v>
      </c>
      <c r="R2" s="205" t="s">
        <v>30</v>
      </c>
      <c r="S2" s="205" t="s">
        <v>31</v>
      </c>
      <c r="T2" s="205" t="s">
        <v>32</v>
      </c>
      <c r="U2" s="205" t="s">
        <v>33</v>
      </c>
      <c r="V2" s="205" t="s">
        <v>34</v>
      </c>
      <c r="W2" s="205" t="s">
        <v>35</v>
      </c>
      <c r="X2" s="205" t="s">
        <v>36</v>
      </c>
      <c r="Y2" s="205" t="s">
        <v>37</v>
      </c>
      <c r="Z2" s="205" t="s">
        <v>38</v>
      </c>
      <c r="AA2" s="205" t="s">
        <v>39</v>
      </c>
      <c r="AB2" s="205" t="s">
        <v>82</v>
      </c>
    </row>
    <row r="3" spans="1:28" x14ac:dyDescent="0.25">
      <c r="A3" s="2" t="s">
        <v>40</v>
      </c>
      <c r="B3" s="215">
        <v>0.54</v>
      </c>
      <c r="C3" s="215">
        <v>0.54</v>
      </c>
      <c r="D3" s="215">
        <v>0.54</v>
      </c>
      <c r="E3" s="215">
        <v>0.54</v>
      </c>
      <c r="F3" s="215">
        <v>0.54</v>
      </c>
      <c r="G3" s="215">
        <v>0.54</v>
      </c>
      <c r="H3" s="215">
        <v>0.54</v>
      </c>
      <c r="I3" s="215">
        <v>0.54</v>
      </c>
      <c r="J3" s="215">
        <v>0.54</v>
      </c>
      <c r="K3" s="215">
        <v>0.54</v>
      </c>
      <c r="L3" s="215">
        <v>0.54</v>
      </c>
      <c r="M3" s="215">
        <v>0.54</v>
      </c>
      <c r="N3" s="215">
        <f>AVERAGE(B3:M3)</f>
        <v>0.54</v>
      </c>
      <c r="P3" s="410"/>
      <c r="Q3" s="410"/>
      <c r="R3" s="410"/>
      <c r="S3" s="410"/>
      <c r="T3" s="410"/>
      <c r="U3" s="410"/>
      <c r="V3" s="410"/>
      <c r="W3" s="410"/>
      <c r="X3" s="410"/>
      <c r="Y3" s="410"/>
      <c r="Z3" s="410"/>
      <c r="AA3" s="410"/>
      <c r="AB3" s="410"/>
    </row>
    <row r="4" spans="1:28" x14ac:dyDescent="0.25">
      <c r="A4" s="2" t="s">
        <v>41</v>
      </c>
      <c r="B4" s="273">
        <v>0.56999999999999995</v>
      </c>
      <c r="C4" s="273"/>
      <c r="D4" s="273"/>
      <c r="E4" s="273"/>
      <c r="F4" s="273"/>
      <c r="G4" s="273"/>
      <c r="H4" s="273"/>
      <c r="I4" s="273"/>
      <c r="J4" s="273"/>
      <c r="K4" s="273"/>
      <c r="L4" s="273"/>
      <c r="M4" s="273"/>
      <c r="N4" s="273">
        <f>AVERAGE(B4:M4)</f>
        <v>0.56999999999999995</v>
      </c>
      <c r="P4" s="410"/>
      <c r="Q4" s="410"/>
      <c r="R4" s="410"/>
      <c r="S4" s="410"/>
      <c r="T4" s="410"/>
      <c r="U4" s="410"/>
      <c r="V4" s="410"/>
      <c r="W4" s="410"/>
      <c r="X4" s="410"/>
      <c r="Y4" s="410"/>
      <c r="Z4" s="410"/>
      <c r="AA4" s="410"/>
      <c r="AB4" s="410"/>
    </row>
    <row r="5" spans="1:28" x14ac:dyDescent="0.25">
      <c r="A5" s="2" t="s">
        <v>199</v>
      </c>
      <c r="B5" s="4">
        <f>IFERROR(B3/B4,0)</f>
        <v>0.94736842105263175</v>
      </c>
      <c r="C5" s="4">
        <f t="shared" ref="C5:N5" si="0">IFERROR(C3/C4,0)</f>
        <v>0</v>
      </c>
      <c r="D5" s="4">
        <f t="shared" si="0"/>
        <v>0</v>
      </c>
      <c r="E5" s="4">
        <f t="shared" si="0"/>
        <v>0</v>
      </c>
      <c r="F5" s="4">
        <f t="shared" si="0"/>
        <v>0</v>
      </c>
      <c r="G5" s="4">
        <f t="shared" si="0"/>
        <v>0</v>
      </c>
      <c r="H5" s="4">
        <f t="shared" si="0"/>
        <v>0</v>
      </c>
      <c r="I5" s="4">
        <f t="shared" si="0"/>
        <v>0</v>
      </c>
      <c r="J5" s="4">
        <f t="shared" si="0"/>
        <v>0</v>
      </c>
      <c r="K5" s="4">
        <f t="shared" si="0"/>
        <v>0</v>
      </c>
      <c r="L5" s="4">
        <f t="shared" si="0"/>
        <v>0</v>
      </c>
      <c r="M5" s="4">
        <f t="shared" si="0"/>
        <v>0</v>
      </c>
      <c r="N5" s="4">
        <f t="shared" si="0"/>
        <v>0.94736842105263175</v>
      </c>
      <c r="P5" s="410"/>
      <c r="Q5" s="410"/>
      <c r="R5" s="410"/>
      <c r="S5" s="410"/>
      <c r="T5" s="410"/>
      <c r="U5" s="410"/>
      <c r="V5" s="410"/>
      <c r="W5" s="410"/>
      <c r="X5" s="410"/>
      <c r="Y5" s="410"/>
      <c r="Z5" s="410"/>
      <c r="AA5" s="410"/>
      <c r="AB5" s="410"/>
    </row>
    <row r="8" spans="1:28" x14ac:dyDescent="0.25">
      <c r="A8" s="3" t="s">
        <v>233</v>
      </c>
      <c r="B8">
        <v>5</v>
      </c>
    </row>
    <row r="9" spans="1:28" s="214" customFormat="1" ht="45" x14ac:dyDescent="0.25">
      <c r="A9" s="241" t="s">
        <v>229</v>
      </c>
      <c r="B9" s="242" t="s">
        <v>28</v>
      </c>
      <c r="C9" s="242" t="s">
        <v>29</v>
      </c>
      <c r="D9" s="242" t="s">
        <v>30</v>
      </c>
      <c r="E9" s="242" t="s">
        <v>31</v>
      </c>
      <c r="F9" s="242" t="s">
        <v>32</v>
      </c>
      <c r="G9" s="242" t="s">
        <v>33</v>
      </c>
      <c r="H9" s="242" t="s">
        <v>34</v>
      </c>
      <c r="I9" s="242" t="s">
        <v>35</v>
      </c>
      <c r="J9" s="242" t="s">
        <v>36</v>
      </c>
      <c r="K9" s="242" t="s">
        <v>37</v>
      </c>
      <c r="L9" s="242" t="s">
        <v>38</v>
      </c>
      <c r="M9" s="242" t="s">
        <v>39</v>
      </c>
      <c r="N9" s="242" t="s">
        <v>82</v>
      </c>
      <c r="P9" s="205" t="s">
        <v>28</v>
      </c>
      <c r="Q9" s="205" t="s">
        <v>29</v>
      </c>
      <c r="R9" s="205" t="s">
        <v>30</v>
      </c>
      <c r="S9" s="205" t="s">
        <v>31</v>
      </c>
      <c r="T9" s="205" t="s">
        <v>32</v>
      </c>
      <c r="U9" s="205" t="s">
        <v>33</v>
      </c>
      <c r="V9" s="205" t="s">
        <v>34</v>
      </c>
      <c r="W9" s="205" t="s">
        <v>35</v>
      </c>
      <c r="X9" s="205" t="s">
        <v>36</v>
      </c>
      <c r="Y9" s="205" t="s">
        <v>37</v>
      </c>
      <c r="Z9" s="205" t="s">
        <v>38</v>
      </c>
      <c r="AA9" s="205" t="s">
        <v>39</v>
      </c>
      <c r="AB9" s="205" t="s">
        <v>82</v>
      </c>
    </row>
    <row r="10" spans="1:28" x14ac:dyDescent="0.25">
      <c r="A10" s="2" t="s">
        <v>41</v>
      </c>
      <c r="B10" s="271">
        <v>0</v>
      </c>
      <c r="C10" s="271"/>
      <c r="D10" s="271"/>
      <c r="E10" s="271"/>
      <c r="F10" s="271"/>
      <c r="G10" s="271"/>
      <c r="H10" s="271"/>
      <c r="I10" s="271"/>
      <c r="J10" s="271"/>
      <c r="K10" s="271"/>
      <c r="L10" s="271"/>
      <c r="M10" s="271"/>
      <c r="N10" s="271">
        <f>SUM(B10:M10)</f>
        <v>0</v>
      </c>
      <c r="P10" s="410"/>
      <c r="Q10" s="410"/>
      <c r="R10" s="410"/>
      <c r="S10" s="410"/>
      <c r="T10" s="410"/>
      <c r="U10" s="410"/>
      <c r="V10" s="410"/>
      <c r="W10" s="410"/>
      <c r="X10" s="410"/>
      <c r="Y10" s="410"/>
      <c r="Z10" s="410"/>
      <c r="AA10" s="410"/>
      <c r="AB10" s="410"/>
    </row>
    <row r="11" spans="1:28" x14ac:dyDescent="0.25">
      <c r="A11" s="2" t="s">
        <v>83</v>
      </c>
      <c r="B11" s="244">
        <f>B10</f>
        <v>0</v>
      </c>
      <c r="C11" s="244">
        <f>SUM($B$10:C$10)</f>
        <v>0</v>
      </c>
      <c r="D11" s="244">
        <f>SUM($B$10:D$10)</f>
        <v>0</v>
      </c>
      <c r="E11" s="244">
        <f>SUM($B$10:E$10)</f>
        <v>0</v>
      </c>
      <c r="F11" s="244">
        <f>SUM($B$10:F$10)</f>
        <v>0</v>
      </c>
      <c r="G11" s="244">
        <f>SUM($B$10:G$10)</f>
        <v>0</v>
      </c>
      <c r="H11" s="244">
        <f>SUM($B$10:H$10)</f>
        <v>0</v>
      </c>
      <c r="I11" s="244">
        <f>SUM($B$10:I$10)</f>
        <v>0</v>
      </c>
      <c r="J11" s="244">
        <f>SUM($B$10:J$10)</f>
        <v>0</v>
      </c>
      <c r="K11" s="244">
        <f>SUM($B$10:K$10)</f>
        <v>0</v>
      </c>
      <c r="L11" s="244">
        <f>SUM($B$10:L$10)</f>
        <v>0</v>
      </c>
      <c r="M11" s="244">
        <f>SUM($B$10:M$10)</f>
        <v>0</v>
      </c>
      <c r="N11" s="1"/>
      <c r="P11" s="410"/>
      <c r="Q11" s="410"/>
      <c r="R11" s="410"/>
      <c r="S11" s="410"/>
      <c r="T11" s="410"/>
      <c r="U11" s="410"/>
      <c r="V11" s="410"/>
      <c r="W11" s="410"/>
      <c r="X11" s="410"/>
      <c r="Y11" s="410"/>
      <c r="Z11" s="410"/>
      <c r="AA11" s="410"/>
      <c r="AB11" s="410"/>
    </row>
    <row r="12" spans="1:28" x14ac:dyDescent="0.25">
      <c r="A12" s="2" t="s">
        <v>200</v>
      </c>
      <c r="B12" s="1">
        <f>B11/$B$8</f>
        <v>0</v>
      </c>
      <c r="C12" s="1">
        <f t="shared" ref="C12:M12" si="1">C11/$B$8</f>
        <v>0</v>
      </c>
      <c r="D12" s="1">
        <f t="shared" si="1"/>
        <v>0</v>
      </c>
      <c r="E12" s="1">
        <f t="shared" si="1"/>
        <v>0</v>
      </c>
      <c r="F12" s="1">
        <f t="shared" si="1"/>
        <v>0</v>
      </c>
      <c r="G12" s="1">
        <f t="shared" si="1"/>
        <v>0</v>
      </c>
      <c r="H12" s="1">
        <f t="shared" si="1"/>
        <v>0</v>
      </c>
      <c r="I12" s="1">
        <f t="shared" si="1"/>
        <v>0</v>
      </c>
      <c r="J12" s="1">
        <f t="shared" si="1"/>
        <v>0</v>
      </c>
      <c r="K12" s="1">
        <f t="shared" si="1"/>
        <v>0</v>
      </c>
      <c r="L12" s="1">
        <f t="shared" si="1"/>
        <v>0</v>
      </c>
      <c r="M12" s="1">
        <f t="shared" si="1"/>
        <v>0</v>
      </c>
      <c r="N12" s="1">
        <f>M12</f>
        <v>0</v>
      </c>
      <c r="P12" s="410"/>
      <c r="Q12" s="410"/>
      <c r="R12" s="410"/>
      <c r="S12" s="410"/>
      <c r="T12" s="410"/>
      <c r="U12" s="410"/>
      <c r="V12" s="410"/>
      <c r="W12" s="410"/>
      <c r="X12" s="410"/>
      <c r="Y12" s="410"/>
      <c r="Z12" s="410"/>
      <c r="AA12" s="410"/>
      <c r="AB12" s="410"/>
    </row>
    <row r="15" spans="1:28" x14ac:dyDescent="0.25">
      <c r="A15" s="3" t="s">
        <v>233</v>
      </c>
      <c r="B15">
        <v>5</v>
      </c>
    </row>
    <row r="16" spans="1:28" s="214" customFormat="1" ht="30" x14ac:dyDescent="0.25">
      <c r="A16" s="241" t="s">
        <v>232</v>
      </c>
      <c r="B16" s="242" t="s">
        <v>28</v>
      </c>
      <c r="C16" s="242" t="s">
        <v>29</v>
      </c>
      <c r="D16" s="242" t="s">
        <v>30</v>
      </c>
      <c r="E16" s="242" t="s">
        <v>31</v>
      </c>
      <c r="F16" s="242" t="s">
        <v>32</v>
      </c>
      <c r="G16" s="242" t="s">
        <v>33</v>
      </c>
      <c r="H16" s="242" t="s">
        <v>34</v>
      </c>
      <c r="I16" s="242" t="s">
        <v>35</v>
      </c>
      <c r="J16" s="242" t="s">
        <v>36</v>
      </c>
      <c r="K16" s="242" t="s">
        <v>37</v>
      </c>
      <c r="L16" s="242" t="s">
        <v>38</v>
      </c>
      <c r="M16" s="242" t="s">
        <v>39</v>
      </c>
      <c r="N16" s="242" t="s">
        <v>82</v>
      </c>
      <c r="P16" s="205" t="s">
        <v>28</v>
      </c>
      <c r="Q16" s="205" t="s">
        <v>29</v>
      </c>
      <c r="R16" s="205" t="s">
        <v>30</v>
      </c>
      <c r="S16" s="205" t="s">
        <v>31</v>
      </c>
      <c r="T16" s="205" t="s">
        <v>32</v>
      </c>
      <c r="U16" s="205" t="s">
        <v>33</v>
      </c>
      <c r="V16" s="205" t="s">
        <v>34</v>
      </c>
      <c r="W16" s="205" t="s">
        <v>35</v>
      </c>
      <c r="X16" s="205" t="s">
        <v>36</v>
      </c>
      <c r="Y16" s="205" t="s">
        <v>37</v>
      </c>
      <c r="Z16" s="205" t="s">
        <v>38</v>
      </c>
      <c r="AA16" s="205" t="s">
        <v>39</v>
      </c>
      <c r="AB16" s="205" t="s">
        <v>82</v>
      </c>
    </row>
    <row r="17" spans="1:28" x14ac:dyDescent="0.25">
      <c r="A17" s="2" t="s">
        <v>41</v>
      </c>
      <c r="B17" s="271">
        <v>0</v>
      </c>
      <c r="C17" s="271"/>
      <c r="D17" s="271"/>
      <c r="E17" s="271"/>
      <c r="F17" s="271"/>
      <c r="G17" s="271"/>
      <c r="H17" s="271"/>
      <c r="I17" s="271"/>
      <c r="J17" s="271"/>
      <c r="K17" s="271"/>
      <c r="L17" s="271"/>
      <c r="M17" s="271"/>
      <c r="N17" s="271">
        <f>SUM(B17:M17)</f>
        <v>0</v>
      </c>
      <c r="P17" s="410"/>
      <c r="Q17" s="410"/>
      <c r="R17" s="410"/>
      <c r="S17" s="410"/>
      <c r="T17" s="410"/>
      <c r="U17" s="410"/>
      <c r="V17" s="410"/>
      <c r="W17" s="410"/>
      <c r="X17" s="410"/>
      <c r="Y17" s="410"/>
      <c r="Z17" s="410"/>
      <c r="AA17" s="410"/>
      <c r="AB17" s="410"/>
    </row>
    <row r="18" spans="1:28" x14ac:dyDescent="0.25">
      <c r="A18" s="2" t="s">
        <v>83</v>
      </c>
      <c r="B18" s="244">
        <f>B17</f>
        <v>0</v>
      </c>
      <c r="C18" s="244">
        <f>SUM($B$17:C$17)</f>
        <v>0</v>
      </c>
      <c r="D18" s="244">
        <f>SUM($B$17:D$17)</f>
        <v>0</v>
      </c>
      <c r="E18" s="244">
        <f>SUM($B$17:E$17)</f>
        <v>0</v>
      </c>
      <c r="F18" s="244">
        <f>SUM($B$17:F$17)</f>
        <v>0</v>
      </c>
      <c r="G18" s="244">
        <f>SUM($B$17:G$17)</f>
        <v>0</v>
      </c>
      <c r="H18" s="244">
        <f>SUM($B$17:H$17)</f>
        <v>0</v>
      </c>
      <c r="I18" s="244">
        <f>SUM($B$17:I$17)</f>
        <v>0</v>
      </c>
      <c r="J18" s="244">
        <f>SUM($B$17:J$17)</f>
        <v>0</v>
      </c>
      <c r="K18" s="244">
        <f>SUM($B$17:K$17)</f>
        <v>0</v>
      </c>
      <c r="L18" s="244">
        <f>SUM($B$17:L$17)</f>
        <v>0</v>
      </c>
      <c r="M18" s="244">
        <f>SUM($B$17:M$17)</f>
        <v>0</v>
      </c>
      <c r="N18" s="1"/>
      <c r="P18" s="410"/>
      <c r="Q18" s="410"/>
      <c r="R18" s="410"/>
      <c r="S18" s="410"/>
      <c r="T18" s="410"/>
      <c r="U18" s="410"/>
      <c r="V18" s="410"/>
      <c r="W18" s="410"/>
      <c r="X18" s="410"/>
      <c r="Y18" s="410"/>
      <c r="Z18" s="410"/>
      <c r="AA18" s="410"/>
      <c r="AB18" s="410"/>
    </row>
    <row r="19" spans="1:28" x14ac:dyDescent="0.25">
      <c r="A19" s="2" t="s">
        <v>200</v>
      </c>
      <c r="B19" s="1">
        <f>B18/$B$8</f>
        <v>0</v>
      </c>
      <c r="C19" s="1">
        <f>C18/$B$15</f>
        <v>0</v>
      </c>
      <c r="D19" s="1">
        <f t="shared" ref="D19:M19" si="2">D18/$B$15</f>
        <v>0</v>
      </c>
      <c r="E19" s="1">
        <f t="shared" si="2"/>
        <v>0</v>
      </c>
      <c r="F19" s="1">
        <f t="shared" si="2"/>
        <v>0</v>
      </c>
      <c r="G19" s="1">
        <f t="shared" si="2"/>
        <v>0</v>
      </c>
      <c r="H19" s="1">
        <f t="shared" si="2"/>
        <v>0</v>
      </c>
      <c r="I19" s="1">
        <f t="shared" si="2"/>
        <v>0</v>
      </c>
      <c r="J19" s="1">
        <f t="shared" si="2"/>
        <v>0</v>
      </c>
      <c r="K19" s="1">
        <f t="shared" si="2"/>
        <v>0</v>
      </c>
      <c r="L19" s="1">
        <f t="shared" si="2"/>
        <v>0</v>
      </c>
      <c r="M19" s="1">
        <f t="shared" si="2"/>
        <v>0</v>
      </c>
      <c r="N19" s="1">
        <f>M19</f>
        <v>0</v>
      </c>
      <c r="P19" s="410"/>
      <c r="Q19" s="410"/>
      <c r="R19" s="410"/>
      <c r="S19" s="410"/>
      <c r="T19" s="410"/>
      <c r="U19" s="410"/>
      <c r="V19" s="410"/>
      <c r="W19" s="410"/>
      <c r="X19" s="410"/>
      <c r="Y19" s="410"/>
      <c r="Z19" s="410"/>
      <c r="AA19" s="410"/>
      <c r="AB19" s="410"/>
    </row>
    <row r="22" spans="1:28" x14ac:dyDescent="0.25">
      <c r="A22" s="3" t="s">
        <v>235</v>
      </c>
    </row>
    <row r="23" spans="1:28" s="214" customFormat="1" ht="30" x14ac:dyDescent="0.25">
      <c r="A23" s="241" t="s">
        <v>234</v>
      </c>
      <c r="B23" s="242" t="s">
        <v>28</v>
      </c>
      <c r="C23" s="242" t="s">
        <v>29</v>
      </c>
      <c r="D23" s="242" t="s">
        <v>30</v>
      </c>
      <c r="E23" s="242" t="s">
        <v>31</v>
      </c>
      <c r="F23" s="242" t="s">
        <v>32</v>
      </c>
      <c r="G23" s="242" t="s">
        <v>33</v>
      </c>
      <c r="H23" s="242" t="s">
        <v>34</v>
      </c>
      <c r="I23" s="242" t="s">
        <v>35</v>
      </c>
      <c r="J23" s="242" t="s">
        <v>36</v>
      </c>
      <c r="K23" s="242" t="s">
        <v>37</v>
      </c>
      <c r="L23" s="242" t="s">
        <v>38</v>
      </c>
      <c r="M23" s="242" t="s">
        <v>39</v>
      </c>
      <c r="N23" s="242" t="s">
        <v>82</v>
      </c>
      <c r="P23" s="205" t="s">
        <v>28</v>
      </c>
      <c r="Q23" s="205" t="s">
        <v>29</v>
      </c>
      <c r="R23" s="205" t="s">
        <v>30</v>
      </c>
      <c r="S23" s="205" t="s">
        <v>31</v>
      </c>
      <c r="T23" s="205" t="s">
        <v>32</v>
      </c>
      <c r="U23" s="205" t="s">
        <v>33</v>
      </c>
      <c r="V23" s="205" t="s">
        <v>34</v>
      </c>
      <c r="W23" s="205" t="s">
        <v>35</v>
      </c>
      <c r="X23" s="205" t="s">
        <v>36</v>
      </c>
      <c r="Y23" s="205" t="s">
        <v>37</v>
      </c>
      <c r="Z23" s="205" t="s">
        <v>38</v>
      </c>
      <c r="AA23" s="205" t="s">
        <v>39</v>
      </c>
      <c r="AB23" s="205" t="s">
        <v>82</v>
      </c>
    </row>
    <row r="24" spans="1:28" x14ac:dyDescent="0.25">
      <c r="A24" s="2" t="s">
        <v>40</v>
      </c>
      <c r="B24" s="215">
        <v>0.98</v>
      </c>
      <c r="C24" s="215">
        <v>0.98</v>
      </c>
      <c r="D24" s="215">
        <v>0.98</v>
      </c>
      <c r="E24" s="215">
        <v>0.98</v>
      </c>
      <c r="F24" s="215">
        <v>0.98</v>
      </c>
      <c r="G24" s="215">
        <v>0.98</v>
      </c>
      <c r="H24" s="215">
        <v>0.98</v>
      </c>
      <c r="I24" s="215">
        <v>0.98</v>
      </c>
      <c r="J24" s="215">
        <v>0.98</v>
      </c>
      <c r="K24" s="215">
        <v>0.98</v>
      </c>
      <c r="L24" s="215">
        <v>0.98</v>
      </c>
      <c r="M24" s="215">
        <v>0.98</v>
      </c>
      <c r="N24" s="215">
        <f>AVERAGE(B24:M24)</f>
        <v>0.98000000000000032</v>
      </c>
      <c r="P24" s="410"/>
      <c r="Q24" s="410"/>
      <c r="R24" s="410"/>
      <c r="S24" s="410"/>
      <c r="T24" s="410"/>
      <c r="U24" s="410"/>
      <c r="V24" s="410"/>
      <c r="W24" s="410"/>
      <c r="X24" s="410"/>
      <c r="Y24" s="410"/>
      <c r="Z24" s="410"/>
      <c r="AA24" s="410"/>
      <c r="AB24" s="410"/>
    </row>
    <row r="25" spans="1:28" x14ac:dyDescent="0.25">
      <c r="A25" s="2" t="s">
        <v>41</v>
      </c>
      <c r="B25" s="273">
        <v>1.02</v>
      </c>
      <c r="C25" s="273"/>
      <c r="D25" s="273"/>
      <c r="E25" s="273"/>
      <c r="F25" s="273"/>
      <c r="G25" s="273"/>
      <c r="H25" s="273"/>
      <c r="I25" s="273"/>
      <c r="J25" s="273"/>
      <c r="K25" s="273"/>
      <c r="L25" s="273"/>
      <c r="M25" s="273"/>
      <c r="N25" s="275">
        <f>AVERAGE(B25:M25)</f>
        <v>1.02</v>
      </c>
      <c r="P25" s="410"/>
      <c r="Q25" s="410"/>
      <c r="R25" s="410"/>
      <c r="S25" s="410"/>
      <c r="T25" s="410"/>
      <c r="U25" s="410"/>
      <c r="V25" s="410"/>
      <c r="W25" s="410"/>
      <c r="X25" s="410"/>
      <c r="Y25" s="410"/>
      <c r="Z25" s="410"/>
      <c r="AA25" s="410"/>
      <c r="AB25" s="410"/>
    </row>
    <row r="26" spans="1:28" x14ac:dyDescent="0.25">
      <c r="A26" s="2" t="s">
        <v>199</v>
      </c>
      <c r="B26" s="4">
        <f>B25/B24</f>
        <v>1.0408163265306123</v>
      </c>
      <c r="C26" s="4">
        <f t="shared" ref="C26:N26" si="3">C25/C24</f>
        <v>0</v>
      </c>
      <c r="D26" s="4">
        <f t="shared" si="3"/>
        <v>0</v>
      </c>
      <c r="E26" s="4">
        <f t="shared" si="3"/>
        <v>0</v>
      </c>
      <c r="F26" s="4">
        <f t="shared" si="3"/>
        <v>0</v>
      </c>
      <c r="G26" s="4">
        <f t="shared" si="3"/>
        <v>0</v>
      </c>
      <c r="H26" s="4">
        <f t="shared" si="3"/>
        <v>0</v>
      </c>
      <c r="I26" s="4">
        <f t="shared" si="3"/>
        <v>0</v>
      </c>
      <c r="J26" s="4">
        <f t="shared" si="3"/>
        <v>0</v>
      </c>
      <c r="K26" s="4">
        <f t="shared" si="3"/>
        <v>0</v>
      </c>
      <c r="L26" s="4">
        <f t="shared" si="3"/>
        <v>0</v>
      </c>
      <c r="M26" s="4">
        <f t="shared" si="3"/>
        <v>0</v>
      </c>
      <c r="N26" s="4">
        <f t="shared" si="3"/>
        <v>1.0408163265306118</v>
      </c>
      <c r="P26" s="410"/>
      <c r="Q26" s="410"/>
      <c r="R26" s="410"/>
      <c r="S26" s="410"/>
      <c r="T26" s="410"/>
      <c r="U26" s="410"/>
      <c r="V26" s="410"/>
      <c r="W26" s="410"/>
      <c r="X26" s="410"/>
      <c r="Y26" s="410"/>
      <c r="Z26" s="410"/>
      <c r="AA26" s="410"/>
      <c r="AB26" s="410"/>
    </row>
    <row r="27" spans="1:28" x14ac:dyDescent="0.25">
      <c r="A27" s="2" t="s">
        <v>200</v>
      </c>
      <c r="B27" s="4">
        <f>B26</f>
        <v>1.0408163265306123</v>
      </c>
      <c r="C27" s="4">
        <f>SUM($B$26:C$26)/COUNT($B$26:C$26)</f>
        <v>0.52040816326530615</v>
      </c>
      <c r="D27" s="4">
        <f>SUM($B$26:D$26)/COUNT($B$26:D$26)</f>
        <v>0.34693877551020408</v>
      </c>
      <c r="E27" s="4">
        <f>SUM($B$26:E$26)/COUNT($B$26:E$26)</f>
        <v>0.26020408163265307</v>
      </c>
      <c r="F27" s="4">
        <f>SUM($B$26:F$26)/COUNT($B$26:F$26)</f>
        <v>0.20816326530612245</v>
      </c>
      <c r="G27" s="4">
        <f>SUM($B$26:G$26)/COUNT($B$26:G$26)</f>
        <v>0.17346938775510204</v>
      </c>
      <c r="H27" s="4">
        <f>SUM($B$26:H$26)/COUNT($B$26:H$26)</f>
        <v>0.14868804664723032</v>
      </c>
      <c r="I27" s="4">
        <f>SUM($B$26:I$26)/COUNT($B$26:I$26)</f>
        <v>0.13010204081632654</v>
      </c>
      <c r="J27" s="4">
        <f>SUM($B$26:J$26)/COUNT($B$26:J$26)</f>
        <v>0.11564625850340136</v>
      </c>
      <c r="K27" s="4">
        <f>SUM($B$26:K$26)/COUNT($B$26:K$26)</f>
        <v>0.10408163265306122</v>
      </c>
      <c r="L27" s="4">
        <f>SUM($B$26:L$26)/COUNT($B$26:L$26)</f>
        <v>9.4619666048237475E-2</v>
      </c>
      <c r="M27" s="4">
        <f>SUM($B$26:M$26)/COUNT($B$26:M$26)</f>
        <v>8.673469387755102E-2</v>
      </c>
      <c r="N27" s="4"/>
      <c r="P27" s="410"/>
      <c r="Q27" s="410"/>
      <c r="R27" s="410"/>
      <c r="S27" s="410"/>
      <c r="T27" s="410"/>
      <c r="U27" s="410"/>
      <c r="V27" s="410"/>
      <c r="W27" s="410"/>
      <c r="X27" s="410"/>
      <c r="Y27" s="410"/>
      <c r="Z27" s="410"/>
      <c r="AA27" s="410"/>
      <c r="AB27" s="410"/>
    </row>
    <row r="30" spans="1:28" x14ac:dyDescent="0.25">
      <c r="A30" s="3" t="s">
        <v>43</v>
      </c>
    </row>
    <row r="31" spans="1:28" x14ac:dyDescent="0.25">
      <c r="A31" s="2" t="s">
        <v>205</v>
      </c>
      <c r="B31" s="2" t="s">
        <v>28</v>
      </c>
      <c r="C31" s="2" t="s">
        <v>29</v>
      </c>
      <c r="D31" s="2" t="s">
        <v>30</v>
      </c>
      <c r="E31" s="2" t="s">
        <v>31</v>
      </c>
      <c r="F31" s="2" t="s">
        <v>32</v>
      </c>
      <c r="G31" s="2" t="s">
        <v>33</v>
      </c>
      <c r="H31" s="2" t="s">
        <v>34</v>
      </c>
      <c r="I31" s="2" t="s">
        <v>35</v>
      </c>
      <c r="J31" s="2" t="s">
        <v>36</v>
      </c>
      <c r="K31" s="2" t="s">
        <v>37</v>
      </c>
      <c r="L31" s="2" t="s">
        <v>38</v>
      </c>
      <c r="M31" s="2" t="s">
        <v>39</v>
      </c>
      <c r="N31" s="2" t="s">
        <v>82</v>
      </c>
      <c r="P31" s="205" t="s">
        <v>28</v>
      </c>
      <c r="Q31" s="205" t="s">
        <v>29</v>
      </c>
      <c r="R31" s="205" t="s">
        <v>30</v>
      </c>
      <c r="S31" s="205" t="s">
        <v>31</v>
      </c>
      <c r="T31" s="205" t="s">
        <v>32</v>
      </c>
      <c r="U31" s="205" t="s">
        <v>33</v>
      </c>
      <c r="V31" s="205" t="s">
        <v>34</v>
      </c>
      <c r="W31" s="205" t="s">
        <v>35</v>
      </c>
      <c r="X31" s="205" t="s">
        <v>36</v>
      </c>
      <c r="Y31" s="205" t="s">
        <v>37</v>
      </c>
      <c r="Z31" s="205" t="s">
        <v>38</v>
      </c>
      <c r="AA31" s="205" t="s">
        <v>39</v>
      </c>
      <c r="AB31" s="205" t="s">
        <v>82</v>
      </c>
    </row>
    <row r="32" spans="1:28" x14ac:dyDescent="0.25">
      <c r="A32" s="2" t="s">
        <v>40</v>
      </c>
      <c r="B32" s="278">
        <v>0</v>
      </c>
      <c r="C32" s="278">
        <v>0</v>
      </c>
      <c r="D32" s="278">
        <v>0</v>
      </c>
      <c r="E32" s="278">
        <v>0</v>
      </c>
      <c r="F32" s="278">
        <v>0</v>
      </c>
      <c r="G32" s="278">
        <v>0</v>
      </c>
      <c r="H32" s="278">
        <v>0</v>
      </c>
      <c r="I32" s="278">
        <v>0</v>
      </c>
      <c r="J32" s="278">
        <v>0</v>
      </c>
      <c r="K32" s="278">
        <v>0</v>
      </c>
      <c r="L32" s="278">
        <v>0</v>
      </c>
      <c r="M32" s="278">
        <v>0</v>
      </c>
      <c r="N32" s="278">
        <f>SUM(B32:M32)</f>
        <v>0</v>
      </c>
      <c r="P32" s="410"/>
      <c r="Q32" s="410"/>
      <c r="R32" s="410"/>
      <c r="S32" s="410"/>
      <c r="T32" s="410"/>
      <c r="U32" s="410"/>
      <c r="V32" s="410"/>
      <c r="W32" s="410"/>
      <c r="X32" s="410"/>
      <c r="Y32" s="410"/>
      <c r="Z32" s="410"/>
      <c r="AA32" s="410"/>
      <c r="AB32" s="410"/>
    </row>
    <row r="33" spans="1:28" x14ac:dyDescent="0.25">
      <c r="A33" s="2" t="s">
        <v>41</v>
      </c>
      <c r="B33" s="279">
        <v>0</v>
      </c>
      <c r="C33" s="279"/>
      <c r="D33" s="279"/>
      <c r="E33" s="279"/>
      <c r="F33" s="279"/>
      <c r="G33" s="279"/>
      <c r="H33" s="279"/>
      <c r="I33" s="279"/>
      <c r="J33" s="279"/>
      <c r="K33" s="279"/>
      <c r="L33" s="279"/>
      <c r="M33" s="279"/>
      <c r="N33" s="279">
        <f>SUM(B33:M33)</f>
        <v>0</v>
      </c>
      <c r="P33" s="410"/>
      <c r="Q33" s="410"/>
      <c r="R33" s="410"/>
      <c r="S33" s="410"/>
      <c r="T33" s="410"/>
      <c r="U33" s="410"/>
      <c r="V33" s="410"/>
      <c r="W33" s="410"/>
      <c r="X33" s="410"/>
      <c r="Y33" s="410"/>
      <c r="Z33" s="410"/>
      <c r="AA33" s="410"/>
      <c r="AB33" s="410"/>
    </row>
    <row r="34" spans="1:28" s="214" customFormat="1" x14ac:dyDescent="0.25">
      <c r="A34" s="2" t="s">
        <v>83</v>
      </c>
      <c r="B34" s="278">
        <f>B33</f>
        <v>0</v>
      </c>
      <c r="C34" s="278">
        <f>SUM($B$33:C$33)</f>
        <v>0</v>
      </c>
      <c r="D34" s="278">
        <f>SUM($B$33:D$33)</f>
        <v>0</v>
      </c>
      <c r="E34" s="278">
        <f>SUM($B$33:E$33)</f>
        <v>0</v>
      </c>
      <c r="F34" s="278">
        <f>SUM($B$33:F$33)</f>
        <v>0</v>
      </c>
      <c r="G34" s="278">
        <f>SUM($B$33:G$33)</f>
        <v>0</v>
      </c>
      <c r="H34" s="278">
        <f>SUM($B$33:H$33)</f>
        <v>0</v>
      </c>
      <c r="I34" s="278">
        <f>SUM($B$33:I$33)</f>
        <v>0</v>
      </c>
      <c r="J34" s="278">
        <f>SUM($B$33:J$33)</f>
        <v>0</v>
      </c>
      <c r="K34" s="278">
        <f>SUM($B$33:K$33)</f>
        <v>0</v>
      </c>
      <c r="L34" s="278">
        <f>SUM($B$33:L$33)</f>
        <v>0</v>
      </c>
      <c r="M34" s="278">
        <f>SUM($B$33:M$33)</f>
        <v>0</v>
      </c>
      <c r="N34" s="280"/>
      <c r="P34" s="410"/>
      <c r="Q34" s="410"/>
      <c r="R34" s="410"/>
      <c r="S34" s="410"/>
      <c r="T34" s="410"/>
      <c r="U34" s="410"/>
      <c r="V34" s="410"/>
      <c r="W34" s="410"/>
      <c r="X34" s="410"/>
      <c r="Y34" s="410"/>
      <c r="Z34" s="410"/>
      <c r="AA34" s="410"/>
      <c r="AB34" s="410"/>
    </row>
    <row r="35" spans="1:28" x14ac:dyDescent="0.25">
      <c r="A35" s="2" t="s">
        <v>199</v>
      </c>
      <c r="B35" s="4">
        <f>IF(B33=0,1,B32/B33)</f>
        <v>1</v>
      </c>
      <c r="C35" s="4">
        <f t="shared" ref="C35:M35" si="4">IF(C33=0,1,C32/C33)</f>
        <v>1</v>
      </c>
      <c r="D35" s="4">
        <f t="shared" si="4"/>
        <v>1</v>
      </c>
      <c r="E35" s="4">
        <f t="shared" si="4"/>
        <v>1</v>
      </c>
      <c r="F35" s="4">
        <f t="shared" si="4"/>
        <v>1</v>
      </c>
      <c r="G35" s="4">
        <f t="shared" si="4"/>
        <v>1</v>
      </c>
      <c r="H35" s="4">
        <f t="shared" si="4"/>
        <v>1</v>
      </c>
      <c r="I35" s="4">
        <f t="shared" si="4"/>
        <v>1</v>
      </c>
      <c r="J35" s="4">
        <f t="shared" si="4"/>
        <v>1</v>
      </c>
      <c r="K35" s="4">
        <f t="shared" si="4"/>
        <v>1</v>
      </c>
      <c r="L35" s="4">
        <f t="shared" si="4"/>
        <v>1</v>
      </c>
      <c r="M35" s="4">
        <f t="shared" si="4"/>
        <v>1</v>
      </c>
      <c r="N35" s="4" t="str">
        <f t="shared" ref="N35" si="5">IF(N33=0,"100%",N33/N32)</f>
        <v>100%</v>
      </c>
      <c r="P35" s="410"/>
      <c r="Q35" s="410"/>
      <c r="R35" s="410"/>
      <c r="S35" s="410"/>
      <c r="T35" s="410"/>
      <c r="U35" s="410"/>
      <c r="V35" s="410"/>
      <c r="W35" s="410"/>
      <c r="X35" s="410"/>
      <c r="Y35" s="410"/>
      <c r="Z35" s="410"/>
      <c r="AA35" s="410"/>
      <c r="AB35" s="410"/>
    </row>
    <row r="36" spans="1:28" x14ac:dyDescent="0.25">
      <c r="A36" s="2" t="s">
        <v>201</v>
      </c>
      <c r="B36" s="4">
        <f>B35</f>
        <v>1</v>
      </c>
      <c r="C36" s="1">
        <f>SUM($B$35:C$35)/COUNT($B$35:C$35)</f>
        <v>1</v>
      </c>
      <c r="D36" s="1">
        <f>SUM($B$35:D$35)/COUNT($B$35:D$35)</f>
        <v>1</v>
      </c>
      <c r="E36" s="1">
        <f>SUM($B$35:E$35)/COUNT($B$35:E$35)</f>
        <v>1</v>
      </c>
      <c r="F36" s="1">
        <f>SUM($B$35:F$35)/COUNT($B$35:F$35)</f>
        <v>1</v>
      </c>
      <c r="G36" s="1">
        <f>SUM($B$35:G$35)/COUNT($B$35:G$35)</f>
        <v>1</v>
      </c>
      <c r="H36" s="1">
        <f>SUM($B$35:H$35)/COUNT($B$35:H$35)</f>
        <v>1</v>
      </c>
      <c r="I36" s="1">
        <f>SUM($B$35:I$35)/COUNT($B$35:I$35)</f>
        <v>1</v>
      </c>
      <c r="J36" s="1">
        <f>SUM($B$35:J$35)/COUNT($B$35:J$35)</f>
        <v>1</v>
      </c>
      <c r="K36" s="1">
        <f>SUM($B$35:K$35)/COUNT($B$35:K$35)</f>
        <v>1</v>
      </c>
      <c r="L36" s="1">
        <f>SUM($B$35:L$35)/COUNT($B$35:L$35)</f>
        <v>1</v>
      </c>
      <c r="M36" s="1">
        <f>SUM($B$35:M$35)/COUNT($B$35:M$35)</f>
        <v>1</v>
      </c>
      <c r="N36" s="1"/>
      <c r="P36" s="410"/>
      <c r="Q36" s="410"/>
      <c r="R36" s="410"/>
      <c r="S36" s="410"/>
      <c r="T36" s="410"/>
      <c r="U36" s="410"/>
      <c r="V36" s="410"/>
      <c r="W36" s="410"/>
      <c r="X36" s="410"/>
      <c r="Y36" s="410"/>
      <c r="Z36" s="410"/>
      <c r="AA36" s="410"/>
      <c r="AB36" s="410"/>
    </row>
    <row r="37" spans="1:28" x14ac:dyDescent="0.25">
      <c r="A37" s="211"/>
      <c r="B37" s="212"/>
      <c r="C37" s="213"/>
      <c r="D37" s="213"/>
      <c r="E37" s="213"/>
      <c r="F37" s="213"/>
      <c r="G37" s="213"/>
      <c r="H37" s="213"/>
      <c r="I37" s="213"/>
      <c r="J37" s="213"/>
      <c r="K37" s="213"/>
      <c r="L37" s="213"/>
      <c r="M37" s="213"/>
      <c r="N37" s="213"/>
    </row>
    <row r="38" spans="1:28" x14ac:dyDescent="0.25">
      <c r="A38" s="211"/>
      <c r="B38" s="212"/>
      <c r="C38" s="213"/>
      <c r="D38" s="213"/>
      <c r="E38" s="213"/>
      <c r="F38" s="213"/>
      <c r="G38" s="213"/>
      <c r="H38" s="213"/>
      <c r="I38" s="213"/>
      <c r="J38" s="213"/>
      <c r="K38" s="213"/>
      <c r="L38" s="213"/>
      <c r="M38" s="213"/>
      <c r="N38" s="213"/>
    </row>
    <row r="39" spans="1:28" ht="30" x14ac:dyDescent="0.25">
      <c r="A39" s="204" t="s">
        <v>237</v>
      </c>
      <c r="B39" s="205" t="s">
        <v>28</v>
      </c>
      <c r="C39" s="205" t="s">
        <v>29</v>
      </c>
      <c r="D39" s="205" t="s">
        <v>30</v>
      </c>
      <c r="E39" s="205" t="s">
        <v>31</v>
      </c>
      <c r="F39" s="205" t="s">
        <v>32</v>
      </c>
      <c r="G39" s="205" t="s">
        <v>33</v>
      </c>
      <c r="H39" s="205" t="s">
        <v>34</v>
      </c>
      <c r="I39" s="205" t="s">
        <v>35</v>
      </c>
      <c r="J39" s="205" t="s">
        <v>36</v>
      </c>
      <c r="K39" s="205" t="s">
        <v>37</v>
      </c>
      <c r="L39" s="205" t="s">
        <v>38</v>
      </c>
      <c r="M39" s="205" t="s">
        <v>39</v>
      </c>
      <c r="N39" s="205" t="s">
        <v>82</v>
      </c>
      <c r="P39" s="205" t="s">
        <v>28</v>
      </c>
      <c r="Q39" s="205" t="s">
        <v>29</v>
      </c>
      <c r="R39" s="205" t="s">
        <v>30</v>
      </c>
      <c r="S39" s="205" t="s">
        <v>31</v>
      </c>
      <c r="T39" s="205" t="s">
        <v>32</v>
      </c>
      <c r="U39" s="205" t="s">
        <v>33</v>
      </c>
      <c r="V39" s="205" t="s">
        <v>34</v>
      </c>
      <c r="W39" s="205" t="s">
        <v>35</v>
      </c>
      <c r="X39" s="205" t="s">
        <v>36</v>
      </c>
      <c r="Y39" s="205" t="s">
        <v>37</v>
      </c>
      <c r="Z39" s="205" t="s">
        <v>38</v>
      </c>
      <c r="AA39" s="205" t="s">
        <v>39</v>
      </c>
      <c r="AB39" s="205" t="s">
        <v>82</v>
      </c>
    </row>
    <row r="40" spans="1:28" x14ac:dyDescent="0.25">
      <c r="A40" s="2" t="s">
        <v>40</v>
      </c>
      <c r="B40" s="247">
        <v>2E-3</v>
      </c>
      <c r="C40" s="247">
        <v>2E-3</v>
      </c>
      <c r="D40" s="247">
        <v>2E-3</v>
      </c>
      <c r="E40" s="247">
        <v>2E-3</v>
      </c>
      <c r="F40" s="247">
        <v>2E-3</v>
      </c>
      <c r="G40" s="247">
        <v>2E-3</v>
      </c>
      <c r="H40" s="247">
        <v>2E-3</v>
      </c>
      <c r="I40" s="247">
        <v>2E-3</v>
      </c>
      <c r="J40" s="247">
        <v>2E-3</v>
      </c>
      <c r="K40" s="247">
        <v>2E-3</v>
      </c>
      <c r="L40" s="247">
        <v>2E-3</v>
      </c>
      <c r="M40" s="247">
        <v>2E-3</v>
      </c>
      <c r="N40" s="247">
        <f>AVERAGE(B40:M40)</f>
        <v>2.0000000000000005E-3</v>
      </c>
      <c r="P40" s="410"/>
      <c r="Q40" s="410"/>
      <c r="R40" s="410"/>
      <c r="S40" s="410"/>
      <c r="T40" s="410"/>
      <c r="U40" s="410"/>
      <c r="V40" s="410"/>
      <c r="W40" s="410"/>
      <c r="X40" s="410"/>
      <c r="Y40" s="410"/>
      <c r="Z40" s="410"/>
      <c r="AA40" s="410"/>
      <c r="AB40" s="410"/>
    </row>
    <row r="41" spans="1:28" x14ac:dyDescent="0.25">
      <c r="A41" s="2" t="s">
        <v>239</v>
      </c>
      <c r="B41" s="249">
        <v>7.0000000000000001E-3</v>
      </c>
      <c r="C41" s="249"/>
      <c r="D41" s="249"/>
      <c r="E41" s="249"/>
      <c r="F41" s="249"/>
      <c r="G41" s="249"/>
      <c r="H41" s="249"/>
      <c r="I41" s="249"/>
      <c r="J41" s="249"/>
      <c r="K41" s="249"/>
      <c r="L41" s="249"/>
      <c r="M41" s="249"/>
      <c r="N41" s="249">
        <f>AVERAGE(B41:M41)</f>
        <v>7.0000000000000001E-3</v>
      </c>
      <c r="P41" s="410"/>
      <c r="Q41" s="410"/>
      <c r="R41" s="410"/>
      <c r="S41" s="410"/>
      <c r="T41" s="410"/>
      <c r="U41" s="410"/>
      <c r="V41" s="410"/>
      <c r="W41" s="410"/>
      <c r="X41" s="410"/>
      <c r="Y41" s="410"/>
      <c r="Z41" s="410"/>
      <c r="AA41" s="410"/>
      <c r="AB41" s="410"/>
    </row>
    <row r="42" spans="1:28" x14ac:dyDescent="0.25">
      <c r="A42" s="2" t="s">
        <v>199</v>
      </c>
      <c r="B42" s="1">
        <f t="shared" ref="B42:N42" si="6">IFERROR(B40/B41,0)</f>
        <v>0.2857142857142857</v>
      </c>
      <c r="C42" s="1">
        <f t="shared" si="6"/>
        <v>0</v>
      </c>
      <c r="D42" s="1">
        <f t="shared" si="6"/>
        <v>0</v>
      </c>
      <c r="E42" s="1">
        <f t="shared" si="6"/>
        <v>0</v>
      </c>
      <c r="F42" s="1">
        <f t="shared" si="6"/>
        <v>0</v>
      </c>
      <c r="G42" s="1">
        <f t="shared" si="6"/>
        <v>0</v>
      </c>
      <c r="H42" s="1">
        <f t="shared" si="6"/>
        <v>0</v>
      </c>
      <c r="I42" s="1">
        <f t="shared" si="6"/>
        <v>0</v>
      </c>
      <c r="J42" s="1">
        <f t="shared" si="6"/>
        <v>0</v>
      </c>
      <c r="K42" s="1">
        <f t="shared" si="6"/>
        <v>0</v>
      </c>
      <c r="L42" s="1">
        <f t="shared" si="6"/>
        <v>0</v>
      </c>
      <c r="M42" s="1">
        <f t="shared" si="6"/>
        <v>0</v>
      </c>
      <c r="N42" s="1">
        <f t="shared" si="6"/>
        <v>0.28571428571428575</v>
      </c>
      <c r="P42" s="410"/>
      <c r="Q42" s="410"/>
      <c r="R42" s="410"/>
      <c r="S42" s="410"/>
      <c r="T42" s="410"/>
      <c r="U42" s="410"/>
      <c r="V42" s="410"/>
      <c r="W42" s="410"/>
      <c r="X42" s="410"/>
      <c r="Y42" s="410"/>
      <c r="Z42" s="410"/>
      <c r="AA42" s="410"/>
      <c r="AB42" s="410"/>
    </row>
    <row r="43" spans="1:28" x14ac:dyDescent="0.25">
      <c r="A43" s="2" t="s">
        <v>201</v>
      </c>
      <c r="B43" s="1">
        <f>B42</f>
        <v>0.2857142857142857</v>
      </c>
      <c r="C43" s="1">
        <f>IFERROR(SUM($B$42:C$42)/COUNT($B$42:C$42),0)</f>
        <v>0.14285714285714285</v>
      </c>
      <c r="D43" s="1">
        <f>IFERROR(SUM($B$42:D$42)/COUNT($B$42:D$42),0)</f>
        <v>9.5238095238095233E-2</v>
      </c>
      <c r="E43" s="1">
        <f>IFERROR(SUM($B$42:E$42)/COUNT($B$42:E$42),0)</f>
        <v>7.1428571428571425E-2</v>
      </c>
      <c r="F43" s="1">
        <f>IFERROR(SUM($B$42:F$42)/COUNT($B$42:F$42),0)</f>
        <v>5.7142857142857141E-2</v>
      </c>
      <c r="G43" s="1">
        <f>IFERROR(SUM($B$42:G$42)/COUNT($B$42:G$42),0)</f>
        <v>4.7619047619047616E-2</v>
      </c>
      <c r="H43" s="1">
        <f>IFERROR(SUM($B$42:H$42)/COUNT($B$42:H$42),0)</f>
        <v>4.0816326530612242E-2</v>
      </c>
      <c r="I43" s="1">
        <f>IFERROR(SUM($B$42:I$42)/COUNT($B$42:I$42),0)</f>
        <v>3.5714285714285712E-2</v>
      </c>
      <c r="J43" s="1">
        <f>IFERROR(SUM($B$42:J$42)/COUNT($B$42:J$42),0)</f>
        <v>3.1746031746031744E-2</v>
      </c>
      <c r="K43" s="1">
        <f>IFERROR(SUM($B$42:K$42)/COUNT($B$42:K$42),0)</f>
        <v>2.8571428571428571E-2</v>
      </c>
      <c r="L43" s="1">
        <f>IFERROR(SUM($B$42:L$42)/COUNT($B$42:L$42),0)</f>
        <v>2.5974025974025972E-2</v>
      </c>
      <c r="M43" s="1">
        <f>IFERROR(SUM($B$42:M$42)/COUNT($B$42:M$42),0)</f>
        <v>2.3809523809523808E-2</v>
      </c>
      <c r="N43" s="1"/>
      <c r="P43" s="410"/>
      <c r="Q43" s="410"/>
      <c r="R43" s="410"/>
      <c r="S43" s="410"/>
      <c r="T43" s="410"/>
      <c r="U43" s="410"/>
      <c r="V43" s="410"/>
      <c r="W43" s="410"/>
      <c r="X43" s="410"/>
      <c r="Y43" s="410"/>
      <c r="Z43" s="410"/>
      <c r="AA43" s="410"/>
      <c r="AB43" s="410"/>
    </row>
    <row r="44" spans="1:28" x14ac:dyDescent="0.25">
      <c r="A44" s="211"/>
      <c r="B44" s="212"/>
      <c r="C44" s="213"/>
      <c r="D44" s="213"/>
      <c r="E44" s="213"/>
      <c r="F44" s="213"/>
      <c r="G44" s="213"/>
      <c r="H44" s="213"/>
      <c r="I44" s="213"/>
      <c r="J44" s="213"/>
      <c r="K44" s="213"/>
      <c r="L44" s="213"/>
      <c r="M44" s="213"/>
      <c r="N44" s="213"/>
    </row>
    <row r="45" spans="1:28" x14ac:dyDescent="0.25">
      <c r="A45" s="211"/>
      <c r="B45" s="212"/>
      <c r="C45" s="213"/>
      <c r="D45" s="213"/>
      <c r="E45" s="213"/>
      <c r="F45" s="213"/>
      <c r="G45" s="213"/>
      <c r="H45" s="213"/>
      <c r="I45" s="213"/>
      <c r="J45" s="213"/>
      <c r="K45" s="213"/>
      <c r="L45" s="213"/>
      <c r="M45" s="213"/>
      <c r="N45" s="213"/>
    </row>
    <row r="46" spans="1:28" ht="30" x14ac:dyDescent="0.25">
      <c r="A46" s="204" t="s">
        <v>240</v>
      </c>
      <c r="B46" s="205" t="s">
        <v>28</v>
      </c>
      <c r="C46" s="205" t="s">
        <v>29</v>
      </c>
      <c r="D46" s="205" t="s">
        <v>30</v>
      </c>
      <c r="E46" s="205" t="s">
        <v>31</v>
      </c>
      <c r="F46" s="205" t="s">
        <v>32</v>
      </c>
      <c r="G46" s="205" t="s">
        <v>33</v>
      </c>
      <c r="H46" s="205" t="s">
        <v>34</v>
      </c>
      <c r="I46" s="205" t="s">
        <v>35</v>
      </c>
      <c r="J46" s="205" t="s">
        <v>36</v>
      </c>
      <c r="K46" s="205" t="s">
        <v>37</v>
      </c>
      <c r="L46" s="205" t="s">
        <v>38</v>
      </c>
      <c r="M46" s="205" t="s">
        <v>39</v>
      </c>
      <c r="N46" s="205" t="s">
        <v>82</v>
      </c>
      <c r="P46" s="205" t="s">
        <v>28</v>
      </c>
      <c r="Q46" s="205" t="s">
        <v>29</v>
      </c>
      <c r="R46" s="205" t="s">
        <v>30</v>
      </c>
      <c r="S46" s="205" t="s">
        <v>31</v>
      </c>
      <c r="T46" s="205" t="s">
        <v>32</v>
      </c>
      <c r="U46" s="205" t="s">
        <v>33</v>
      </c>
      <c r="V46" s="205" t="s">
        <v>34</v>
      </c>
      <c r="W46" s="205" t="s">
        <v>35</v>
      </c>
      <c r="X46" s="205" t="s">
        <v>36</v>
      </c>
      <c r="Y46" s="205" t="s">
        <v>37</v>
      </c>
      <c r="Z46" s="205" t="s">
        <v>38</v>
      </c>
      <c r="AA46" s="205" t="s">
        <v>39</v>
      </c>
      <c r="AB46" s="205" t="s">
        <v>82</v>
      </c>
    </row>
    <row r="47" spans="1:28" x14ac:dyDescent="0.25">
      <c r="A47" s="2" t="s">
        <v>40</v>
      </c>
      <c r="B47" s="248">
        <v>3000</v>
      </c>
      <c r="C47" s="248">
        <v>3000</v>
      </c>
      <c r="D47" s="248">
        <v>3000</v>
      </c>
      <c r="E47" s="248">
        <v>3000</v>
      </c>
      <c r="F47" s="248">
        <v>3000</v>
      </c>
      <c r="G47" s="248">
        <v>3000</v>
      </c>
      <c r="H47" s="248">
        <v>3000</v>
      </c>
      <c r="I47" s="248">
        <v>3000</v>
      </c>
      <c r="J47" s="248">
        <v>3000</v>
      </c>
      <c r="K47" s="248">
        <v>3000</v>
      </c>
      <c r="L47" s="248">
        <v>3000</v>
      </c>
      <c r="M47" s="248">
        <v>3000</v>
      </c>
      <c r="N47" s="248">
        <f>AVERAGE(B47:M47)</f>
        <v>3000</v>
      </c>
      <c r="P47" s="410"/>
      <c r="Q47" s="410"/>
      <c r="R47" s="410"/>
      <c r="S47" s="410"/>
      <c r="T47" s="410"/>
      <c r="U47" s="410"/>
      <c r="V47" s="410"/>
      <c r="W47" s="410"/>
      <c r="X47" s="410"/>
      <c r="Y47" s="410"/>
      <c r="Z47" s="410"/>
      <c r="AA47" s="410"/>
      <c r="AB47" s="410"/>
    </row>
    <row r="48" spans="1:28" x14ac:dyDescent="0.25">
      <c r="A48" s="2" t="s">
        <v>41</v>
      </c>
      <c r="B48" s="272">
        <v>2372</v>
      </c>
      <c r="C48" s="272"/>
      <c r="D48" s="272"/>
      <c r="E48" s="272"/>
      <c r="F48" s="272"/>
      <c r="G48" s="272"/>
      <c r="H48" s="272"/>
      <c r="I48" s="272"/>
      <c r="J48" s="272"/>
      <c r="K48" s="272"/>
      <c r="L48" s="272"/>
      <c r="M48" s="272"/>
      <c r="N48" s="272">
        <f>AVERAGE(B48:M48)</f>
        <v>2372</v>
      </c>
      <c r="P48" s="410"/>
      <c r="Q48" s="410"/>
      <c r="R48" s="410"/>
      <c r="S48" s="410"/>
      <c r="T48" s="410"/>
      <c r="U48" s="410"/>
      <c r="V48" s="410"/>
      <c r="W48" s="410"/>
      <c r="X48" s="410"/>
      <c r="Y48" s="410"/>
      <c r="Z48" s="410"/>
      <c r="AA48" s="410"/>
      <c r="AB48" s="410"/>
    </row>
    <row r="49" spans="1:28" x14ac:dyDescent="0.25">
      <c r="A49" s="2" t="s">
        <v>199</v>
      </c>
      <c r="B49" s="1">
        <f>B48/B47</f>
        <v>0.79066666666666663</v>
      </c>
      <c r="C49" s="1">
        <f t="shared" ref="C49:M49" si="7">C48/C47</f>
        <v>0</v>
      </c>
      <c r="D49" s="1">
        <f t="shared" si="7"/>
        <v>0</v>
      </c>
      <c r="E49" s="1">
        <f t="shared" si="7"/>
        <v>0</v>
      </c>
      <c r="F49" s="1">
        <f t="shared" si="7"/>
        <v>0</v>
      </c>
      <c r="G49" s="1">
        <f t="shared" si="7"/>
        <v>0</v>
      </c>
      <c r="H49" s="1">
        <f t="shared" si="7"/>
        <v>0</v>
      </c>
      <c r="I49" s="1">
        <f t="shared" si="7"/>
        <v>0</v>
      </c>
      <c r="J49" s="1">
        <f t="shared" si="7"/>
        <v>0</v>
      </c>
      <c r="K49" s="1">
        <f t="shared" si="7"/>
        <v>0</v>
      </c>
      <c r="L49" s="1">
        <f t="shared" si="7"/>
        <v>0</v>
      </c>
      <c r="M49" s="1">
        <f t="shared" si="7"/>
        <v>0</v>
      </c>
      <c r="N49" s="4">
        <f>IFERROR(N48/N47,0)</f>
        <v>0.79066666666666663</v>
      </c>
      <c r="P49" s="410"/>
      <c r="Q49" s="410"/>
      <c r="R49" s="410"/>
      <c r="S49" s="410"/>
      <c r="T49" s="410"/>
      <c r="U49" s="410"/>
      <c r="V49" s="410"/>
      <c r="W49" s="410"/>
      <c r="X49" s="410"/>
      <c r="Y49" s="410"/>
      <c r="Z49" s="410"/>
      <c r="AA49" s="410"/>
      <c r="AB49" s="410"/>
    </row>
    <row r="50" spans="1:28" x14ac:dyDescent="0.25">
      <c r="A50" s="2" t="s">
        <v>201</v>
      </c>
      <c r="B50" s="1">
        <f>B49</f>
        <v>0.79066666666666663</v>
      </c>
      <c r="C50" s="1">
        <f>IFERROR(SUM($B$49:C$49)/COUNT($B$49:C$49),0)</f>
        <v>0.39533333333333331</v>
      </c>
      <c r="D50" s="1">
        <f>IFERROR(SUM($B$49:D$49)/COUNT($B$49:D$49),0)</f>
        <v>0.26355555555555554</v>
      </c>
      <c r="E50" s="1">
        <f>IFERROR(SUM($B$49:E$49)/COUNT($B$49:E$49),0)</f>
        <v>0.19766666666666666</v>
      </c>
      <c r="F50" s="1">
        <f>IFERROR(SUM($B$49:F$49)/COUNT($B$49:F$49),0)</f>
        <v>0.15813333333333332</v>
      </c>
      <c r="G50" s="1">
        <f>IFERROR(SUM($B$49:G$49)/COUNT($B$49:G$49),0)</f>
        <v>0.13177777777777777</v>
      </c>
      <c r="H50" s="1">
        <f>IFERROR(SUM($B$49:H$49)/COUNT($B$49:H$49),0)</f>
        <v>0.11295238095238094</v>
      </c>
      <c r="I50" s="1">
        <f>IFERROR(SUM($B$49:I$49)/COUNT($B$49:I$49),0)</f>
        <v>9.8833333333333329E-2</v>
      </c>
      <c r="J50" s="1">
        <f>IFERROR(SUM($B$49:J$49)/COUNT($B$49:J$49),0)</f>
        <v>8.7851851851851848E-2</v>
      </c>
      <c r="K50" s="1">
        <f>IFERROR(SUM($B$49:K$49)/COUNT($B$49:K$49),0)</f>
        <v>7.906666666666666E-2</v>
      </c>
      <c r="L50" s="1">
        <f>IFERROR(SUM($B$49:L$49)/COUNT($B$49:L$49),0)</f>
        <v>7.1878787878787875E-2</v>
      </c>
      <c r="M50" s="1">
        <f>IFERROR(SUM($B$49:M$49)/COUNT($B$49:M$49),0)</f>
        <v>6.5888888888888886E-2</v>
      </c>
      <c r="N50" s="1"/>
      <c r="P50" s="410"/>
      <c r="Q50" s="410"/>
      <c r="R50" s="410"/>
      <c r="S50" s="410"/>
      <c r="T50" s="410"/>
      <c r="U50" s="410"/>
      <c r="V50" s="410"/>
      <c r="W50" s="410"/>
      <c r="X50" s="410"/>
      <c r="Y50" s="410"/>
      <c r="Z50" s="410"/>
      <c r="AA50" s="410"/>
      <c r="AB50" s="410"/>
    </row>
    <row r="51" spans="1:28" x14ac:dyDescent="0.25">
      <c r="A51" s="211"/>
      <c r="B51" s="212"/>
      <c r="C51" s="213"/>
      <c r="D51" s="213"/>
      <c r="E51" s="213"/>
      <c r="F51" s="213"/>
      <c r="G51" s="213"/>
      <c r="H51" s="213"/>
      <c r="I51" s="213"/>
      <c r="J51" s="213"/>
      <c r="K51" s="213"/>
      <c r="L51" s="213"/>
      <c r="M51" s="213"/>
      <c r="N51" s="213"/>
    </row>
    <row r="52" spans="1:28" x14ac:dyDescent="0.25">
      <c r="A52" s="211"/>
      <c r="B52" s="212"/>
      <c r="C52" s="213"/>
      <c r="D52" s="213"/>
      <c r="E52" s="213"/>
      <c r="F52" s="213"/>
      <c r="G52" s="213"/>
      <c r="H52" s="213"/>
      <c r="I52" s="213"/>
      <c r="J52" s="213"/>
      <c r="K52" s="213"/>
      <c r="L52" s="213"/>
      <c r="M52" s="213"/>
      <c r="N52" s="213"/>
    </row>
    <row r="53" spans="1:28" x14ac:dyDescent="0.25">
      <c r="A53" s="204" t="s">
        <v>242</v>
      </c>
      <c r="B53" s="205" t="s">
        <v>28</v>
      </c>
      <c r="C53" s="205" t="s">
        <v>29</v>
      </c>
      <c r="D53" s="205" t="s">
        <v>30</v>
      </c>
      <c r="E53" s="205" t="s">
        <v>31</v>
      </c>
      <c r="F53" s="205" t="s">
        <v>32</v>
      </c>
      <c r="G53" s="205" t="s">
        <v>33</v>
      </c>
      <c r="H53" s="205" t="s">
        <v>34</v>
      </c>
      <c r="I53" s="205" t="s">
        <v>35</v>
      </c>
      <c r="J53" s="205" t="s">
        <v>36</v>
      </c>
      <c r="K53" s="205" t="s">
        <v>37</v>
      </c>
      <c r="L53" s="205" t="s">
        <v>38</v>
      </c>
      <c r="M53" s="205" t="s">
        <v>39</v>
      </c>
      <c r="N53" s="205" t="s">
        <v>82</v>
      </c>
      <c r="P53" s="205" t="s">
        <v>28</v>
      </c>
      <c r="Q53" s="205" t="s">
        <v>29</v>
      </c>
      <c r="R53" s="205" t="s">
        <v>30</v>
      </c>
      <c r="S53" s="205" t="s">
        <v>31</v>
      </c>
      <c r="T53" s="205" t="s">
        <v>32</v>
      </c>
      <c r="U53" s="205" t="s">
        <v>33</v>
      </c>
      <c r="V53" s="205" t="s">
        <v>34</v>
      </c>
      <c r="W53" s="205" t="s">
        <v>35</v>
      </c>
      <c r="X53" s="205" t="s">
        <v>36</v>
      </c>
      <c r="Y53" s="205" t="s">
        <v>37</v>
      </c>
      <c r="Z53" s="205" t="s">
        <v>38</v>
      </c>
      <c r="AA53" s="205" t="s">
        <v>39</v>
      </c>
      <c r="AB53" s="205" t="s">
        <v>82</v>
      </c>
    </row>
    <row r="54" spans="1:28" x14ac:dyDescent="0.25">
      <c r="A54" s="2" t="s">
        <v>40</v>
      </c>
      <c r="B54" s="1">
        <v>1</v>
      </c>
      <c r="C54" s="1">
        <v>1</v>
      </c>
      <c r="D54" s="1">
        <v>1</v>
      </c>
      <c r="E54" s="1">
        <v>1</v>
      </c>
      <c r="F54" s="1">
        <v>1</v>
      </c>
      <c r="G54" s="1">
        <v>1</v>
      </c>
      <c r="H54" s="1">
        <v>1</v>
      </c>
      <c r="I54" s="1">
        <v>1</v>
      </c>
      <c r="J54" s="1">
        <v>1</v>
      </c>
      <c r="K54" s="1">
        <v>1</v>
      </c>
      <c r="L54" s="1">
        <v>1</v>
      </c>
      <c r="M54" s="1">
        <v>1</v>
      </c>
      <c r="N54" s="1">
        <v>1</v>
      </c>
      <c r="P54" s="410"/>
      <c r="Q54" s="410"/>
      <c r="R54" s="410"/>
      <c r="S54" s="410"/>
      <c r="T54" s="410"/>
      <c r="U54" s="410"/>
      <c r="V54" s="410"/>
      <c r="W54" s="410"/>
      <c r="X54" s="410"/>
      <c r="Y54" s="410"/>
      <c r="Z54" s="410"/>
      <c r="AA54" s="410"/>
      <c r="AB54" s="410"/>
    </row>
    <row r="55" spans="1:28" x14ac:dyDescent="0.25">
      <c r="A55" s="2" t="s">
        <v>41</v>
      </c>
      <c r="B55" s="273">
        <v>0.86</v>
      </c>
      <c r="C55" s="273"/>
      <c r="D55" s="273"/>
      <c r="E55" s="273"/>
      <c r="F55" s="273"/>
      <c r="G55" s="273"/>
      <c r="H55" s="273"/>
      <c r="I55" s="273"/>
      <c r="J55" s="273"/>
      <c r="K55" s="273"/>
      <c r="L55" s="273"/>
      <c r="M55" s="273"/>
      <c r="N55" s="273">
        <f>AVERAGE(B55:M55)</f>
        <v>0.86</v>
      </c>
      <c r="P55" s="410"/>
      <c r="Q55" s="410"/>
      <c r="R55" s="410"/>
      <c r="S55" s="410"/>
      <c r="T55" s="410"/>
      <c r="U55" s="410"/>
      <c r="V55" s="410"/>
      <c r="W55" s="410"/>
      <c r="X55" s="410"/>
      <c r="Y55" s="410"/>
      <c r="Z55" s="410"/>
      <c r="AA55" s="410"/>
      <c r="AB55" s="410"/>
    </row>
    <row r="56" spans="1:28" x14ac:dyDescent="0.25">
      <c r="A56" s="2" t="s">
        <v>199</v>
      </c>
      <c r="B56" s="4">
        <f t="shared" ref="B56:N56" si="8">IF(B55/B54&lt;0,0,B55/B54)</f>
        <v>0.86</v>
      </c>
      <c r="C56" s="4">
        <f t="shared" si="8"/>
        <v>0</v>
      </c>
      <c r="D56" s="4">
        <f t="shared" si="8"/>
        <v>0</v>
      </c>
      <c r="E56" s="4">
        <f t="shared" si="8"/>
        <v>0</v>
      </c>
      <c r="F56" s="4">
        <f t="shared" si="8"/>
        <v>0</v>
      </c>
      <c r="G56" s="4">
        <f t="shared" si="8"/>
        <v>0</v>
      </c>
      <c r="H56" s="4">
        <f t="shared" si="8"/>
        <v>0</v>
      </c>
      <c r="I56" s="4">
        <f t="shared" si="8"/>
        <v>0</v>
      </c>
      <c r="J56" s="4">
        <f t="shared" si="8"/>
        <v>0</v>
      </c>
      <c r="K56" s="4">
        <f t="shared" si="8"/>
        <v>0</v>
      </c>
      <c r="L56" s="4">
        <f t="shared" si="8"/>
        <v>0</v>
      </c>
      <c r="M56" s="4">
        <f t="shared" si="8"/>
        <v>0</v>
      </c>
      <c r="N56" s="4">
        <f t="shared" si="8"/>
        <v>0.86</v>
      </c>
      <c r="P56" s="410"/>
      <c r="Q56" s="410"/>
      <c r="R56" s="410"/>
      <c r="S56" s="410"/>
      <c r="T56" s="410"/>
      <c r="U56" s="410"/>
      <c r="V56" s="410"/>
      <c r="W56" s="410"/>
      <c r="X56" s="410"/>
      <c r="Y56" s="410"/>
      <c r="Z56" s="410"/>
      <c r="AA56" s="410"/>
      <c r="AB56" s="410"/>
    </row>
    <row r="57" spans="1:28" x14ac:dyDescent="0.25">
      <c r="A57" s="2" t="s">
        <v>201</v>
      </c>
      <c r="B57" s="1">
        <f>B56</f>
        <v>0.86</v>
      </c>
      <c r="C57" s="1">
        <f>IFERROR(SUM($B$56:C$56)/COUNT($B$56:C$56),0)</f>
        <v>0.43</v>
      </c>
      <c r="D57" s="1">
        <f>IFERROR(SUM($B$56:D$56)/COUNT($B$56:D$56),0)</f>
        <v>0.28666666666666668</v>
      </c>
      <c r="E57" s="1">
        <f>IFERROR(SUM($B$56:E$56)/COUNT($B$56:E$56),0)</f>
        <v>0.215</v>
      </c>
      <c r="F57" s="1">
        <f>IFERROR(SUM($B$56:F$56)/COUNT($B$56:F$56),0)</f>
        <v>0.17199999999999999</v>
      </c>
      <c r="G57" s="1">
        <f>IFERROR(SUM($B$56:G$56)/COUNT($B$56:G$56),0)</f>
        <v>0.14333333333333334</v>
      </c>
      <c r="H57" s="1">
        <f>IFERROR(SUM($B$56:H$56)/COUNT($B$56:H$56),0)</f>
        <v>0.12285714285714286</v>
      </c>
      <c r="I57" s="1">
        <f>IFERROR(SUM($B$56:I$56)/COUNT($B$56:I$56),0)</f>
        <v>0.1075</v>
      </c>
      <c r="J57" s="1">
        <f>IFERROR(SUM($B$56:J$56)/COUNT($B$56:J$56),0)</f>
        <v>9.555555555555556E-2</v>
      </c>
      <c r="K57" s="1">
        <f>IFERROR(SUM($B$56:K$56)/COUNT($B$56:K$56),0)</f>
        <v>8.5999999999999993E-2</v>
      </c>
      <c r="L57" s="1">
        <f>IFERROR(SUM($B$56:L$56)/COUNT($B$56:L$56),0)</f>
        <v>7.8181818181818186E-2</v>
      </c>
      <c r="M57" s="1">
        <f>IFERROR(SUM($B$56:M$56)/COUNT($B$56:M$56),0)</f>
        <v>7.166666666666667E-2</v>
      </c>
      <c r="N57" s="1"/>
      <c r="P57" s="410"/>
      <c r="Q57" s="410"/>
      <c r="R57" s="410"/>
      <c r="S57" s="410"/>
      <c r="T57" s="410"/>
      <c r="U57" s="410"/>
      <c r="V57" s="410"/>
      <c r="W57" s="410"/>
      <c r="X57" s="410"/>
      <c r="Y57" s="410"/>
      <c r="Z57" s="410"/>
      <c r="AA57" s="410"/>
      <c r="AB57" s="410"/>
    </row>
    <row r="58" spans="1:28" x14ac:dyDescent="0.25">
      <c r="A58" s="211"/>
      <c r="B58" s="212"/>
      <c r="C58" s="213"/>
      <c r="D58" s="213"/>
      <c r="E58" s="213"/>
      <c r="F58" s="213"/>
      <c r="G58" s="213"/>
      <c r="H58" s="213"/>
      <c r="I58" s="213"/>
      <c r="J58" s="213"/>
      <c r="K58" s="213"/>
      <c r="L58" s="213"/>
      <c r="M58" s="213"/>
      <c r="N58" s="213"/>
    </row>
    <row r="59" spans="1:28" x14ac:dyDescent="0.25">
      <c r="A59" s="211"/>
      <c r="B59" s="212"/>
      <c r="C59" s="213"/>
      <c r="D59" s="213"/>
      <c r="E59" s="213"/>
      <c r="F59" s="213"/>
      <c r="G59" s="213"/>
      <c r="H59" s="213"/>
      <c r="I59" s="213"/>
      <c r="J59" s="213"/>
      <c r="K59" s="213"/>
      <c r="L59" s="213"/>
      <c r="M59" s="213"/>
      <c r="N59" s="213"/>
    </row>
    <row r="60" spans="1:28" x14ac:dyDescent="0.25">
      <c r="A60" s="204" t="s">
        <v>244</v>
      </c>
      <c r="B60" s="205" t="s">
        <v>28</v>
      </c>
      <c r="C60" s="205" t="s">
        <v>29</v>
      </c>
      <c r="D60" s="205" t="s">
        <v>30</v>
      </c>
      <c r="E60" s="205" t="s">
        <v>31</v>
      </c>
      <c r="F60" s="205" t="s">
        <v>32</v>
      </c>
      <c r="G60" s="205" t="s">
        <v>33</v>
      </c>
      <c r="H60" s="205" t="s">
        <v>34</v>
      </c>
      <c r="I60" s="205" t="s">
        <v>35</v>
      </c>
      <c r="J60" s="205" t="s">
        <v>36</v>
      </c>
      <c r="K60" s="205" t="s">
        <v>37</v>
      </c>
      <c r="L60" s="205" t="s">
        <v>38</v>
      </c>
      <c r="M60" s="205" t="s">
        <v>39</v>
      </c>
      <c r="N60" s="205" t="s">
        <v>82</v>
      </c>
      <c r="P60" s="205" t="s">
        <v>28</v>
      </c>
      <c r="Q60" s="205" t="s">
        <v>29</v>
      </c>
      <c r="R60" s="205" t="s">
        <v>30</v>
      </c>
      <c r="S60" s="205" t="s">
        <v>31</v>
      </c>
      <c r="T60" s="205" t="s">
        <v>32</v>
      </c>
      <c r="U60" s="205" t="s">
        <v>33</v>
      </c>
      <c r="V60" s="205" t="s">
        <v>34</v>
      </c>
      <c r="W60" s="205" t="s">
        <v>35</v>
      </c>
      <c r="X60" s="205" t="s">
        <v>36</v>
      </c>
      <c r="Y60" s="205" t="s">
        <v>37</v>
      </c>
      <c r="Z60" s="205" t="s">
        <v>38</v>
      </c>
      <c r="AA60" s="205" t="s">
        <v>39</v>
      </c>
      <c r="AB60" s="205" t="s">
        <v>82</v>
      </c>
    </row>
    <row r="61" spans="1:28" x14ac:dyDescent="0.25">
      <c r="A61" s="2" t="s">
        <v>40</v>
      </c>
      <c r="B61" s="1">
        <v>1</v>
      </c>
      <c r="C61" s="1">
        <v>1</v>
      </c>
      <c r="D61" s="1">
        <v>1</v>
      </c>
      <c r="E61" s="1">
        <v>1</v>
      </c>
      <c r="F61" s="1">
        <v>1</v>
      </c>
      <c r="G61" s="1">
        <v>1</v>
      </c>
      <c r="H61" s="1">
        <v>1</v>
      </c>
      <c r="I61" s="1">
        <v>1</v>
      </c>
      <c r="J61" s="1">
        <v>1</v>
      </c>
      <c r="K61" s="1">
        <v>1</v>
      </c>
      <c r="L61" s="1">
        <v>1</v>
      </c>
      <c r="M61" s="1">
        <v>1</v>
      </c>
      <c r="N61" s="1">
        <f>AVERAGE(B61:M61)</f>
        <v>1</v>
      </c>
      <c r="P61" s="410"/>
      <c r="Q61" s="410"/>
      <c r="R61" s="410"/>
      <c r="S61" s="410"/>
      <c r="T61" s="410"/>
      <c r="U61" s="410"/>
      <c r="V61" s="410"/>
      <c r="W61" s="410"/>
      <c r="X61" s="410"/>
      <c r="Y61" s="410"/>
      <c r="Z61" s="410"/>
      <c r="AA61" s="410"/>
      <c r="AB61" s="410"/>
    </row>
    <row r="62" spans="1:28" x14ac:dyDescent="0.25">
      <c r="A62" s="2" t="s">
        <v>268</v>
      </c>
      <c r="B62" s="273"/>
      <c r="C62" s="273"/>
      <c r="D62" s="273"/>
      <c r="E62" s="273"/>
      <c r="F62" s="273"/>
      <c r="G62" s="273"/>
      <c r="H62" s="273"/>
      <c r="I62" s="273"/>
      <c r="J62" s="273"/>
      <c r="K62" s="273"/>
      <c r="L62" s="273"/>
      <c r="M62" s="273"/>
      <c r="N62" s="273" t="e">
        <f>AVERAGE(B62:M62)</f>
        <v>#DIV/0!</v>
      </c>
      <c r="P62" s="410"/>
      <c r="Q62" s="410"/>
      <c r="R62" s="410"/>
      <c r="S62" s="410"/>
      <c r="T62" s="410"/>
      <c r="U62" s="410"/>
      <c r="V62" s="410"/>
      <c r="W62" s="410"/>
      <c r="X62" s="410"/>
      <c r="Y62" s="410"/>
      <c r="Z62" s="410"/>
      <c r="AA62" s="410"/>
      <c r="AB62" s="410"/>
    </row>
    <row r="63" spans="1:28" x14ac:dyDescent="0.25">
      <c r="A63" s="2" t="s">
        <v>269</v>
      </c>
      <c r="B63" s="273"/>
      <c r="C63" s="273"/>
      <c r="D63" s="273"/>
      <c r="E63" s="273"/>
      <c r="F63" s="273"/>
      <c r="G63" s="273"/>
      <c r="H63" s="273"/>
      <c r="I63" s="273"/>
      <c r="J63" s="273"/>
      <c r="K63" s="273"/>
      <c r="L63" s="273"/>
      <c r="M63" s="273"/>
      <c r="N63" s="273" t="e">
        <f>AVERAGE(B63:M63)</f>
        <v>#DIV/0!</v>
      </c>
      <c r="P63" s="410"/>
      <c r="Q63" s="410"/>
      <c r="R63" s="410"/>
      <c r="S63" s="410"/>
      <c r="T63" s="410"/>
      <c r="U63" s="410"/>
      <c r="V63" s="410"/>
      <c r="W63" s="410"/>
      <c r="X63" s="410"/>
      <c r="Y63" s="410"/>
      <c r="Z63" s="410"/>
      <c r="AA63" s="410"/>
      <c r="AB63" s="410"/>
    </row>
    <row r="64" spans="1:28" x14ac:dyDescent="0.25">
      <c r="A64" s="2" t="s">
        <v>199</v>
      </c>
      <c r="B64" s="4">
        <v>1</v>
      </c>
      <c r="C64" s="4">
        <f t="shared" ref="C64:N64" si="9">IFERROR(C63/C62,0)</f>
        <v>0</v>
      </c>
      <c r="D64" s="4">
        <f t="shared" si="9"/>
        <v>0</v>
      </c>
      <c r="E64" s="4">
        <f t="shared" si="9"/>
        <v>0</v>
      </c>
      <c r="F64" s="4">
        <f t="shared" si="9"/>
        <v>0</v>
      </c>
      <c r="G64" s="4">
        <f t="shared" si="9"/>
        <v>0</v>
      </c>
      <c r="H64" s="4">
        <f t="shared" si="9"/>
        <v>0</v>
      </c>
      <c r="I64" s="4">
        <f t="shared" si="9"/>
        <v>0</v>
      </c>
      <c r="J64" s="4">
        <f t="shared" si="9"/>
        <v>0</v>
      </c>
      <c r="K64" s="4">
        <f t="shared" si="9"/>
        <v>0</v>
      </c>
      <c r="L64" s="4">
        <f t="shared" si="9"/>
        <v>0</v>
      </c>
      <c r="M64" s="4">
        <f t="shared" si="9"/>
        <v>0</v>
      </c>
      <c r="N64" s="4">
        <f t="shared" si="9"/>
        <v>0</v>
      </c>
      <c r="P64" s="410"/>
      <c r="Q64" s="410"/>
      <c r="R64" s="410"/>
      <c r="S64" s="410"/>
      <c r="T64" s="410"/>
      <c r="U64" s="410"/>
      <c r="V64" s="410"/>
      <c r="W64" s="410"/>
      <c r="X64" s="410"/>
      <c r="Y64" s="410"/>
      <c r="Z64" s="410"/>
      <c r="AA64" s="410"/>
      <c r="AB64" s="410"/>
    </row>
    <row r="65" spans="1:28" x14ac:dyDescent="0.25">
      <c r="A65" s="2" t="s">
        <v>201</v>
      </c>
      <c r="B65" s="1">
        <f>B64</f>
        <v>1</v>
      </c>
      <c r="C65" s="1">
        <f>IFERROR(SUM($B$64:C$64)/COUNT($B$64:C$64),0)</f>
        <v>0.5</v>
      </c>
      <c r="D65" s="1">
        <f>IFERROR(SUM($B$64:D$64)/COUNT($B$64:D$64),0)</f>
        <v>0.33333333333333331</v>
      </c>
      <c r="E65" s="1">
        <f>IFERROR(SUM($B$64:E$64)/COUNT($B$64:E$64),0)</f>
        <v>0.25</v>
      </c>
      <c r="F65" s="1">
        <f>IFERROR(SUM($B$64:F$64)/COUNT($B$64:F$64),0)</f>
        <v>0.2</v>
      </c>
      <c r="G65" s="1">
        <f>IFERROR(SUM($B$64:G$64)/COUNT($B$64:G$64),0)</f>
        <v>0.16666666666666666</v>
      </c>
      <c r="H65" s="1">
        <f>IFERROR(SUM($B$64:H$64)/COUNT($B$64:H$64),0)</f>
        <v>0.14285714285714285</v>
      </c>
      <c r="I65" s="1">
        <f>IFERROR(SUM($B$64:I$64)/COUNT($B$64:I$64),0)</f>
        <v>0.125</v>
      </c>
      <c r="J65" s="1">
        <f>IFERROR(SUM($B$64:J$64)/COUNT($B$64:J$64),0)</f>
        <v>0.1111111111111111</v>
      </c>
      <c r="K65" s="1">
        <f>IFERROR(SUM($B$64:K$64)/COUNT($B$64:K$64),0)</f>
        <v>0.1</v>
      </c>
      <c r="L65" s="1">
        <f>IFERROR(SUM($B$64:L$64)/COUNT($B$64:L$64),0)</f>
        <v>9.0909090909090912E-2</v>
      </c>
      <c r="M65" s="1">
        <f>IFERROR(SUM($B$64:M$64)/COUNT($B$64:M$64),0)</f>
        <v>8.3333333333333329E-2</v>
      </c>
      <c r="N65" s="1"/>
      <c r="P65" s="410"/>
      <c r="Q65" s="410"/>
      <c r="R65" s="410"/>
      <c r="S65" s="410"/>
      <c r="T65" s="410"/>
      <c r="U65" s="410"/>
      <c r="V65" s="410"/>
      <c r="W65" s="410"/>
      <c r="X65" s="410"/>
      <c r="Y65" s="410"/>
      <c r="Z65" s="410"/>
      <c r="AA65" s="410"/>
      <c r="AB65" s="410"/>
    </row>
    <row r="66" spans="1:28" x14ac:dyDescent="0.25">
      <c r="A66" s="211"/>
      <c r="B66" s="212"/>
      <c r="C66" s="213"/>
      <c r="D66" s="213"/>
      <c r="E66" s="213"/>
      <c r="F66" s="213"/>
      <c r="G66" s="213"/>
      <c r="H66" s="213"/>
      <c r="I66" s="213"/>
      <c r="J66" s="213"/>
      <c r="K66" s="213"/>
      <c r="L66" s="213"/>
      <c r="M66" s="213"/>
      <c r="N66" s="213"/>
    </row>
    <row r="67" spans="1:28" x14ac:dyDescent="0.25">
      <c r="A67" s="211"/>
      <c r="B67" s="212"/>
      <c r="C67" s="213"/>
      <c r="D67" s="213"/>
      <c r="E67" s="213"/>
      <c r="F67" s="213"/>
      <c r="G67" s="213"/>
      <c r="H67" s="213"/>
      <c r="I67" s="213"/>
      <c r="J67" s="213"/>
      <c r="K67" s="213"/>
      <c r="L67" s="213"/>
      <c r="M67" s="213"/>
      <c r="N67" s="213"/>
    </row>
    <row r="68" spans="1:28" ht="30" x14ac:dyDescent="0.25">
      <c r="A68" s="204" t="s">
        <v>246</v>
      </c>
      <c r="B68" s="205" t="s">
        <v>28</v>
      </c>
      <c r="C68" s="205" t="s">
        <v>29</v>
      </c>
      <c r="D68" s="205" t="s">
        <v>30</v>
      </c>
      <c r="E68" s="205" t="s">
        <v>31</v>
      </c>
      <c r="F68" s="205" t="s">
        <v>32</v>
      </c>
      <c r="G68" s="205" t="s">
        <v>33</v>
      </c>
      <c r="H68" s="205" t="s">
        <v>34</v>
      </c>
      <c r="I68" s="205" t="s">
        <v>35</v>
      </c>
      <c r="J68" s="205" t="s">
        <v>36</v>
      </c>
      <c r="K68" s="205" t="s">
        <v>37</v>
      </c>
      <c r="L68" s="205" t="s">
        <v>38</v>
      </c>
      <c r="M68" s="205" t="s">
        <v>39</v>
      </c>
      <c r="N68" s="205" t="s">
        <v>82</v>
      </c>
      <c r="P68" s="205" t="s">
        <v>28</v>
      </c>
      <c r="Q68" s="205" t="s">
        <v>29</v>
      </c>
      <c r="R68" s="205" t="s">
        <v>30</v>
      </c>
      <c r="S68" s="205" t="s">
        <v>31</v>
      </c>
      <c r="T68" s="205" t="s">
        <v>32</v>
      </c>
      <c r="U68" s="205" t="s">
        <v>33</v>
      </c>
      <c r="V68" s="205" t="s">
        <v>34</v>
      </c>
      <c r="W68" s="205" t="s">
        <v>35</v>
      </c>
      <c r="X68" s="205" t="s">
        <v>36</v>
      </c>
      <c r="Y68" s="205" t="s">
        <v>37</v>
      </c>
      <c r="Z68" s="205" t="s">
        <v>38</v>
      </c>
      <c r="AA68" s="205" t="s">
        <v>39</v>
      </c>
      <c r="AB68" s="205" t="s">
        <v>82</v>
      </c>
    </row>
    <row r="69" spans="1:28" x14ac:dyDescent="0.25">
      <c r="A69" s="2" t="s">
        <v>248</v>
      </c>
      <c r="B69" s="274"/>
      <c r="C69" s="274"/>
      <c r="D69" s="274"/>
      <c r="E69" s="274"/>
      <c r="F69" s="274"/>
      <c r="G69" s="274"/>
      <c r="H69" s="274"/>
      <c r="I69" s="274"/>
      <c r="J69" s="274"/>
      <c r="K69" s="274"/>
      <c r="L69" s="274"/>
      <c r="M69" s="274"/>
      <c r="N69" s="274" t="e">
        <f>AVERAGE(B69:M69)</f>
        <v>#DIV/0!</v>
      </c>
      <c r="P69" s="410"/>
      <c r="Q69" s="410"/>
      <c r="R69" s="410"/>
      <c r="S69" s="410"/>
      <c r="T69" s="410"/>
      <c r="U69" s="410"/>
      <c r="V69" s="410"/>
      <c r="W69" s="410"/>
      <c r="X69" s="410"/>
      <c r="Y69" s="410"/>
      <c r="Z69" s="410"/>
      <c r="AA69" s="410"/>
      <c r="AB69" s="410"/>
    </row>
    <row r="70" spans="1:28" x14ac:dyDescent="0.25">
      <c r="A70" s="2" t="s">
        <v>247</v>
      </c>
      <c r="B70" s="1">
        <v>1</v>
      </c>
      <c r="C70" s="1">
        <v>1</v>
      </c>
      <c r="D70" s="1">
        <v>1</v>
      </c>
      <c r="E70" s="1">
        <v>1</v>
      </c>
      <c r="F70" s="1">
        <v>1</v>
      </c>
      <c r="G70" s="1">
        <v>1</v>
      </c>
      <c r="H70" s="1">
        <v>1</v>
      </c>
      <c r="I70" s="1">
        <v>1</v>
      </c>
      <c r="J70" s="1">
        <v>1</v>
      </c>
      <c r="K70" s="1">
        <v>1</v>
      </c>
      <c r="L70" s="1">
        <v>1</v>
      </c>
      <c r="M70" s="1">
        <v>1</v>
      </c>
      <c r="N70" s="1">
        <f>AVERAGE(B70:M70)</f>
        <v>1</v>
      </c>
      <c r="P70" s="410"/>
      <c r="Q70" s="410"/>
      <c r="R70" s="410"/>
      <c r="S70" s="410"/>
      <c r="T70" s="410"/>
      <c r="U70" s="410"/>
      <c r="V70" s="410"/>
      <c r="W70" s="410"/>
      <c r="X70" s="410"/>
      <c r="Y70" s="410"/>
      <c r="Z70" s="410"/>
      <c r="AA70" s="410"/>
      <c r="AB70" s="410"/>
    </row>
    <row r="71" spans="1:28" x14ac:dyDescent="0.25">
      <c r="A71" s="2" t="s">
        <v>249</v>
      </c>
      <c r="B71" s="274"/>
      <c r="C71" s="274"/>
      <c r="D71" s="274"/>
      <c r="E71" s="274"/>
      <c r="F71" s="274"/>
      <c r="G71" s="274"/>
      <c r="H71" s="274"/>
      <c r="I71" s="274"/>
      <c r="J71" s="274"/>
      <c r="K71" s="274"/>
      <c r="L71" s="274"/>
      <c r="M71" s="274"/>
      <c r="N71" s="274" t="e">
        <f>AVERAGE(B71:M71)</f>
        <v>#DIV/0!</v>
      </c>
      <c r="P71" s="410"/>
      <c r="Q71" s="410"/>
      <c r="R71" s="410"/>
      <c r="S71" s="410"/>
      <c r="T71" s="410"/>
      <c r="U71" s="410"/>
      <c r="V71" s="410"/>
      <c r="W71" s="410"/>
      <c r="X71" s="410"/>
      <c r="Y71" s="410"/>
      <c r="Z71" s="410"/>
      <c r="AA71" s="410"/>
      <c r="AB71" s="410"/>
    </row>
    <row r="72" spans="1:28" x14ac:dyDescent="0.25">
      <c r="A72" s="2" t="s">
        <v>316</v>
      </c>
      <c r="B72" s="273"/>
      <c r="C72" s="273"/>
      <c r="D72" s="273"/>
      <c r="E72" s="273"/>
      <c r="F72" s="273"/>
      <c r="G72" s="273"/>
      <c r="H72" s="273"/>
      <c r="I72" s="273"/>
      <c r="J72" s="273"/>
      <c r="K72" s="273"/>
      <c r="L72" s="273"/>
      <c r="M72" s="273"/>
      <c r="N72" s="273" t="e">
        <f>AVERAGE(B72:M72)</f>
        <v>#DIV/0!</v>
      </c>
      <c r="P72" s="410"/>
      <c r="Q72" s="410"/>
      <c r="R72" s="410"/>
      <c r="S72" s="410"/>
      <c r="T72" s="410"/>
      <c r="U72" s="410"/>
      <c r="V72" s="410"/>
      <c r="W72" s="410"/>
      <c r="X72" s="410"/>
      <c r="Y72" s="410"/>
      <c r="Z72" s="410"/>
      <c r="AA72" s="410"/>
      <c r="AB72" s="410"/>
    </row>
    <row r="73" spans="1:28" x14ac:dyDescent="0.25">
      <c r="A73" s="2" t="s">
        <v>199</v>
      </c>
      <c r="B73" s="4">
        <f>IFERROR(AVERAGE(B71/B69,B72/B70),0)</f>
        <v>0</v>
      </c>
      <c r="C73" s="4">
        <f t="shared" ref="C73" si="10">IFERROR(C72/C71,0)</f>
        <v>0</v>
      </c>
      <c r="D73" s="4">
        <f t="shared" ref="D73" si="11">IFERROR(D72/D71,0)</f>
        <v>0</v>
      </c>
      <c r="E73" s="4">
        <f t="shared" ref="E73" si="12">IFERROR(E72/E71,0)</f>
        <v>0</v>
      </c>
      <c r="F73" s="4">
        <f t="shared" ref="F73" si="13">IFERROR(F72/F71,0)</f>
        <v>0</v>
      </c>
      <c r="G73" s="4">
        <f t="shared" ref="G73" si="14">IFERROR(G72/G71,0)</f>
        <v>0</v>
      </c>
      <c r="H73" s="4">
        <f t="shared" ref="H73" si="15">IFERROR(H72/H71,0)</f>
        <v>0</v>
      </c>
      <c r="I73" s="4">
        <f t="shared" ref="I73" si="16">IFERROR(I72/I71,0)</f>
        <v>0</v>
      </c>
      <c r="J73" s="4">
        <f t="shared" ref="J73" si="17">IFERROR(J72/J71,0)</f>
        <v>0</v>
      </c>
      <c r="K73" s="4">
        <f t="shared" ref="K73" si="18">IFERROR(K72/K71,0)</f>
        <v>0</v>
      </c>
      <c r="L73" s="4">
        <f t="shared" ref="L73" si="19">IFERROR(L72/L71,0)</f>
        <v>0</v>
      </c>
      <c r="M73" s="4">
        <f t="shared" ref="M73" si="20">IFERROR(M72/M71,0)</f>
        <v>0</v>
      </c>
      <c r="N73" s="4">
        <f t="shared" ref="N73" si="21">IFERROR(N72/N71,0)</f>
        <v>0</v>
      </c>
      <c r="P73" s="410"/>
      <c r="Q73" s="410"/>
      <c r="R73" s="410"/>
      <c r="S73" s="410"/>
      <c r="T73" s="410"/>
      <c r="U73" s="410"/>
      <c r="V73" s="410"/>
      <c r="W73" s="410"/>
      <c r="X73" s="410"/>
      <c r="Y73" s="410"/>
      <c r="Z73" s="410"/>
      <c r="AA73" s="410"/>
      <c r="AB73" s="410"/>
    </row>
    <row r="74" spans="1:28" x14ac:dyDescent="0.25">
      <c r="A74" s="2" t="s">
        <v>201</v>
      </c>
      <c r="B74" s="1">
        <f>B73</f>
        <v>0</v>
      </c>
      <c r="C74" s="1">
        <f>IFERROR(SUM($B$73:C$73)/COUNT($B$73:C$73),0)</f>
        <v>0</v>
      </c>
      <c r="D74" s="1">
        <f>IFERROR(SUM($B$73:D$73)/COUNT($B$73:D$73),0)</f>
        <v>0</v>
      </c>
      <c r="E74" s="1">
        <f>IFERROR(SUM($B$73:E$73)/COUNT($B$73:E$73),0)</f>
        <v>0</v>
      </c>
      <c r="F74" s="1">
        <f>IFERROR(SUM($B$73:F$73)/COUNT($B$73:F$73),0)</f>
        <v>0</v>
      </c>
      <c r="G74" s="1">
        <f>IFERROR(SUM($B$73:G$73)/COUNT($B$73:G$73),0)</f>
        <v>0</v>
      </c>
      <c r="H74" s="1">
        <f>IFERROR(SUM($B$73:H$73)/COUNT($B$73:H$73),0)</f>
        <v>0</v>
      </c>
      <c r="I74" s="1">
        <f>IFERROR(SUM($B$73:I$73)/COUNT($B$73:I$73),0)</f>
        <v>0</v>
      </c>
      <c r="J74" s="1">
        <f>IFERROR(SUM($B$73:J$73)/COUNT($B$73:J$73),0)</f>
        <v>0</v>
      </c>
      <c r="K74" s="1">
        <f>IFERROR(SUM($B$73:K$73)/COUNT($B$73:K$73),0)</f>
        <v>0</v>
      </c>
      <c r="L74" s="1">
        <f>IFERROR(SUM($B$73:L$73)/COUNT($B$73:L$73),0)</f>
        <v>0</v>
      </c>
      <c r="M74" s="1">
        <f>IFERROR(SUM($B$73:M$73)/COUNT($B$73:M$73),0)</f>
        <v>0</v>
      </c>
      <c r="N74" s="1"/>
      <c r="P74" s="410"/>
      <c r="Q74" s="410"/>
      <c r="R74" s="410"/>
      <c r="S74" s="410"/>
      <c r="T74" s="410"/>
      <c r="U74" s="410"/>
      <c r="V74" s="410"/>
      <c r="W74" s="410"/>
      <c r="X74" s="410"/>
      <c r="Y74" s="410"/>
      <c r="Z74" s="410"/>
      <c r="AA74" s="410"/>
      <c r="AB74" s="410"/>
    </row>
    <row r="75" spans="1:28" x14ac:dyDescent="0.25">
      <c r="A75" s="211"/>
      <c r="B75" s="212"/>
      <c r="C75" s="213"/>
      <c r="D75" s="213"/>
      <c r="E75" s="213"/>
      <c r="F75" s="213"/>
      <c r="G75" s="213"/>
      <c r="H75" s="213"/>
      <c r="I75" s="213"/>
      <c r="J75" s="213"/>
      <c r="K75" s="213"/>
      <c r="L75" s="213"/>
      <c r="M75" s="213"/>
      <c r="N75" s="213"/>
    </row>
    <row r="76" spans="1:28" x14ac:dyDescent="0.25">
      <c r="A76" s="211"/>
      <c r="B76" s="212"/>
      <c r="C76" s="213"/>
      <c r="D76" s="213"/>
      <c r="E76" s="213"/>
      <c r="F76" s="213"/>
      <c r="G76" s="213"/>
      <c r="H76" s="213"/>
      <c r="I76" s="213"/>
      <c r="J76" s="213"/>
      <c r="K76" s="213"/>
      <c r="L76" s="213"/>
      <c r="M76" s="213"/>
      <c r="N76" s="213"/>
    </row>
    <row r="77" spans="1:28" x14ac:dyDescent="0.25">
      <c r="A77" s="3" t="s">
        <v>277</v>
      </c>
    </row>
    <row r="78" spans="1:28" x14ac:dyDescent="0.25">
      <c r="A78" s="2" t="s">
        <v>275</v>
      </c>
      <c r="B78" s="2" t="s">
        <v>28</v>
      </c>
      <c r="C78" s="2" t="s">
        <v>29</v>
      </c>
      <c r="D78" s="2" t="s">
        <v>30</v>
      </c>
      <c r="E78" s="2" t="s">
        <v>31</v>
      </c>
      <c r="F78" s="2" t="s">
        <v>32</v>
      </c>
      <c r="G78" s="2" t="s">
        <v>33</v>
      </c>
      <c r="H78" s="2" t="s">
        <v>34</v>
      </c>
      <c r="I78" s="2" t="s">
        <v>35</v>
      </c>
      <c r="J78" s="2" t="s">
        <v>36</v>
      </c>
      <c r="K78" s="2" t="s">
        <v>37</v>
      </c>
      <c r="L78" s="2" t="s">
        <v>38</v>
      </c>
      <c r="M78" s="2" t="s">
        <v>39</v>
      </c>
      <c r="N78" s="2" t="s">
        <v>82</v>
      </c>
      <c r="P78" s="205" t="s">
        <v>28</v>
      </c>
      <c r="Q78" s="205" t="s">
        <v>29</v>
      </c>
      <c r="R78" s="205" t="s">
        <v>30</v>
      </c>
      <c r="S78" s="205" t="s">
        <v>31</v>
      </c>
      <c r="T78" s="205" t="s">
        <v>32</v>
      </c>
      <c r="U78" s="205" t="s">
        <v>33</v>
      </c>
      <c r="V78" s="205" t="s">
        <v>34</v>
      </c>
      <c r="W78" s="205" t="s">
        <v>35</v>
      </c>
      <c r="X78" s="205" t="s">
        <v>36</v>
      </c>
      <c r="Y78" s="205" t="s">
        <v>37</v>
      </c>
      <c r="Z78" s="205" t="s">
        <v>38</v>
      </c>
      <c r="AA78" s="205" t="s">
        <v>39</v>
      </c>
      <c r="AB78" s="205" t="s">
        <v>82</v>
      </c>
    </row>
    <row r="79" spans="1:28" x14ac:dyDescent="0.25">
      <c r="A79" s="2" t="s">
        <v>40</v>
      </c>
      <c r="B79" s="282">
        <v>0</v>
      </c>
      <c r="C79" s="282">
        <v>0</v>
      </c>
      <c r="D79" s="282">
        <v>0</v>
      </c>
      <c r="E79" s="282">
        <v>0</v>
      </c>
      <c r="F79" s="282">
        <v>0</v>
      </c>
      <c r="G79" s="282">
        <v>0</v>
      </c>
      <c r="H79" s="282">
        <v>0</v>
      </c>
      <c r="I79" s="282">
        <v>0</v>
      </c>
      <c r="J79" s="282">
        <v>0</v>
      </c>
      <c r="K79" s="282">
        <v>0</v>
      </c>
      <c r="L79" s="282">
        <v>0</v>
      </c>
      <c r="M79" s="282">
        <v>0</v>
      </c>
      <c r="N79" s="209">
        <f>SUM(B79:M79)</f>
        <v>0</v>
      </c>
      <c r="P79" s="410"/>
      <c r="Q79" s="410"/>
      <c r="R79" s="410"/>
      <c r="S79" s="410"/>
      <c r="T79" s="410"/>
      <c r="U79" s="410"/>
      <c r="V79" s="410"/>
      <c r="W79" s="410"/>
      <c r="X79" s="410"/>
      <c r="Y79" s="410"/>
      <c r="Z79" s="410"/>
      <c r="AA79" s="410"/>
      <c r="AB79" s="410"/>
    </row>
    <row r="80" spans="1:28" x14ac:dyDescent="0.25">
      <c r="A80" s="2" t="s">
        <v>41</v>
      </c>
      <c r="B80" s="283">
        <v>0</v>
      </c>
      <c r="C80" s="283"/>
      <c r="D80" s="283"/>
      <c r="E80" s="283"/>
      <c r="F80" s="283"/>
      <c r="G80" s="283"/>
      <c r="H80" s="283"/>
      <c r="I80" s="283"/>
      <c r="J80" s="283"/>
      <c r="K80" s="283"/>
      <c r="L80" s="283"/>
      <c r="M80" s="283"/>
      <c r="N80" s="270">
        <f>SUM(B80:M80)</f>
        <v>0</v>
      </c>
      <c r="P80" s="410"/>
      <c r="Q80" s="410"/>
      <c r="R80" s="410"/>
      <c r="S80" s="410"/>
      <c r="T80" s="410"/>
      <c r="U80" s="410"/>
      <c r="V80" s="410"/>
      <c r="W80" s="410"/>
      <c r="X80" s="410"/>
      <c r="Y80" s="410"/>
      <c r="Z80" s="410"/>
      <c r="AA80" s="410"/>
      <c r="AB80" s="410"/>
    </row>
    <row r="81" spans="1:28" x14ac:dyDescent="0.25">
      <c r="A81" s="2" t="s">
        <v>199</v>
      </c>
      <c r="B81" s="4">
        <f t="shared" ref="B81:M81" si="22">IF(B80=0,1,B79/B80)</f>
        <v>1</v>
      </c>
      <c r="C81" s="4">
        <f t="shared" si="22"/>
        <v>1</v>
      </c>
      <c r="D81" s="4">
        <f t="shared" si="22"/>
        <v>1</v>
      </c>
      <c r="E81" s="4">
        <f t="shared" si="22"/>
        <v>1</v>
      </c>
      <c r="F81" s="4">
        <f t="shared" si="22"/>
        <v>1</v>
      </c>
      <c r="G81" s="4">
        <f t="shared" si="22"/>
        <v>1</v>
      </c>
      <c r="H81" s="4">
        <f t="shared" si="22"/>
        <v>1</v>
      </c>
      <c r="I81" s="4">
        <f t="shared" si="22"/>
        <v>1</v>
      </c>
      <c r="J81" s="4">
        <f t="shared" si="22"/>
        <v>1</v>
      </c>
      <c r="K81" s="4">
        <f t="shared" si="22"/>
        <v>1</v>
      </c>
      <c r="L81" s="4">
        <f t="shared" si="22"/>
        <v>1</v>
      </c>
      <c r="M81" s="4">
        <f t="shared" si="22"/>
        <v>1</v>
      </c>
      <c r="N81" s="4" t="str">
        <f>IF(N80=0,"100%",N80/N79)</f>
        <v>100%</v>
      </c>
      <c r="P81" s="410"/>
      <c r="Q81" s="410"/>
      <c r="R81" s="410"/>
      <c r="S81" s="410"/>
      <c r="T81" s="410"/>
      <c r="U81" s="410"/>
      <c r="V81" s="410"/>
      <c r="W81" s="410"/>
      <c r="X81" s="410"/>
      <c r="Y81" s="410"/>
      <c r="Z81" s="410"/>
      <c r="AA81" s="410"/>
      <c r="AB81" s="410"/>
    </row>
    <row r="82" spans="1:28" x14ac:dyDescent="0.25">
      <c r="A82" s="2" t="s">
        <v>201</v>
      </c>
      <c r="B82" s="4">
        <f>B81</f>
        <v>1</v>
      </c>
      <c r="C82" s="1">
        <f>AVERAGE($B$81:C$81)</f>
        <v>1</v>
      </c>
      <c r="D82" s="1">
        <f>AVERAGE($B$81:D$81)</f>
        <v>1</v>
      </c>
      <c r="E82" s="1">
        <f>AVERAGE($B$81:E$81)</f>
        <v>1</v>
      </c>
      <c r="F82" s="1">
        <f>AVERAGE($B$81:F$81)</f>
        <v>1</v>
      </c>
      <c r="G82" s="1">
        <f>AVERAGE($B$81:G$81)</f>
        <v>1</v>
      </c>
      <c r="H82" s="1">
        <f>AVERAGE($B$81:H$81)</f>
        <v>1</v>
      </c>
      <c r="I82" s="1">
        <f>AVERAGE($B$81:I$81)</f>
        <v>1</v>
      </c>
      <c r="J82" s="1">
        <f>AVERAGE($B$81:J$81)</f>
        <v>1</v>
      </c>
      <c r="K82" s="1">
        <f>AVERAGE($B$81:K$81)</f>
        <v>1</v>
      </c>
      <c r="L82" s="1">
        <f>AVERAGE($B$81:L$81)</f>
        <v>1</v>
      </c>
      <c r="M82" s="1">
        <f>AVERAGE($B$81:M$81)</f>
        <v>1</v>
      </c>
      <c r="N82" s="1"/>
      <c r="P82" s="410"/>
      <c r="Q82" s="410"/>
      <c r="R82" s="410"/>
      <c r="S82" s="410"/>
      <c r="T82" s="410"/>
      <c r="U82" s="410"/>
      <c r="V82" s="410"/>
      <c r="W82" s="410"/>
      <c r="X82" s="410"/>
      <c r="Y82" s="410"/>
      <c r="Z82" s="410"/>
      <c r="AA82" s="410"/>
      <c r="AB82" s="410"/>
    </row>
    <row r="83" spans="1:28" x14ac:dyDescent="0.25">
      <c r="A83" s="211"/>
      <c r="B83" s="212"/>
      <c r="C83" s="213"/>
      <c r="D83" s="213"/>
      <c r="E83" s="213"/>
      <c r="F83" s="213"/>
      <c r="G83" s="213"/>
      <c r="H83" s="213"/>
      <c r="I83" s="213"/>
      <c r="J83" s="213"/>
      <c r="K83" s="213"/>
      <c r="L83" s="213"/>
      <c r="M83" s="213"/>
      <c r="N83" s="213"/>
    </row>
    <row r="84" spans="1:28" x14ac:dyDescent="0.25">
      <c r="A84" s="211"/>
      <c r="B84" s="212"/>
      <c r="C84" s="213"/>
      <c r="D84" s="213"/>
      <c r="E84" s="213"/>
      <c r="F84" s="213"/>
      <c r="G84" s="213"/>
      <c r="H84" s="213"/>
      <c r="I84" s="213"/>
      <c r="J84" s="213"/>
      <c r="K84" s="213"/>
      <c r="L84" s="213"/>
      <c r="M84" s="213"/>
      <c r="N84" s="213"/>
    </row>
    <row r="85" spans="1:28" x14ac:dyDescent="0.25">
      <c r="A85" s="204" t="s">
        <v>202</v>
      </c>
      <c r="B85" s="205" t="s">
        <v>28</v>
      </c>
      <c r="C85" s="205" t="s">
        <v>29</v>
      </c>
      <c r="D85" s="205" t="s">
        <v>30</v>
      </c>
      <c r="E85" s="205" t="s">
        <v>31</v>
      </c>
      <c r="F85" s="205" t="s">
        <v>32</v>
      </c>
      <c r="G85" s="205" t="s">
        <v>33</v>
      </c>
      <c r="H85" s="205" t="s">
        <v>34</v>
      </c>
      <c r="I85" s="205" t="s">
        <v>35</v>
      </c>
      <c r="J85" s="205" t="s">
        <v>36</v>
      </c>
      <c r="K85" s="205" t="s">
        <v>37</v>
      </c>
      <c r="L85" s="205" t="s">
        <v>38</v>
      </c>
      <c r="M85" s="205" t="s">
        <v>39</v>
      </c>
      <c r="N85" s="205" t="s">
        <v>82</v>
      </c>
      <c r="P85" s="205" t="s">
        <v>28</v>
      </c>
      <c r="Q85" s="205" t="s">
        <v>29</v>
      </c>
      <c r="R85" s="205" t="s">
        <v>30</v>
      </c>
      <c r="S85" s="205" t="s">
        <v>31</v>
      </c>
      <c r="T85" s="205" t="s">
        <v>32</v>
      </c>
      <c r="U85" s="205" t="s">
        <v>33</v>
      </c>
      <c r="V85" s="205" t="s">
        <v>34</v>
      </c>
      <c r="W85" s="205" t="s">
        <v>35</v>
      </c>
      <c r="X85" s="205" t="s">
        <v>36</v>
      </c>
      <c r="Y85" s="205" t="s">
        <v>37</v>
      </c>
      <c r="Z85" s="205" t="s">
        <v>38</v>
      </c>
      <c r="AA85" s="205" t="s">
        <v>39</v>
      </c>
      <c r="AB85" s="205" t="s">
        <v>82</v>
      </c>
    </row>
    <row r="86" spans="1:28" x14ac:dyDescent="0.25">
      <c r="A86" s="2" t="s">
        <v>40</v>
      </c>
      <c r="B86" s="215">
        <v>0.98</v>
      </c>
      <c r="C86" s="215">
        <v>0.98</v>
      </c>
      <c r="D86" s="215">
        <v>0.98</v>
      </c>
      <c r="E86" s="215">
        <v>0.98</v>
      </c>
      <c r="F86" s="215">
        <v>0.98</v>
      </c>
      <c r="G86" s="215">
        <v>0.98</v>
      </c>
      <c r="H86" s="215">
        <v>0.98</v>
      </c>
      <c r="I86" s="215">
        <v>0.98</v>
      </c>
      <c r="J86" s="215">
        <v>0.98</v>
      </c>
      <c r="K86" s="215">
        <v>0.98</v>
      </c>
      <c r="L86" s="215">
        <v>0.98</v>
      </c>
      <c r="M86" s="215">
        <v>0.98</v>
      </c>
      <c r="N86" s="215">
        <f>AVERAGE(B86:M86)</f>
        <v>0.98000000000000032</v>
      </c>
      <c r="P86" s="410"/>
      <c r="Q86" s="410"/>
      <c r="R86" s="410"/>
      <c r="S86" s="410"/>
      <c r="T86" s="410"/>
      <c r="U86" s="410"/>
      <c r="V86" s="410"/>
      <c r="W86" s="410"/>
      <c r="X86" s="410"/>
      <c r="Y86" s="410"/>
      <c r="Z86" s="410"/>
      <c r="AA86" s="410"/>
      <c r="AB86" s="410"/>
    </row>
    <row r="87" spans="1:28" x14ac:dyDescent="0.25">
      <c r="A87" s="2" t="s">
        <v>41</v>
      </c>
      <c r="B87" s="215">
        <v>0.98629999999999995</v>
      </c>
      <c r="C87" s="215"/>
      <c r="D87" s="215"/>
      <c r="E87" s="215"/>
      <c r="F87" s="215"/>
      <c r="G87" s="215"/>
      <c r="H87" s="215"/>
      <c r="I87" s="215"/>
      <c r="J87" s="215"/>
      <c r="K87" s="215"/>
      <c r="L87" s="215"/>
      <c r="M87" s="215"/>
      <c r="N87" s="273">
        <f>AVERAGE(B87:M87)</f>
        <v>0.98629999999999995</v>
      </c>
      <c r="P87" s="410"/>
      <c r="Q87" s="410"/>
      <c r="R87" s="410"/>
      <c r="S87" s="410"/>
      <c r="T87" s="410"/>
      <c r="U87" s="410"/>
      <c r="V87" s="410"/>
      <c r="W87" s="410"/>
      <c r="X87" s="410"/>
      <c r="Y87" s="410"/>
      <c r="Z87" s="410"/>
      <c r="AA87" s="410"/>
      <c r="AB87" s="410"/>
    </row>
    <row r="88" spans="1:28" x14ac:dyDescent="0.25">
      <c r="A88" s="2" t="s">
        <v>199</v>
      </c>
      <c r="B88" s="1">
        <f>B87/B86</f>
        <v>1.0064285714285715</v>
      </c>
      <c r="C88" s="1">
        <f t="shared" ref="C88:M88" si="23">C87/C86</f>
        <v>0</v>
      </c>
      <c r="D88" s="1">
        <f t="shared" si="23"/>
        <v>0</v>
      </c>
      <c r="E88" s="1">
        <f t="shared" si="23"/>
        <v>0</v>
      </c>
      <c r="F88" s="1">
        <f t="shared" si="23"/>
        <v>0</v>
      </c>
      <c r="G88" s="1">
        <f t="shared" si="23"/>
        <v>0</v>
      </c>
      <c r="H88" s="1">
        <f t="shared" si="23"/>
        <v>0</v>
      </c>
      <c r="I88" s="1">
        <f t="shared" si="23"/>
        <v>0</v>
      </c>
      <c r="J88" s="1">
        <f t="shared" si="23"/>
        <v>0</v>
      </c>
      <c r="K88" s="1">
        <f t="shared" si="23"/>
        <v>0</v>
      </c>
      <c r="L88" s="1">
        <f t="shared" si="23"/>
        <v>0</v>
      </c>
      <c r="M88" s="1">
        <f t="shared" si="23"/>
        <v>0</v>
      </c>
      <c r="N88" s="4">
        <f>IFERROR(N87/N86,0)</f>
        <v>1.006428571428571</v>
      </c>
      <c r="P88" s="410"/>
      <c r="Q88" s="410"/>
      <c r="R88" s="410"/>
      <c r="S88" s="410"/>
      <c r="T88" s="410"/>
      <c r="U88" s="410"/>
      <c r="V88" s="410"/>
      <c r="W88" s="410"/>
      <c r="X88" s="410"/>
      <c r="Y88" s="410"/>
      <c r="Z88" s="410"/>
      <c r="AA88" s="410"/>
      <c r="AB88" s="410"/>
    </row>
    <row r="89" spans="1:28" x14ac:dyDescent="0.25">
      <c r="A89" s="2" t="s">
        <v>201</v>
      </c>
      <c r="B89" s="1">
        <f>B88</f>
        <v>1.0064285714285715</v>
      </c>
      <c r="C89" s="1">
        <f>IFERROR(SUM($B$88:C$88)/COUNT($B$88:C$88),0)</f>
        <v>0.50321428571428573</v>
      </c>
      <c r="D89" s="1">
        <f>IFERROR(SUM($B$88:D$88)/COUNT($B$88:D$88),0)</f>
        <v>0.33547619047619048</v>
      </c>
      <c r="E89" s="1">
        <f>IFERROR(SUM($B$88:E$88)/COUNT($B$88:E$88),0)</f>
        <v>0.25160714285714286</v>
      </c>
      <c r="F89" s="1">
        <f>IFERROR(SUM($B$88:F$88)/COUNT($B$88:F$88),0)</f>
        <v>0.20128571428571429</v>
      </c>
      <c r="G89" s="1">
        <f>IFERROR(SUM($B$88:G$88)/COUNT($B$88:G$88),0)</f>
        <v>0.16773809523809524</v>
      </c>
      <c r="H89" s="1">
        <f>IFERROR(SUM($B$88:H$88)/COUNT($B$88:H$88),0)</f>
        <v>0.14377551020408164</v>
      </c>
      <c r="I89" s="1">
        <f>IFERROR(SUM($B$88:I$88)/COUNT($B$88:I$88),0)</f>
        <v>0.12580357142857143</v>
      </c>
      <c r="J89" s="1">
        <f>IFERROR(SUM($B$88:J$88)/COUNT($B$88:J$88),0)</f>
        <v>0.11182539682539683</v>
      </c>
      <c r="K89" s="1">
        <f>IFERROR(SUM($B$88:K$88)/COUNT($B$88:K$88),0)</f>
        <v>0.10064285714285715</v>
      </c>
      <c r="L89" s="1">
        <f>IFERROR(SUM($B$88:L$88)/COUNT($B$88:L$88),0)</f>
        <v>9.1493506493506502E-2</v>
      </c>
      <c r="M89" s="1">
        <f>IFERROR(SUM($B$88:M$88)/COUNT($B$88:M$88),0)</f>
        <v>8.3869047619047621E-2</v>
      </c>
      <c r="N89" s="1"/>
      <c r="P89" s="410"/>
      <c r="Q89" s="410"/>
      <c r="R89" s="410"/>
      <c r="S89" s="410"/>
      <c r="T89" s="410"/>
      <c r="U89" s="410"/>
      <c r="V89" s="410"/>
      <c r="W89" s="410"/>
      <c r="X89" s="410"/>
      <c r="Y89" s="410"/>
      <c r="Z89" s="410"/>
      <c r="AA89" s="410"/>
      <c r="AB89" s="410"/>
    </row>
    <row r="90" spans="1:28" x14ac:dyDescent="0.25">
      <c r="A90" s="211"/>
      <c r="B90" s="213"/>
      <c r="C90" s="213"/>
      <c r="D90" s="213"/>
      <c r="E90" s="213"/>
      <c r="F90" s="213"/>
      <c r="G90" s="213"/>
      <c r="H90" s="213"/>
      <c r="I90" s="213"/>
      <c r="J90" s="213"/>
      <c r="K90" s="213"/>
      <c r="L90" s="213"/>
      <c r="M90" s="213"/>
      <c r="N90" s="213"/>
    </row>
    <row r="92" spans="1:28" ht="30" x14ac:dyDescent="0.25">
      <c r="A92" s="204" t="s">
        <v>252</v>
      </c>
      <c r="B92" s="205" t="s">
        <v>28</v>
      </c>
      <c r="C92" s="205" t="s">
        <v>29</v>
      </c>
      <c r="D92" s="205" t="s">
        <v>30</v>
      </c>
      <c r="E92" s="205" t="s">
        <v>31</v>
      </c>
      <c r="F92" s="205" t="s">
        <v>32</v>
      </c>
      <c r="G92" s="205" t="s">
        <v>33</v>
      </c>
      <c r="H92" s="205" t="s">
        <v>34</v>
      </c>
      <c r="I92" s="205" t="s">
        <v>35</v>
      </c>
      <c r="J92" s="205" t="s">
        <v>36</v>
      </c>
      <c r="K92" s="205" t="s">
        <v>37</v>
      </c>
      <c r="L92" s="205" t="s">
        <v>38</v>
      </c>
      <c r="M92" s="205" t="s">
        <v>39</v>
      </c>
      <c r="N92" s="205" t="s">
        <v>82</v>
      </c>
      <c r="P92" s="205" t="s">
        <v>28</v>
      </c>
      <c r="Q92" s="205" t="s">
        <v>29</v>
      </c>
      <c r="R92" s="205" t="s">
        <v>30</v>
      </c>
      <c r="S92" s="205" t="s">
        <v>31</v>
      </c>
      <c r="T92" s="205" t="s">
        <v>32</v>
      </c>
      <c r="U92" s="205" t="s">
        <v>33</v>
      </c>
      <c r="V92" s="205" t="s">
        <v>34</v>
      </c>
      <c r="W92" s="205" t="s">
        <v>35</v>
      </c>
      <c r="X92" s="205" t="s">
        <v>36</v>
      </c>
      <c r="Y92" s="205" t="s">
        <v>37</v>
      </c>
      <c r="Z92" s="205" t="s">
        <v>38</v>
      </c>
      <c r="AA92" s="205" t="s">
        <v>39</v>
      </c>
      <c r="AB92" s="205" t="s">
        <v>82</v>
      </c>
    </row>
    <row r="93" spans="1:28" x14ac:dyDescent="0.25">
      <c r="A93" s="2" t="s">
        <v>40</v>
      </c>
      <c r="B93" s="209">
        <v>0</v>
      </c>
      <c r="C93" s="209">
        <v>0</v>
      </c>
      <c r="D93" s="209">
        <v>0</v>
      </c>
      <c r="E93" s="209">
        <v>0</v>
      </c>
      <c r="F93" s="209">
        <v>0</v>
      </c>
      <c r="G93" s="209">
        <v>0</v>
      </c>
      <c r="H93" s="209">
        <v>0</v>
      </c>
      <c r="I93" s="209">
        <v>0</v>
      </c>
      <c r="J93" s="209">
        <v>0</v>
      </c>
      <c r="K93" s="209">
        <v>0</v>
      </c>
      <c r="L93" s="209">
        <v>0</v>
      </c>
      <c r="M93" s="209">
        <v>0</v>
      </c>
      <c r="N93" s="209">
        <f>AVERAGE(B93:M93)</f>
        <v>0</v>
      </c>
      <c r="P93" s="410"/>
      <c r="Q93" s="410"/>
      <c r="R93" s="410"/>
      <c r="S93" s="410"/>
      <c r="T93" s="410"/>
      <c r="U93" s="410"/>
      <c r="V93" s="410"/>
      <c r="W93" s="410"/>
      <c r="X93" s="410"/>
      <c r="Y93" s="410"/>
      <c r="Z93" s="410"/>
      <c r="AA93" s="410"/>
      <c r="AB93" s="410"/>
    </row>
    <row r="94" spans="1:28" x14ac:dyDescent="0.25">
      <c r="A94" s="2" t="s">
        <v>41</v>
      </c>
      <c r="B94" s="270">
        <v>0</v>
      </c>
      <c r="C94" s="270"/>
      <c r="D94" s="270"/>
      <c r="E94" s="270"/>
      <c r="F94" s="270"/>
      <c r="G94" s="270"/>
      <c r="H94" s="270"/>
      <c r="I94" s="270"/>
      <c r="J94" s="270"/>
      <c r="K94" s="270"/>
      <c r="L94" s="270"/>
      <c r="M94" s="270"/>
      <c r="N94" s="270">
        <f>SUM(B94:M94)</f>
        <v>0</v>
      </c>
      <c r="P94" s="410"/>
      <c r="Q94" s="410"/>
      <c r="R94" s="410"/>
      <c r="S94" s="410"/>
      <c r="T94" s="410"/>
      <c r="U94" s="410"/>
      <c r="V94" s="410"/>
      <c r="W94" s="410"/>
      <c r="X94" s="410"/>
      <c r="Y94" s="410"/>
      <c r="Z94" s="410"/>
      <c r="AA94" s="410"/>
      <c r="AB94" s="410"/>
    </row>
    <row r="95" spans="1:28" x14ac:dyDescent="0.25">
      <c r="A95" s="2" t="s">
        <v>199</v>
      </c>
      <c r="B95" s="4">
        <f>IF(B94=0,1,B93/B94)</f>
        <v>1</v>
      </c>
      <c r="C95" s="4">
        <f t="shared" ref="C95:N95" si="24">IF(C94=0,1,C93/C94)</f>
        <v>1</v>
      </c>
      <c r="D95" s="4">
        <f t="shared" si="24"/>
        <v>1</v>
      </c>
      <c r="E95" s="4">
        <f t="shared" si="24"/>
        <v>1</v>
      </c>
      <c r="F95" s="4">
        <f t="shared" si="24"/>
        <v>1</v>
      </c>
      <c r="G95" s="4">
        <f t="shared" si="24"/>
        <v>1</v>
      </c>
      <c r="H95" s="4">
        <f t="shared" si="24"/>
        <v>1</v>
      </c>
      <c r="I95" s="4">
        <f t="shared" si="24"/>
        <v>1</v>
      </c>
      <c r="J95" s="4">
        <f t="shared" si="24"/>
        <v>1</v>
      </c>
      <c r="K95" s="4">
        <f t="shared" si="24"/>
        <v>1</v>
      </c>
      <c r="L95" s="4">
        <f t="shared" si="24"/>
        <v>1</v>
      </c>
      <c r="M95" s="4">
        <f t="shared" si="24"/>
        <v>1</v>
      </c>
      <c r="N95" s="4">
        <f t="shared" si="24"/>
        <v>1</v>
      </c>
      <c r="P95" s="410"/>
      <c r="Q95" s="410"/>
      <c r="R95" s="410"/>
      <c r="S95" s="410"/>
      <c r="T95" s="410"/>
      <c r="U95" s="410"/>
      <c r="V95" s="410"/>
      <c r="W95" s="410"/>
      <c r="X95" s="410"/>
      <c r="Y95" s="410"/>
      <c r="Z95" s="410"/>
      <c r="AA95" s="410"/>
      <c r="AB95" s="410"/>
    </row>
    <row r="96" spans="1:28" x14ac:dyDescent="0.25">
      <c r="A96" s="2" t="s">
        <v>201</v>
      </c>
      <c r="B96" s="1">
        <f>B95</f>
        <v>1</v>
      </c>
      <c r="C96" s="1">
        <f>IFERROR(SUM($B$95:C$95)/COUNT($B$95:C$95),0)</f>
        <v>1</v>
      </c>
      <c r="D96" s="1">
        <f>IFERROR(SUM($B$95:D$95)/COUNT($B$95:D$95),0)</f>
        <v>1</v>
      </c>
      <c r="E96" s="1">
        <f>IFERROR(SUM($B$95:E$95)/COUNT($B$95:E$95),0)</f>
        <v>1</v>
      </c>
      <c r="F96" s="1">
        <f>IFERROR(SUM($B$95:F$95)/COUNT($B$95:F$95),0)</f>
        <v>1</v>
      </c>
      <c r="G96" s="1">
        <f>IFERROR(SUM($B$95:G$95)/COUNT($B$95:G$95),0)</f>
        <v>1</v>
      </c>
      <c r="H96" s="1">
        <f>IFERROR(SUM($B$95:H$95)/COUNT($B$95:H$95),0)</f>
        <v>1</v>
      </c>
      <c r="I96" s="1">
        <f>IFERROR(SUM($B$95:I$95)/COUNT($B$95:I$95),0)</f>
        <v>1</v>
      </c>
      <c r="J96" s="1">
        <f>IFERROR(SUM($B$95:J$95)/COUNT($B$95:J$95),0)</f>
        <v>1</v>
      </c>
      <c r="K96" s="1">
        <f>IFERROR(SUM($B$95:K$95)/COUNT($B$95:K$95),0)</f>
        <v>1</v>
      </c>
      <c r="L96" s="1">
        <f>IFERROR(SUM($B$95:L$95)/COUNT($B$95:L$95),0)</f>
        <v>1</v>
      </c>
      <c r="M96" s="1">
        <f>IFERROR(SUM($B$95:M$95)/COUNT($B$95:M$95),0)</f>
        <v>1</v>
      </c>
      <c r="N96" s="1"/>
      <c r="P96" s="410"/>
      <c r="Q96" s="410"/>
      <c r="R96" s="410"/>
      <c r="S96" s="410"/>
      <c r="T96" s="410"/>
      <c r="U96" s="410"/>
      <c r="V96" s="410"/>
      <c r="W96" s="410"/>
      <c r="X96" s="410"/>
      <c r="Y96" s="410"/>
      <c r="Z96" s="410"/>
      <c r="AA96" s="410"/>
      <c r="AB96" s="410"/>
    </row>
    <row r="97" spans="1:28" x14ac:dyDescent="0.25">
      <c r="A97" s="211"/>
      <c r="B97" s="213"/>
      <c r="C97" s="213"/>
      <c r="D97" s="213"/>
      <c r="E97" s="213"/>
      <c r="F97" s="213"/>
      <c r="G97" s="213"/>
      <c r="H97" s="213"/>
      <c r="I97" s="213"/>
      <c r="J97" s="213"/>
      <c r="K97" s="213"/>
      <c r="L97" s="213"/>
      <c r="M97" s="213"/>
      <c r="N97" s="213"/>
    </row>
    <row r="99" spans="1:28" x14ac:dyDescent="0.25">
      <c r="A99" s="204" t="s">
        <v>184</v>
      </c>
      <c r="B99" s="205" t="s">
        <v>28</v>
      </c>
      <c r="C99" s="205" t="s">
        <v>29</v>
      </c>
      <c r="D99" s="205" t="s">
        <v>30</v>
      </c>
      <c r="E99" s="205" t="s">
        <v>31</v>
      </c>
      <c r="F99" s="205" t="s">
        <v>32</v>
      </c>
      <c r="G99" s="205" t="s">
        <v>33</v>
      </c>
      <c r="H99" s="205" t="s">
        <v>34</v>
      </c>
      <c r="I99" s="205" t="s">
        <v>35</v>
      </c>
      <c r="J99" s="205" t="s">
        <v>36</v>
      </c>
      <c r="K99" s="205" t="s">
        <v>37</v>
      </c>
      <c r="L99" s="205" t="s">
        <v>38</v>
      </c>
      <c r="M99" s="205" t="s">
        <v>39</v>
      </c>
      <c r="N99" s="205" t="s">
        <v>82</v>
      </c>
      <c r="P99" s="205" t="s">
        <v>28</v>
      </c>
      <c r="Q99" s="205" t="s">
        <v>29</v>
      </c>
      <c r="R99" s="205" t="s">
        <v>30</v>
      </c>
      <c r="S99" s="205" t="s">
        <v>31</v>
      </c>
      <c r="T99" s="205" t="s">
        <v>32</v>
      </c>
      <c r="U99" s="205" t="s">
        <v>33</v>
      </c>
      <c r="V99" s="205" t="s">
        <v>34</v>
      </c>
      <c r="W99" s="205" t="s">
        <v>35</v>
      </c>
      <c r="X99" s="205" t="s">
        <v>36</v>
      </c>
      <c r="Y99" s="205" t="s">
        <v>37</v>
      </c>
      <c r="Z99" s="205" t="s">
        <v>38</v>
      </c>
      <c r="AA99" s="205" t="s">
        <v>39</v>
      </c>
      <c r="AB99" s="205" t="s">
        <v>82</v>
      </c>
    </row>
    <row r="100" spans="1:28" x14ac:dyDescent="0.25">
      <c r="A100" s="2" t="s">
        <v>40</v>
      </c>
      <c r="B100" s="209">
        <v>0</v>
      </c>
      <c r="C100" s="209">
        <v>0</v>
      </c>
      <c r="D100" s="209">
        <v>0</v>
      </c>
      <c r="E100" s="209">
        <v>0</v>
      </c>
      <c r="F100" s="209">
        <v>0</v>
      </c>
      <c r="G100" s="209">
        <v>0</v>
      </c>
      <c r="H100" s="209">
        <v>0</v>
      </c>
      <c r="I100" s="209">
        <v>0</v>
      </c>
      <c r="J100" s="209">
        <v>0</v>
      </c>
      <c r="K100" s="209">
        <v>0</v>
      </c>
      <c r="L100" s="209">
        <v>0</v>
      </c>
      <c r="M100" s="209">
        <v>0</v>
      </c>
      <c r="N100" s="215">
        <f>AVERAGE(B100:M100)</f>
        <v>0</v>
      </c>
      <c r="P100" s="410"/>
      <c r="Q100" s="410"/>
      <c r="R100" s="410"/>
      <c r="S100" s="410"/>
      <c r="T100" s="410"/>
      <c r="U100" s="410"/>
      <c r="V100" s="410"/>
      <c r="W100" s="410"/>
      <c r="X100" s="410"/>
      <c r="Y100" s="410"/>
      <c r="Z100" s="410"/>
      <c r="AA100" s="410"/>
      <c r="AB100" s="410"/>
    </row>
    <row r="101" spans="1:28" x14ac:dyDescent="0.25">
      <c r="A101" s="2" t="s">
        <v>41</v>
      </c>
      <c r="B101" s="270">
        <v>1</v>
      </c>
      <c r="C101" s="270"/>
      <c r="D101" s="270"/>
      <c r="E101" s="270"/>
      <c r="F101" s="270"/>
      <c r="G101" s="270"/>
      <c r="H101" s="270"/>
      <c r="I101" s="270"/>
      <c r="J101" s="270"/>
      <c r="K101" s="270"/>
      <c r="L101" s="270"/>
      <c r="M101" s="270"/>
      <c r="N101" s="270">
        <f>SUM(B101:M101)</f>
        <v>1</v>
      </c>
      <c r="P101" s="410"/>
      <c r="Q101" s="410"/>
      <c r="R101" s="410"/>
      <c r="S101" s="410"/>
      <c r="T101" s="410"/>
      <c r="U101" s="410"/>
      <c r="V101" s="410"/>
      <c r="W101" s="410"/>
      <c r="X101" s="410"/>
      <c r="Y101" s="410"/>
      <c r="Z101" s="410"/>
      <c r="AA101" s="410"/>
      <c r="AB101" s="410"/>
    </row>
    <row r="102" spans="1:28" x14ac:dyDescent="0.25">
      <c r="A102" s="2" t="s">
        <v>199</v>
      </c>
      <c r="B102" s="4">
        <f>IF(B101=0,1,B100/B101)</f>
        <v>0</v>
      </c>
      <c r="C102" s="4">
        <f t="shared" ref="C102:N102" si="25">IF(C101=0,1,C100/C101)</f>
        <v>1</v>
      </c>
      <c r="D102" s="4">
        <f t="shared" si="25"/>
        <v>1</v>
      </c>
      <c r="E102" s="4">
        <f t="shared" si="25"/>
        <v>1</v>
      </c>
      <c r="F102" s="4">
        <f t="shared" si="25"/>
        <v>1</v>
      </c>
      <c r="G102" s="4">
        <f t="shared" si="25"/>
        <v>1</v>
      </c>
      <c r="H102" s="4">
        <f t="shared" si="25"/>
        <v>1</v>
      </c>
      <c r="I102" s="4">
        <f t="shared" si="25"/>
        <v>1</v>
      </c>
      <c r="J102" s="4">
        <f t="shared" si="25"/>
        <v>1</v>
      </c>
      <c r="K102" s="4">
        <f t="shared" si="25"/>
        <v>1</v>
      </c>
      <c r="L102" s="4">
        <f t="shared" si="25"/>
        <v>1</v>
      </c>
      <c r="M102" s="4">
        <f t="shared" si="25"/>
        <v>1</v>
      </c>
      <c r="N102" s="4">
        <f t="shared" si="25"/>
        <v>0</v>
      </c>
      <c r="P102" s="410"/>
      <c r="Q102" s="410"/>
      <c r="R102" s="410"/>
      <c r="S102" s="410"/>
      <c r="T102" s="410"/>
      <c r="U102" s="410"/>
      <c r="V102" s="410"/>
      <c r="W102" s="410"/>
      <c r="X102" s="410"/>
      <c r="Y102" s="410"/>
      <c r="Z102" s="410"/>
      <c r="AA102" s="410"/>
      <c r="AB102" s="410"/>
    </row>
    <row r="103" spans="1:28" x14ac:dyDescent="0.25">
      <c r="A103" s="2" t="s">
        <v>201</v>
      </c>
      <c r="B103" s="1">
        <f>B102</f>
        <v>0</v>
      </c>
      <c r="C103" s="1">
        <f>IFERROR(SUM($B$102:C$102)/COUNT($B$102:C$102),0)</f>
        <v>0.5</v>
      </c>
      <c r="D103" s="1">
        <f>IFERROR(SUM($B$102:D$102)/COUNT($B$102:D$102),0)</f>
        <v>0.66666666666666663</v>
      </c>
      <c r="E103" s="1">
        <f>IFERROR(SUM($B$102:E$102)/COUNT($B$102:E$102),0)</f>
        <v>0.75</v>
      </c>
      <c r="F103" s="1">
        <f>IFERROR(SUM($B$102:F$102)/COUNT($B$102:F$102),0)</f>
        <v>0.8</v>
      </c>
      <c r="G103" s="1">
        <f>IFERROR(SUM($B$102:G$102)/COUNT($B$102:G$102),0)</f>
        <v>0.83333333333333337</v>
      </c>
      <c r="H103" s="1">
        <f>IFERROR(SUM($B$102:H$102)/COUNT($B$102:H$102),0)</f>
        <v>0.8571428571428571</v>
      </c>
      <c r="I103" s="1">
        <f>IFERROR(SUM($B$102:I$102)/COUNT($B$102:I$102),0)</f>
        <v>0.875</v>
      </c>
      <c r="J103" s="1">
        <f>IFERROR(SUM($B$102:J$102)/COUNT($B$102:J$102),0)</f>
        <v>0.88888888888888884</v>
      </c>
      <c r="K103" s="1">
        <f>IFERROR(SUM($B$102:K$102)/COUNT($B$102:K$102),0)</f>
        <v>0.9</v>
      </c>
      <c r="L103" s="1">
        <f>IFERROR(SUM($B$102:L$102)/COUNT($B$102:L$102),0)</f>
        <v>0.90909090909090906</v>
      </c>
      <c r="M103" s="1">
        <f>IFERROR(SUM($B$102:M$102)/COUNT($B$102:M$102),0)</f>
        <v>0.91666666666666663</v>
      </c>
      <c r="N103" s="1"/>
      <c r="P103" s="410"/>
      <c r="Q103" s="410"/>
      <c r="R103" s="410"/>
      <c r="S103" s="410"/>
      <c r="T103" s="410"/>
      <c r="U103" s="410"/>
      <c r="V103" s="410"/>
      <c r="W103" s="410"/>
      <c r="X103" s="410"/>
      <c r="Y103" s="410"/>
      <c r="Z103" s="410"/>
      <c r="AA103" s="410"/>
      <c r="AB103" s="410"/>
    </row>
    <row r="104" spans="1:28" x14ac:dyDescent="0.25">
      <c r="A104" s="211"/>
      <c r="B104" s="213"/>
      <c r="C104" s="213"/>
      <c r="D104" s="213"/>
      <c r="E104" s="213"/>
      <c r="F104" s="213"/>
      <c r="G104" s="213"/>
      <c r="H104" s="213"/>
      <c r="I104" s="213"/>
      <c r="J104" s="213"/>
      <c r="K104" s="213"/>
      <c r="L104" s="213"/>
      <c r="M104" s="213"/>
      <c r="N104" s="213"/>
    </row>
    <row r="106" spans="1:28" x14ac:dyDescent="0.25">
      <c r="A106" s="3" t="s">
        <v>208</v>
      </c>
    </row>
    <row r="107" spans="1:28" x14ac:dyDescent="0.25">
      <c r="A107" s="2" t="s">
        <v>255</v>
      </c>
      <c r="B107" s="2" t="s">
        <v>28</v>
      </c>
      <c r="C107" s="2" t="s">
        <v>29</v>
      </c>
      <c r="D107" s="2" t="s">
        <v>30</v>
      </c>
      <c r="E107" s="2" t="s">
        <v>31</v>
      </c>
      <c r="F107" s="2" t="s">
        <v>32</v>
      </c>
      <c r="G107" s="2" t="s">
        <v>33</v>
      </c>
      <c r="H107" s="2" t="s">
        <v>34</v>
      </c>
      <c r="I107" s="2" t="s">
        <v>35</v>
      </c>
      <c r="J107" s="2" t="s">
        <v>36</v>
      </c>
      <c r="K107" s="2" t="s">
        <v>37</v>
      </c>
      <c r="L107" s="2" t="s">
        <v>38</v>
      </c>
      <c r="M107" s="2" t="s">
        <v>39</v>
      </c>
      <c r="N107" s="2" t="s">
        <v>82</v>
      </c>
      <c r="P107" s="205" t="s">
        <v>28</v>
      </c>
      <c r="Q107" s="205" t="s">
        <v>29</v>
      </c>
      <c r="R107" s="205" t="s">
        <v>30</v>
      </c>
      <c r="S107" s="205" t="s">
        <v>31</v>
      </c>
      <c r="T107" s="205" t="s">
        <v>32</v>
      </c>
      <c r="U107" s="205" t="s">
        <v>33</v>
      </c>
      <c r="V107" s="205" t="s">
        <v>34</v>
      </c>
      <c r="W107" s="205" t="s">
        <v>35</v>
      </c>
      <c r="X107" s="205" t="s">
        <v>36</v>
      </c>
      <c r="Y107" s="205" t="s">
        <v>37</v>
      </c>
      <c r="Z107" s="205" t="s">
        <v>38</v>
      </c>
      <c r="AA107" s="205" t="s">
        <v>39</v>
      </c>
      <c r="AB107" s="205" t="s">
        <v>82</v>
      </c>
    </row>
    <row r="108" spans="1:28" x14ac:dyDescent="0.25">
      <c r="A108" s="2" t="s">
        <v>40</v>
      </c>
      <c r="B108" s="209">
        <v>21.5</v>
      </c>
      <c r="C108" s="209">
        <v>21.5</v>
      </c>
      <c r="D108" s="209">
        <v>21.5</v>
      </c>
      <c r="E108" s="209">
        <v>21.5</v>
      </c>
      <c r="F108" s="209">
        <v>21.5</v>
      </c>
      <c r="G108" s="209">
        <v>21.5</v>
      </c>
      <c r="H108" s="209">
        <v>21.5</v>
      </c>
      <c r="I108" s="209">
        <v>21.5</v>
      </c>
      <c r="J108" s="209">
        <v>21.5</v>
      </c>
      <c r="K108" s="209">
        <v>21.5</v>
      </c>
      <c r="L108" s="209">
        <v>21.5</v>
      </c>
      <c r="M108" s="209">
        <v>21.5</v>
      </c>
      <c r="N108" s="209">
        <v>21.5</v>
      </c>
      <c r="P108" s="410"/>
      <c r="Q108" s="410"/>
      <c r="R108" s="410"/>
      <c r="S108" s="410"/>
      <c r="T108" s="410"/>
      <c r="U108" s="410"/>
      <c r="V108" s="410"/>
      <c r="W108" s="410"/>
      <c r="X108" s="410"/>
      <c r="Y108" s="410"/>
      <c r="Z108" s="410"/>
      <c r="AA108" s="410"/>
      <c r="AB108" s="410"/>
    </row>
    <row r="109" spans="1:28" x14ac:dyDescent="0.25">
      <c r="A109" s="2" t="s">
        <v>41</v>
      </c>
      <c r="B109" s="270">
        <v>22.334</v>
      </c>
      <c r="C109" s="270"/>
      <c r="D109" s="270"/>
      <c r="E109" s="270"/>
      <c r="F109" s="270"/>
      <c r="G109" s="270"/>
      <c r="H109" s="270"/>
      <c r="I109" s="270"/>
      <c r="J109" s="270"/>
      <c r="K109" s="270"/>
      <c r="L109" s="270"/>
      <c r="M109" s="270"/>
      <c r="N109" s="270"/>
      <c r="P109" s="410"/>
      <c r="Q109" s="410"/>
      <c r="R109" s="410"/>
      <c r="S109" s="410"/>
      <c r="T109" s="410"/>
      <c r="U109" s="410"/>
      <c r="V109" s="410"/>
      <c r="W109" s="410"/>
      <c r="X109" s="410"/>
      <c r="Y109" s="410"/>
      <c r="Z109" s="410"/>
      <c r="AA109" s="410"/>
      <c r="AB109" s="410"/>
    </row>
    <row r="110" spans="1:28" x14ac:dyDescent="0.25">
      <c r="A110" s="2" t="s">
        <v>199</v>
      </c>
      <c r="B110" s="4">
        <f>IFERROR(B108/B109,0)</f>
        <v>0.96265783110951908</v>
      </c>
      <c r="C110" s="4">
        <f t="shared" ref="C110:N110" si="26">IFERROR(C108/C109,0)</f>
        <v>0</v>
      </c>
      <c r="D110" s="4">
        <f t="shared" si="26"/>
        <v>0</v>
      </c>
      <c r="E110" s="4">
        <f t="shared" si="26"/>
        <v>0</v>
      </c>
      <c r="F110" s="4">
        <f t="shared" si="26"/>
        <v>0</v>
      </c>
      <c r="G110" s="4">
        <f t="shared" si="26"/>
        <v>0</v>
      </c>
      <c r="H110" s="4">
        <f t="shared" si="26"/>
        <v>0</v>
      </c>
      <c r="I110" s="4">
        <f t="shared" si="26"/>
        <v>0</v>
      </c>
      <c r="J110" s="4">
        <f t="shared" si="26"/>
        <v>0</v>
      </c>
      <c r="K110" s="4">
        <f t="shared" si="26"/>
        <v>0</v>
      </c>
      <c r="L110" s="4">
        <f t="shared" si="26"/>
        <v>0</v>
      </c>
      <c r="M110" s="4">
        <f t="shared" si="26"/>
        <v>0</v>
      </c>
      <c r="N110" s="4">
        <f t="shared" si="26"/>
        <v>0</v>
      </c>
      <c r="P110" s="410"/>
      <c r="Q110" s="410"/>
      <c r="R110" s="410"/>
      <c r="S110" s="410"/>
      <c r="T110" s="410"/>
      <c r="U110" s="410"/>
      <c r="V110" s="410"/>
      <c r="W110" s="410"/>
      <c r="X110" s="410"/>
      <c r="Y110" s="410"/>
      <c r="Z110" s="410"/>
      <c r="AA110" s="410"/>
      <c r="AB110" s="410"/>
    </row>
    <row r="111" spans="1:28" x14ac:dyDescent="0.25">
      <c r="A111" s="2" t="s">
        <v>201</v>
      </c>
      <c r="B111" s="4">
        <f>B110</f>
        <v>0.96265783110951908</v>
      </c>
      <c r="C111" s="1">
        <f>AVERAGE($B$110:C$110)</f>
        <v>0.48132891555475954</v>
      </c>
      <c r="D111" s="1">
        <f>AVERAGE($B$110:D$110)</f>
        <v>0.32088594370317303</v>
      </c>
      <c r="E111" s="1">
        <f>AVERAGE($B$110:E$110)</f>
        <v>0.24066445777737977</v>
      </c>
      <c r="F111" s="1">
        <f>AVERAGE($B$110:F$110)</f>
        <v>0.19253156622190382</v>
      </c>
      <c r="G111" s="1">
        <f>AVERAGE($B$110:G$110)</f>
        <v>0.16044297185158651</v>
      </c>
      <c r="H111" s="1">
        <f>AVERAGE($B$110:H$110)</f>
        <v>0.13752254730135988</v>
      </c>
      <c r="I111" s="1">
        <f>AVERAGE($B$110:I$110)</f>
        <v>0.12033222888868988</v>
      </c>
      <c r="J111" s="1">
        <f>AVERAGE($B$110:J$110)</f>
        <v>0.106961981234391</v>
      </c>
      <c r="K111" s="1">
        <f>AVERAGE($B$110:K$110)</f>
        <v>9.6265783110951908E-2</v>
      </c>
      <c r="L111" s="1">
        <f>AVERAGE($B$110:L$110)</f>
        <v>8.7514348282683549E-2</v>
      </c>
      <c r="M111" s="1">
        <f>AVERAGE($B$110:M$110)</f>
        <v>8.0221485925793257E-2</v>
      </c>
      <c r="N111" s="1"/>
      <c r="P111" s="410"/>
      <c r="Q111" s="410"/>
      <c r="R111" s="410"/>
      <c r="S111" s="410"/>
      <c r="T111" s="410"/>
      <c r="U111" s="410"/>
      <c r="V111" s="410"/>
      <c r="W111" s="410"/>
      <c r="X111" s="410"/>
      <c r="Y111" s="410"/>
      <c r="Z111" s="410"/>
      <c r="AA111" s="410"/>
      <c r="AB111" s="410"/>
    </row>
    <row r="112" spans="1:28" x14ac:dyDescent="0.25">
      <c r="A112" s="211"/>
      <c r="B112" s="213"/>
      <c r="C112" s="213"/>
      <c r="D112" s="213"/>
      <c r="E112" s="213"/>
      <c r="F112" s="213"/>
      <c r="G112" s="213"/>
      <c r="H112" s="213"/>
      <c r="I112" s="213"/>
      <c r="J112" s="213"/>
      <c r="K112" s="213"/>
      <c r="L112" s="213"/>
      <c r="M112" s="213"/>
      <c r="N112" s="213"/>
    </row>
    <row r="114" spans="1:28" x14ac:dyDescent="0.25">
      <c r="A114" s="3" t="s">
        <v>208</v>
      </c>
    </row>
    <row r="115" spans="1:28" x14ac:dyDescent="0.25">
      <c r="A115" s="2" t="s">
        <v>256</v>
      </c>
      <c r="B115" s="2" t="s">
        <v>28</v>
      </c>
      <c r="C115" s="2" t="s">
        <v>29</v>
      </c>
      <c r="D115" s="2" t="s">
        <v>30</v>
      </c>
      <c r="E115" s="2" t="s">
        <v>31</v>
      </c>
      <c r="F115" s="2" t="s">
        <v>32</v>
      </c>
      <c r="G115" s="2" t="s">
        <v>33</v>
      </c>
      <c r="H115" s="2" t="s">
        <v>34</v>
      </c>
      <c r="I115" s="2" t="s">
        <v>35</v>
      </c>
      <c r="J115" s="2" t="s">
        <v>36</v>
      </c>
      <c r="K115" s="2" t="s">
        <v>37</v>
      </c>
      <c r="L115" s="2" t="s">
        <v>38</v>
      </c>
      <c r="M115" s="2" t="s">
        <v>39</v>
      </c>
      <c r="N115" s="2" t="s">
        <v>82</v>
      </c>
      <c r="P115" s="205" t="s">
        <v>28</v>
      </c>
      <c r="Q115" s="205" t="s">
        <v>29</v>
      </c>
      <c r="R115" s="205" t="s">
        <v>30</v>
      </c>
      <c r="S115" s="205" t="s">
        <v>31</v>
      </c>
      <c r="T115" s="205" t="s">
        <v>32</v>
      </c>
      <c r="U115" s="205" t="s">
        <v>33</v>
      </c>
      <c r="V115" s="205" t="s">
        <v>34</v>
      </c>
      <c r="W115" s="205" t="s">
        <v>35</v>
      </c>
      <c r="X115" s="205" t="s">
        <v>36</v>
      </c>
      <c r="Y115" s="205" t="s">
        <v>37</v>
      </c>
      <c r="Z115" s="205" t="s">
        <v>38</v>
      </c>
      <c r="AA115" s="205" t="s">
        <v>39</v>
      </c>
      <c r="AB115" s="205" t="s">
        <v>82</v>
      </c>
    </row>
    <row r="116" spans="1:28" x14ac:dyDescent="0.25">
      <c r="A116" s="2" t="s">
        <v>40</v>
      </c>
      <c r="B116" s="209">
        <v>5</v>
      </c>
      <c r="C116" s="209">
        <v>5</v>
      </c>
      <c r="D116" s="209">
        <v>5</v>
      </c>
      <c r="E116" s="209">
        <v>5</v>
      </c>
      <c r="F116" s="209">
        <v>5</v>
      </c>
      <c r="G116" s="209">
        <v>5</v>
      </c>
      <c r="H116" s="209">
        <v>5</v>
      </c>
      <c r="I116" s="209">
        <v>5</v>
      </c>
      <c r="J116" s="209">
        <v>5</v>
      </c>
      <c r="K116" s="209">
        <v>5</v>
      </c>
      <c r="L116" s="209">
        <v>5</v>
      </c>
      <c r="M116" s="209">
        <v>5</v>
      </c>
      <c r="N116" s="209">
        <v>5</v>
      </c>
      <c r="P116" s="410"/>
      <c r="Q116" s="410"/>
      <c r="R116" s="410"/>
      <c r="S116" s="410"/>
      <c r="T116" s="410"/>
      <c r="U116" s="410"/>
      <c r="V116" s="410"/>
      <c r="W116" s="410"/>
      <c r="X116" s="410"/>
      <c r="Y116" s="410"/>
      <c r="Z116" s="410"/>
      <c r="AA116" s="410"/>
      <c r="AB116" s="410"/>
    </row>
    <row r="117" spans="1:28" x14ac:dyDescent="0.25">
      <c r="A117" s="2" t="s">
        <v>41</v>
      </c>
      <c r="B117" s="270">
        <v>7.141</v>
      </c>
      <c r="C117" s="270"/>
      <c r="D117" s="270"/>
      <c r="E117" s="270"/>
      <c r="F117" s="270"/>
      <c r="G117" s="270"/>
      <c r="H117" s="270"/>
      <c r="I117" s="270"/>
      <c r="J117" s="270"/>
      <c r="K117" s="270"/>
      <c r="L117" s="270"/>
      <c r="M117" s="270"/>
      <c r="N117" s="270"/>
      <c r="P117" s="410"/>
      <c r="Q117" s="410"/>
      <c r="R117" s="410"/>
      <c r="S117" s="410"/>
      <c r="T117" s="410"/>
      <c r="U117" s="410"/>
      <c r="V117" s="410"/>
      <c r="W117" s="410"/>
      <c r="X117" s="410"/>
      <c r="Y117" s="410"/>
      <c r="Z117" s="410"/>
      <c r="AA117" s="410"/>
      <c r="AB117" s="410"/>
    </row>
    <row r="118" spans="1:28" x14ac:dyDescent="0.25">
      <c r="A118" s="2" t="s">
        <v>199</v>
      </c>
      <c r="B118" s="4">
        <f>IFERROR(B116/B117,0)</f>
        <v>0.70018204733230638</v>
      </c>
      <c r="C118" s="4">
        <f t="shared" ref="C118:N118" si="27">IFERROR(C116/C117,0)</f>
        <v>0</v>
      </c>
      <c r="D118" s="4">
        <f t="shared" si="27"/>
        <v>0</v>
      </c>
      <c r="E118" s="4">
        <f t="shared" si="27"/>
        <v>0</v>
      </c>
      <c r="F118" s="4">
        <f t="shared" si="27"/>
        <v>0</v>
      </c>
      <c r="G118" s="4">
        <f t="shared" si="27"/>
        <v>0</v>
      </c>
      <c r="H118" s="4">
        <f t="shared" si="27"/>
        <v>0</v>
      </c>
      <c r="I118" s="4">
        <f t="shared" si="27"/>
        <v>0</v>
      </c>
      <c r="J118" s="4">
        <f t="shared" si="27"/>
        <v>0</v>
      </c>
      <c r="K118" s="4">
        <f t="shared" si="27"/>
        <v>0</v>
      </c>
      <c r="L118" s="4">
        <f t="shared" si="27"/>
        <v>0</v>
      </c>
      <c r="M118" s="4">
        <f t="shared" si="27"/>
        <v>0</v>
      </c>
      <c r="N118" s="4">
        <f t="shared" si="27"/>
        <v>0</v>
      </c>
      <c r="P118" s="410"/>
      <c r="Q118" s="410"/>
      <c r="R118" s="410"/>
      <c r="S118" s="410"/>
      <c r="T118" s="410"/>
      <c r="U118" s="410"/>
      <c r="V118" s="410"/>
      <c r="W118" s="410"/>
      <c r="X118" s="410"/>
      <c r="Y118" s="410"/>
      <c r="Z118" s="410"/>
      <c r="AA118" s="410"/>
      <c r="AB118" s="410"/>
    </row>
    <row r="119" spans="1:28" x14ac:dyDescent="0.25">
      <c r="A119" s="2" t="s">
        <v>201</v>
      </c>
      <c r="B119" s="4">
        <f>B118</f>
        <v>0.70018204733230638</v>
      </c>
      <c r="C119" s="1">
        <f>AVERAGE($B$118:C$118)</f>
        <v>0.35009102366615319</v>
      </c>
      <c r="D119" s="1">
        <f>AVERAGE($B$118:D$118)</f>
        <v>0.23339401577743546</v>
      </c>
      <c r="E119" s="1">
        <f>AVERAGE($B$118:E$118)</f>
        <v>0.17504551183307659</v>
      </c>
      <c r="F119" s="1">
        <f>AVERAGE($B$118:F$118)</f>
        <v>0.14003640946646129</v>
      </c>
      <c r="G119" s="1">
        <f>AVERAGE($B$118:G$118)</f>
        <v>0.11669700788871773</v>
      </c>
      <c r="H119" s="1">
        <f>AVERAGE($B$118:H$118)</f>
        <v>0.10002600676175806</v>
      </c>
      <c r="I119" s="1">
        <f>AVERAGE($B$118:I$118)</f>
        <v>8.7522755916538297E-2</v>
      </c>
      <c r="J119" s="1">
        <f>AVERAGE($B$118:J$118)</f>
        <v>7.7798005259145153E-2</v>
      </c>
      <c r="K119" s="1">
        <f>AVERAGE($B$118:K$118)</f>
        <v>7.0018204733230643E-2</v>
      </c>
      <c r="L119" s="1">
        <f>AVERAGE($B$118:L$118)</f>
        <v>6.3652913393846031E-2</v>
      </c>
      <c r="M119" s="1">
        <f>AVERAGE($B$118:M$118)</f>
        <v>5.8348503944358865E-2</v>
      </c>
      <c r="N119" s="1"/>
      <c r="P119" s="410"/>
      <c r="Q119" s="410"/>
      <c r="R119" s="410"/>
      <c r="S119" s="410"/>
      <c r="T119" s="410"/>
      <c r="U119" s="410"/>
      <c r="V119" s="410"/>
      <c r="W119" s="410"/>
      <c r="X119" s="410"/>
      <c r="Y119" s="410"/>
      <c r="Z119" s="410"/>
      <c r="AA119" s="410"/>
      <c r="AB119" s="410"/>
    </row>
    <row r="120" spans="1:28" x14ac:dyDescent="0.25">
      <c r="A120" s="211"/>
      <c r="B120" s="213"/>
      <c r="C120" s="213"/>
      <c r="D120" s="213"/>
      <c r="E120" s="213"/>
      <c r="F120" s="213"/>
      <c r="G120" s="213"/>
      <c r="H120" s="213"/>
      <c r="I120" s="213"/>
      <c r="J120" s="213"/>
      <c r="K120" s="213"/>
      <c r="L120" s="213"/>
      <c r="M120" s="213"/>
      <c r="N120" s="213"/>
    </row>
    <row r="122" spans="1:28" x14ac:dyDescent="0.25">
      <c r="A122" s="3" t="s">
        <v>208</v>
      </c>
    </row>
    <row r="123" spans="1:28" x14ac:dyDescent="0.25">
      <c r="A123" s="2" t="s">
        <v>193</v>
      </c>
      <c r="B123" s="2" t="s">
        <v>28</v>
      </c>
      <c r="C123" s="2" t="s">
        <v>29</v>
      </c>
      <c r="D123" s="2" t="s">
        <v>30</v>
      </c>
      <c r="E123" s="2" t="s">
        <v>31</v>
      </c>
      <c r="F123" s="2" t="s">
        <v>32</v>
      </c>
      <c r="G123" s="2" t="s">
        <v>33</v>
      </c>
      <c r="H123" s="2" t="s">
        <v>34</v>
      </c>
      <c r="I123" s="2" t="s">
        <v>35</v>
      </c>
      <c r="J123" s="2" t="s">
        <v>36</v>
      </c>
      <c r="K123" s="2" t="s">
        <v>37</v>
      </c>
      <c r="L123" s="2" t="s">
        <v>38</v>
      </c>
      <c r="M123" s="2" t="s">
        <v>39</v>
      </c>
      <c r="N123" s="2" t="s">
        <v>82</v>
      </c>
      <c r="P123" s="205" t="s">
        <v>28</v>
      </c>
      <c r="Q123" s="205" t="s">
        <v>29</v>
      </c>
      <c r="R123" s="205" t="s">
        <v>30</v>
      </c>
      <c r="S123" s="205" t="s">
        <v>31</v>
      </c>
      <c r="T123" s="205" t="s">
        <v>32</v>
      </c>
      <c r="U123" s="205" t="s">
        <v>33</v>
      </c>
      <c r="V123" s="205" t="s">
        <v>34</v>
      </c>
      <c r="W123" s="205" t="s">
        <v>35</v>
      </c>
      <c r="X123" s="205" t="s">
        <v>36</v>
      </c>
      <c r="Y123" s="205" t="s">
        <v>37</v>
      </c>
      <c r="Z123" s="205" t="s">
        <v>38</v>
      </c>
      <c r="AA123" s="205" t="s">
        <v>39</v>
      </c>
      <c r="AB123" s="205" t="s">
        <v>82</v>
      </c>
    </row>
    <row r="124" spans="1:28" x14ac:dyDescent="0.25">
      <c r="A124" s="2" t="s">
        <v>40</v>
      </c>
      <c r="B124" s="1">
        <v>0.75</v>
      </c>
      <c r="C124" s="1">
        <v>0.75</v>
      </c>
      <c r="D124" s="1">
        <v>0.75</v>
      </c>
      <c r="E124" s="1">
        <v>0.75</v>
      </c>
      <c r="F124" s="1">
        <v>0.75</v>
      </c>
      <c r="G124" s="1">
        <v>0.75</v>
      </c>
      <c r="H124" s="1">
        <v>0.75</v>
      </c>
      <c r="I124" s="1">
        <v>0.75</v>
      </c>
      <c r="J124" s="1">
        <v>0.75</v>
      </c>
      <c r="K124" s="1">
        <v>0.75</v>
      </c>
      <c r="L124" s="1">
        <v>0.75</v>
      </c>
      <c r="M124" s="1">
        <v>0.75</v>
      </c>
      <c r="N124" s="1">
        <f>AVERAGE(B124:M124)</f>
        <v>0.75</v>
      </c>
      <c r="P124" s="410"/>
      <c r="Q124" s="410"/>
      <c r="R124" s="410"/>
      <c r="S124" s="410"/>
      <c r="T124" s="410"/>
      <c r="U124" s="410"/>
      <c r="V124" s="410"/>
      <c r="W124" s="410"/>
      <c r="X124" s="410"/>
      <c r="Y124" s="410"/>
      <c r="Z124" s="410"/>
      <c r="AA124" s="410"/>
      <c r="AB124" s="410"/>
    </row>
    <row r="125" spans="1:28" x14ac:dyDescent="0.25">
      <c r="A125" s="2" t="s">
        <v>41</v>
      </c>
      <c r="B125" s="273">
        <v>0.75</v>
      </c>
      <c r="C125" s="273"/>
      <c r="D125" s="273"/>
      <c r="E125" s="273"/>
      <c r="F125" s="273"/>
      <c r="G125" s="273"/>
      <c r="H125" s="273"/>
      <c r="I125" s="273"/>
      <c r="J125" s="273"/>
      <c r="K125" s="273"/>
      <c r="L125" s="273"/>
      <c r="M125" s="273"/>
      <c r="N125" s="273">
        <f>AVERAGE(B125:M125)</f>
        <v>0.75</v>
      </c>
      <c r="P125" s="410"/>
      <c r="Q125" s="410"/>
      <c r="R125" s="410"/>
      <c r="S125" s="410"/>
      <c r="T125" s="410"/>
      <c r="U125" s="410"/>
      <c r="V125" s="410"/>
      <c r="W125" s="410"/>
      <c r="X125" s="410"/>
      <c r="Y125" s="410"/>
      <c r="Z125" s="410"/>
      <c r="AA125" s="410"/>
      <c r="AB125" s="410"/>
    </row>
    <row r="126" spans="1:28" x14ac:dyDescent="0.25">
      <c r="A126" s="2" t="s">
        <v>199</v>
      </c>
      <c r="B126" s="4">
        <f>B125/B124</f>
        <v>1</v>
      </c>
      <c r="C126" s="4">
        <f t="shared" ref="C126:M126" si="28">C125/C124</f>
        <v>0</v>
      </c>
      <c r="D126" s="4">
        <f t="shared" si="28"/>
        <v>0</v>
      </c>
      <c r="E126" s="4">
        <f t="shared" si="28"/>
        <v>0</v>
      </c>
      <c r="F126" s="4">
        <f t="shared" si="28"/>
        <v>0</v>
      </c>
      <c r="G126" s="4">
        <f t="shared" si="28"/>
        <v>0</v>
      </c>
      <c r="H126" s="4">
        <f t="shared" si="28"/>
        <v>0</v>
      </c>
      <c r="I126" s="4">
        <f t="shared" si="28"/>
        <v>0</v>
      </c>
      <c r="J126" s="4">
        <f t="shared" si="28"/>
        <v>0</v>
      </c>
      <c r="K126" s="4">
        <f t="shared" si="28"/>
        <v>0</v>
      </c>
      <c r="L126" s="4">
        <f t="shared" si="28"/>
        <v>0</v>
      </c>
      <c r="M126" s="4">
        <f t="shared" si="28"/>
        <v>0</v>
      </c>
      <c r="N126" s="4">
        <f t="shared" ref="N126" si="29">N125/N124</f>
        <v>1</v>
      </c>
      <c r="P126" s="410"/>
      <c r="Q126" s="410"/>
      <c r="R126" s="410"/>
      <c r="S126" s="410"/>
      <c r="T126" s="410"/>
      <c r="U126" s="410"/>
      <c r="V126" s="410"/>
      <c r="W126" s="410"/>
      <c r="X126" s="410"/>
      <c r="Y126" s="410"/>
      <c r="Z126" s="410"/>
      <c r="AA126" s="410"/>
      <c r="AB126" s="410"/>
    </row>
    <row r="127" spans="1:28" x14ac:dyDescent="0.25">
      <c r="A127" s="2" t="s">
        <v>201</v>
      </c>
      <c r="B127" s="4">
        <f>B126</f>
        <v>1</v>
      </c>
      <c r="C127" s="1">
        <f>SUM($B$126:C$126)/COUNT($B$126:C$126)</f>
        <v>0.5</v>
      </c>
      <c r="D127" s="1">
        <f>SUM($B$126:D$126)/COUNT($B$126:D$126)</f>
        <v>0.33333333333333331</v>
      </c>
      <c r="E127" s="1">
        <f>SUM($B$126:E$126)/COUNT($B$126:E$126)</f>
        <v>0.25</v>
      </c>
      <c r="F127" s="1">
        <f>SUM($B$126:F$126)/COUNT($B$126:F$126)</f>
        <v>0.2</v>
      </c>
      <c r="G127" s="1">
        <f>SUM($B$126:G$126)/COUNT($B$126:G$126)</f>
        <v>0.16666666666666666</v>
      </c>
      <c r="H127" s="1">
        <f>SUM($B$126:H$126)/COUNT($B$126:H$126)</f>
        <v>0.14285714285714285</v>
      </c>
      <c r="I127" s="1">
        <f>SUM($B$126:I$126)/COUNT($B$126:I$126)</f>
        <v>0.125</v>
      </c>
      <c r="J127" s="1">
        <f>SUM($B$126:J$126)/COUNT($B$126:J$126)</f>
        <v>0.1111111111111111</v>
      </c>
      <c r="K127" s="1">
        <f>SUM($B$126:K$126)/COUNT($B$126:K$126)</f>
        <v>0.1</v>
      </c>
      <c r="L127" s="1">
        <f>SUM($B$126:L$126)/COUNT($B$126:L$126)</f>
        <v>9.0909090909090912E-2</v>
      </c>
      <c r="M127" s="1">
        <f>SUM($B$126:M$126)/COUNT($B$126:M$126)</f>
        <v>8.3333333333333329E-2</v>
      </c>
      <c r="N127" s="1"/>
      <c r="P127" s="410"/>
      <c r="Q127" s="410"/>
      <c r="R127" s="410"/>
      <c r="S127" s="410"/>
      <c r="T127" s="410"/>
      <c r="U127" s="410"/>
      <c r="V127" s="410"/>
      <c r="W127" s="410"/>
      <c r="X127" s="410"/>
      <c r="Y127" s="410"/>
      <c r="Z127" s="410"/>
      <c r="AA127" s="410"/>
      <c r="AB127" s="410"/>
    </row>
    <row r="128" spans="1:28" x14ac:dyDescent="0.25">
      <c r="A128" s="211"/>
      <c r="B128" s="212"/>
      <c r="C128" s="213"/>
      <c r="D128" s="213"/>
      <c r="E128" s="213"/>
      <c r="F128" s="213"/>
      <c r="G128" s="213"/>
      <c r="H128" s="213"/>
      <c r="I128" s="213"/>
      <c r="J128" s="213"/>
      <c r="K128" s="213"/>
      <c r="L128" s="213"/>
      <c r="M128" s="213"/>
      <c r="N128" s="213"/>
    </row>
    <row r="129" spans="1:28" x14ac:dyDescent="0.25">
      <c r="A129" s="211"/>
      <c r="B129" s="221"/>
      <c r="C129" s="222"/>
      <c r="D129" s="213"/>
      <c r="E129" s="213"/>
      <c r="F129" s="213"/>
      <c r="G129" s="213"/>
      <c r="H129" s="213"/>
      <c r="I129" s="213"/>
      <c r="J129" s="213"/>
      <c r="K129" s="213"/>
      <c r="L129" s="213"/>
      <c r="M129" s="213"/>
      <c r="N129" s="213"/>
    </row>
    <row r="130" spans="1:28" x14ac:dyDescent="0.25">
      <c r="A130" s="2" t="s">
        <v>196</v>
      </c>
      <c r="B130" s="210" t="s">
        <v>195</v>
      </c>
      <c r="C130" s="210"/>
    </row>
    <row r="131" spans="1:28" x14ac:dyDescent="0.25">
      <c r="A131" s="241" t="s">
        <v>192</v>
      </c>
      <c r="B131" s="260" t="s">
        <v>28</v>
      </c>
      <c r="C131" s="205" t="s">
        <v>29</v>
      </c>
      <c r="D131" s="205" t="s">
        <v>30</v>
      </c>
      <c r="E131" s="205" t="s">
        <v>31</v>
      </c>
      <c r="F131" s="205" t="s">
        <v>32</v>
      </c>
      <c r="G131" s="205" t="s">
        <v>33</v>
      </c>
      <c r="H131" s="205" t="s">
        <v>34</v>
      </c>
      <c r="I131" s="205" t="s">
        <v>35</v>
      </c>
      <c r="J131" s="205" t="s">
        <v>36</v>
      </c>
      <c r="K131" s="205" t="s">
        <v>37</v>
      </c>
      <c r="L131" s="205" t="s">
        <v>38</v>
      </c>
      <c r="M131" s="205" t="s">
        <v>39</v>
      </c>
      <c r="N131" s="205" t="s">
        <v>82</v>
      </c>
      <c r="P131" s="205" t="s">
        <v>28</v>
      </c>
      <c r="Q131" s="205" t="s">
        <v>29</v>
      </c>
      <c r="R131" s="205" t="s">
        <v>30</v>
      </c>
      <c r="S131" s="205" t="s">
        <v>31</v>
      </c>
      <c r="T131" s="205" t="s">
        <v>32</v>
      </c>
      <c r="U131" s="205" t="s">
        <v>33</v>
      </c>
      <c r="V131" s="205" t="s">
        <v>34</v>
      </c>
      <c r="W131" s="205" t="s">
        <v>35</v>
      </c>
      <c r="X131" s="205" t="s">
        <v>36</v>
      </c>
      <c r="Y131" s="205" t="s">
        <v>37</v>
      </c>
      <c r="Z131" s="205" t="s">
        <v>38</v>
      </c>
      <c r="AA131" s="205" t="s">
        <v>39</v>
      </c>
      <c r="AB131" s="205" t="s">
        <v>82</v>
      </c>
    </row>
    <row r="132" spans="1:28" x14ac:dyDescent="0.25">
      <c r="A132" s="2" t="s">
        <v>40</v>
      </c>
      <c r="B132" s="209">
        <v>0</v>
      </c>
      <c r="C132" s="209">
        <v>0</v>
      </c>
      <c r="D132" s="209">
        <v>0</v>
      </c>
      <c r="E132" s="209">
        <v>0</v>
      </c>
      <c r="F132" s="209">
        <v>0</v>
      </c>
      <c r="G132" s="209">
        <v>0</v>
      </c>
      <c r="H132" s="209">
        <v>0</v>
      </c>
      <c r="I132" s="209">
        <v>0</v>
      </c>
      <c r="J132" s="209">
        <v>0</v>
      </c>
      <c r="K132" s="209">
        <v>0</v>
      </c>
      <c r="L132" s="209">
        <v>0</v>
      </c>
      <c r="M132" s="209">
        <v>0</v>
      </c>
      <c r="N132" s="209">
        <f>SUM(B132:M132)</f>
        <v>0</v>
      </c>
      <c r="P132" s="410"/>
      <c r="Q132" s="410"/>
      <c r="R132" s="410"/>
      <c r="S132" s="410"/>
      <c r="T132" s="410"/>
      <c r="U132" s="410"/>
      <c r="V132" s="410"/>
      <c r="W132" s="410"/>
      <c r="X132" s="410"/>
      <c r="Y132" s="410"/>
      <c r="Z132" s="410"/>
      <c r="AA132" s="410"/>
      <c r="AB132" s="410"/>
    </row>
    <row r="133" spans="1:28" x14ac:dyDescent="0.25">
      <c r="A133" s="2" t="s">
        <v>41</v>
      </c>
      <c r="B133" s="270">
        <v>1</v>
      </c>
      <c r="C133" s="270"/>
      <c r="D133" s="270"/>
      <c r="E133" s="270"/>
      <c r="F133" s="270"/>
      <c r="G133" s="270"/>
      <c r="H133" s="270"/>
      <c r="I133" s="270"/>
      <c r="J133" s="270"/>
      <c r="K133" s="270"/>
      <c r="L133" s="270"/>
      <c r="M133" s="270"/>
      <c r="N133" s="270">
        <f>SUM(B133:M133)</f>
        <v>1</v>
      </c>
      <c r="P133" s="410"/>
      <c r="Q133" s="410"/>
      <c r="R133" s="410"/>
      <c r="S133" s="410"/>
      <c r="T133" s="410"/>
      <c r="U133" s="410"/>
      <c r="V133" s="410"/>
      <c r="W133" s="410"/>
      <c r="X133" s="410"/>
      <c r="Y133" s="410"/>
      <c r="Z133" s="410"/>
      <c r="AA133" s="410"/>
      <c r="AB133" s="410"/>
    </row>
    <row r="134" spans="1:28" x14ac:dyDescent="0.25">
      <c r="A134" s="2" t="s">
        <v>83</v>
      </c>
      <c r="B134" s="209">
        <f>B133</f>
        <v>1</v>
      </c>
      <c r="C134" s="209">
        <f>SUM($B$133:C$133)</f>
        <v>1</v>
      </c>
      <c r="D134" s="209">
        <f>SUM($B$133:D$133)</f>
        <v>1</v>
      </c>
      <c r="E134" s="209">
        <f>SUM($B$133:E$133)</f>
        <v>1</v>
      </c>
      <c r="F134" s="209">
        <f>SUM($B$133:F$133)</f>
        <v>1</v>
      </c>
      <c r="G134" s="209">
        <f>SUM($B$133:G$133)</f>
        <v>1</v>
      </c>
      <c r="H134" s="209">
        <f>SUM($B$133:H$133)</f>
        <v>1</v>
      </c>
      <c r="I134" s="209">
        <f>SUM($B$133:I$133)</f>
        <v>1</v>
      </c>
      <c r="J134" s="209">
        <f>SUM($B$133:J$133)</f>
        <v>1</v>
      </c>
      <c r="K134" s="209">
        <f>SUM($B$133:K$133)</f>
        <v>1</v>
      </c>
      <c r="L134" s="209">
        <f>SUM($B$133:L$133)</f>
        <v>1</v>
      </c>
      <c r="M134" s="209">
        <f>SUM($B$133:M$133)</f>
        <v>1</v>
      </c>
      <c r="N134" s="209"/>
      <c r="P134" s="410"/>
      <c r="Q134" s="410"/>
      <c r="R134" s="410"/>
      <c r="S134" s="410"/>
      <c r="T134" s="410"/>
      <c r="U134" s="410"/>
      <c r="V134" s="410"/>
      <c r="W134" s="410"/>
      <c r="X134" s="410"/>
      <c r="Y134" s="410"/>
      <c r="Z134" s="410"/>
      <c r="AA134" s="410"/>
      <c r="AB134" s="410"/>
    </row>
    <row r="135" spans="1:28" x14ac:dyDescent="0.25">
      <c r="A135" s="2" t="s">
        <v>199</v>
      </c>
      <c r="B135" s="4">
        <f>IF(B133=0,1,B132/B133)</f>
        <v>0</v>
      </c>
      <c r="C135" s="4">
        <f t="shared" ref="C135:N135" si="30">IF(C133=0,1,C132/C133)</f>
        <v>1</v>
      </c>
      <c r="D135" s="4">
        <f t="shared" si="30"/>
        <v>1</v>
      </c>
      <c r="E135" s="4">
        <f t="shared" si="30"/>
        <v>1</v>
      </c>
      <c r="F135" s="4">
        <f t="shared" si="30"/>
        <v>1</v>
      </c>
      <c r="G135" s="4">
        <f t="shared" si="30"/>
        <v>1</v>
      </c>
      <c r="H135" s="4">
        <f t="shared" si="30"/>
        <v>1</v>
      </c>
      <c r="I135" s="4">
        <f t="shared" si="30"/>
        <v>1</v>
      </c>
      <c r="J135" s="4">
        <f t="shared" si="30"/>
        <v>1</v>
      </c>
      <c r="K135" s="4">
        <f t="shared" si="30"/>
        <v>1</v>
      </c>
      <c r="L135" s="4">
        <f t="shared" si="30"/>
        <v>1</v>
      </c>
      <c r="M135" s="4">
        <f t="shared" si="30"/>
        <v>1</v>
      </c>
      <c r="N135" s="4">
        <f t="shared" si="30"/>
        <v>0</v>
      </c>
      <c r="P135" s="410"/>
      <c r="Q135" s="410"/>
      <c r="R135" s="410"/>
      <c r="S135" s="410"/>
      <c r="T135" s="410"/>
      <c r="U135" s="410"/>
      <c r="V135" s="410"/>
      <c r="W135" s="410"/>
      <c r="X135" s="410"/>
      <c r="Y135" s="410"/>
      <c r="Z135" s="410"/>
      <c r="AA135" s="410"/>
      <c r="AB135" s="410"/>
    </row>
    <row r="136" spans="1:28" x14ac:dyDescent="0.25">
      <c r="A136" s="2" t="s">
        <v>200</v>
      </c>
      <c r="B136" s="1">
        <f>B135</f>
        <v>0</v>
      </c>
      <c r="C136" s="1">
        <f>SUM($B$135:C$135)/COUNT($B$135:C$135)</f>
        <v>0.5</v>
      </c>
      <c r="D136" s="1">
        <f>SUM($B$135:D$135)/COUNT($B$135:D$135)</f>
        <v>0.66666666666666663</v>
      </c>
      <c r="E136" s="1">
        <f>SUM($B$135:E$135)/COUNT($B$135:E$135)</f>
        <v>0.75</v>
      </c>
      <c r="F136" s="1">
        <f>SUM($B$135:F$135)/COUNT($B$135:F$135)</f>
        <v>0.8</v>
      </c>
      <c r="G136" s="1">
        <f>SUM($B$135:G$135)/COUNT($B$135:G$135)</f>
        <v>0.83333333333333337</v>
      </c>
      <c r="H136" s="1">
        <f>SUM($B$135:H$135)/COUNT($B$135:H$135)</f>
        <v>0.8571428571428571</v>
      </c>
      <c r="I136" s="1">
        <f>SUM($B$135:I$135)/COUNT($B$135:I$135)</f>
        <v>0.875</v>
      </c>
      <c r="J136" s="1">
        <f>SUM($B$135:J$135)/COUNT($B$135:J$135)</f>
        <v>0.88888888888888884</v>
      </c>
      <c r="K136" s="1">
        <f>SUM($B$135:K$135)/COUNT($B$135:K$135)</f>
        <v>0.9</v>
      </c>
      <c r="L136" s="1">
        <f>SUM($B$135:L$135)/COUNT($B$135:L$135)</f>
        <v>0.90909090909090906</v>
      </c>
      <c r="M136" s="1">
        <f>SUM($B$135:M$135)/COUNT($B$135:M$135)</f>
        <v>0.91666666666666663</v>
      </c>
      <c r="N136" s="1"/>
      <c r="P136" s="410"/>
      <c r="Q136" s="410"/>
      <c r="R136" s="410"/>
      <c r="S136" s="410"/>
      <c r="T136" s="410"/>
      <c r="U136" s="410"/>
      <c r="V136" s="410"/>
      <c r="W136" s="410"/>
      <c r="X136" s="410"/>
      <c r="Y136" s="410"/>
      <c r="Z136" s="410"/>
      <c r="AA136" s="410"/>
      <c r="AB136" s="410"/>
    </row>
    <row r="137" spans="1:28" x14ac:dyDescent="0.25">
      <c r="A137" s="211"/>
      <c r="B137" s="213"/>
      <c r="C137" s="213"/>
      <c r="D137" s="213"/>
      <c r="E137" s="213"/>
      <c r="F137" s="213"/>
      <c r="G137" s="213"/>
      <c r="H137" s="213"/>
      <c r="I137" s="213"/>
      <c r="J137" s="213"/>
      <c r="K137" s="213"/>
      <c r="L137" s="213"/>
      <c r="M137" s="213"/>
      <c r="N137" s="213"/>
    </row>
    <row r="138" spans="1:28" x14ac:dyDescent="0.25">
      <c r="A138" s="211"/>
      <c r="B138" s="213"/>
      <c r="C138" s="213"/>
      <c r="D138" s="213"/>
      <c r="E138" s="213"/>
      <c r="F138" s="213"/>
      <c r="G138" s="213"/>
      <c r="H138" s="213"/>
      <c r="I138" s="213"/>
      <c r="J138" s="213"/>
      <c r="K138" s="213"/>
      <c r="L138" s="213"/>
      <c r="M138" s="213"/>
      <c r="N138" s="213"/>
    </row>
    <row r="139" spans="1:28" x14ac:dyDescent="0.25">
      <c r="A139" s="2" t="s">
        <v>181</v>
      </c>
      <c r="B139" s="210" t="s">
        <v>189</v>
      </c>
      <c r="C139" s="210"/>
    </row>
    <row r="140" spans="1:28" x14ac:dyDescent="0.25">
      <c r="A140" s="241" t="s">
        <v>187</v>
      </c>
      <c r="B140" s="260" t="s">
        <v>28</v>
      </c>
      <c r="C140" s="205" t="s">
        <v>29</v>
      </c>
      <c r="D140" s="205" t="s">
        <v>30</v>
      </c>
      <c r="E140" s="205" t="s">
        <v>31</v>
      </c>
      <c r="F140" s="205" t="s">
        <v>32</v>
      </c>
      <c r="G140" s="205" t="s">
        <v>33</v>
      </c>
      <c r="H140" s="205" t="s">
        <v>34</v>
      </c>
      <c r="I140" s="205" t="s">
        <v>35</v>
      </c>
      <c r="J140" s="205" t="s">
        <v>36</v>
      </c>
      <c r="K140" s="205" t="s">
        <v>37</v>
      </c>
      <c r="L140" s="205" t="s">
        <v>38</v>
      </c>
      <c r="M140" s="205" t="s">
        <v>39</v>
      </c>
      <c r="N140" s="205" t="s">
        <v>82</v>
      </c>
      <c r="P140" s="205" t="s">
        <v>28</v>
      </c>
      <c r="Q140" s="205" t="s">
        <v>29</v>
      </c>
      <c r="R140" s="205" t="s">
        <v>30</v>
      </c>
      <c r="S140" s="205" t="s">
        <v>31</v>
      </c>
      <c r="T140" s="205" t="s">
        <v>32</v>
      </c>
      <c r="U140" s="205" t="s">
        <v>33</v>
      </c>
      <c r="V140" s="205" t="s">
        <v>34</v>
      </c>
      <c r="W140" s="205" t="s">
        <v>35</v>
      </c>
      <c r="X140" s="205" t="s">
        <v>36</v>
      </c>
      <c r="Y140" s="205" t="s">
        <v>37</v>
      </c>
      <c r="Z140" s="205" t="s">
        <v>38</v>
      </c>
      <c r="AA140" s="205" t="s">
        <v>39</v>
      </c>
      <c r="AB140" s="205" t="s">
        <v>82</v>
      </c>
    </row>
    <row r="141" spans="1:28" x14ac:dyDescent="0.25">
      <c r="A141" s="2" t="s">
        <v>40</v>
      </c>
      <c r="B141" s="209">
        <v>0</v>
      </c>
      <c r="C141" s="209">
        <v>0</v>
      </c>
      <c r="D141" s="209">
        <v>0</v>
      </c>
      <c r="E141" s="209">
        <v>0</v>
      </c>
      <c r="F141" s="209">
        <v>0</v>
      </c>
      <c r="G141" s="209">
        <v>0</v>
      </c>
      <c r="H141" s="209">
        <v>0</v>
      </c>
      <c r="I141" s="209">
        <v>0</v>
      </c>
      <c r="J141" s="209">
        <v>0</v>
      </c>
      <c r="K141" s="209">
        <v>0</v>
      </c>
      <c r="L141" s="209">
        <v>0</v>
      </c>
      <c r="M141" s="209">
        <v>0</v>
      </c>
      <c r="N141" s="209">
        <f>SUM(B141:M141)</f>
        <v>0</v>
      </c>
      <c r="P141" s="410"/>
      <c r="Q141" s="410"/>
      <c r="R141" s="410"/>
      <c r="S141" s="410"/>
      <c r="T141" s="410"/>
      <c r="U141" s="410"/>
      <c r="V141" s="410"/>
      <c r="W141" s="410"/>
      <c r="X141" s="410"/>
      <c r="Y141" s="410"/>
      <c r="Z141" s="410"/>
      <c r="AA141" s="410"/>
      <c r="AB141" s="410"/>
    </row>
    <row r="142" spans="1:28" x14ac:dyDescent="0.25">
      <c r="A142" s="2" t="s">
        <v>41</v>
      </c>
      <c r="B142" s="270">
        <v>0</v>
      </c>
      <c r="C142" s="270"/>
      <c r="D142" s="270"/>
      <c r="E142" s="270"/>
      <c r="F142" s="270"/>
      <c r="G142" s="270"/>
      <c r="H142" s="270"/>
      <c r="I142" s="270"/>
      <c r="J142" s="270"/>
      <c r="K142" s="270"/>
      <c r="L142" s="270"/>
      <c r="M142" s="270"/>
      <c r="N142" s="270">
        <f>SUM(B142:M142)</f>
        <v>0</v>
      </c>
      <c r="P142" s="410"/>
      <c r="Q142" s="410"/>
      <c r="R142" s="410"/>
      <c r="S142" s="410"/>
      <c r="T142" s="410"/>
      <c r="U142" s="410"/>
      <c r="V142" s="410"/>
      <c r="W142" s="410"/>
      <c r="X142" s="410"/>
      <c r="Y142" s="410"/>
      <c r="Z142" s="410"/>
      <c r="AA142" s="410"/>
      <c r="AB142" s="410"/>
    </row>
    <row r="143" spans="1:28" x14ac:dyDescent="0.25">
      <c r="A143" s="2" t="s">
        <v>83</v>
      </c>
      <c r="B143" s="209">
        <f>B142</f>
        <v>0</v>
      </c>
      <c r="C143" s="209">
        <f>SUM($B$165:M$165)</f>
        <v>0</v>
      </c>
      <c r="D143" s="209">
        <f>SUM($B$165:M$165)</f>
        <v>0</v>
      </c>
      <c r="E143" s="209">
        <f>SUM($B$165:M$165)</f>
        <v>0</v>
      </c>
      <c r="F143" s="209">
        <f>SUM($B$165:M$165)</f>
        <v>0</v>
      </c>
      <c r="G143" s="209">
        <f>SUM($B$165:M$165)</f>
        <v>0</v>
      </c>
      <c r="H143" s="209">
        <f>SUM($B$165:M$165)</f>
        <v>0</v>
      </c>
      <c r="I143" s="209">
        <f>SUM($B$165:M$165)</f>
        <v>0</v>
      </c>
      <c r="J143" s="209">
        <f>SUM($B$165:M$165)</f>
        <v>0</v>
      </c>
      <c r="K143" s="209">
        <f>SUM($B$165:M$165)</f>
        <v>0</v>
      </c>
      <c r="L143" s="209">
        <f>SUM($B$165:M$165)</f>
        <v>0</v>
      </c>
      <c r="M143" s="209">
        <f>SUM($B$165:M$165)</f>
        <v>0</v>
      </c>
      <c r="N143" s="209"/>
      <c r="P143" s="410"/>
      <c r="Q143" s="410"/>
      <c r="R143" s="410"/>
      <c r="S143" s="410"/>
      <c r="T143" s="410"/>
      <c r="U143" s="410"/>
      <c r="V143" s="410"/>
      <c r="W143" s="410"/>
      <c r="X143" s="410"/>
      <c r="Y143" s="410"/>
      <c r="Z143" s="410"/>
      <c r="AA143" s="410"/>
      <c r="AB143" s="410"/>
    </row>
    <row r="144" spans="1:28" x14ac:dyDescent="0.25">
      <c r="A144" s="2" t="s">
        <v>199</v>
      </c>
      <c r="B144" s="4">
        <f>IF(B142=0,1,B141/B142)</f>
        <v>1</v>
      </c>
      <c r="C144" s="4">
        <f t="shared" ref="C144:N144" si="31">IF(C142=0,1,C141/C142)</f>
        <v>1</v>
      </c>
      <c r="D144" s="4">
        <f t="shared" si="31"/>
        <v>1</v>
      </c>
      <c r="E144" s="4">
        <f t="shared" si="31"/>
        <v>1</v>
      </c>
      <c r="F144" s="4">
        <f t="shared" si="31"/>
        <v>1</v>
      </c>
      <c r="G144" s="4">
        <f t="shared" si="31"/>
        <v>1</v>
      </c>
      <c r="H144" s="4">
        <f t="shared" si="31"/>
        <v>1</v>
      </c>
      <c r="I144" s="4">
        <f t="shared" si="31"/>
        <v>1</v>
      </c>
      <c r="J144" s="4">
        <f t="shared" si="31"/>
        <v>1</v>
      </c>
      <c r="K144" s="4">
        <f t="shared" si="31"/>
        <v>1</v>
      </c>
      <c r="L144" s="4">
        <f t="shared" si="31"/>
        <v>1</v>
      </c>
      <c r="M144" s="4">
        <f t="shared" si="31"/>
        <v>1</v>
      </c>
      <c r="N144" s="4">
        <f t="shared" si="31"/>
        <v>1</v>
      </c>
      <c r="P144" s="410"/>
      <c r="Q144" s="410"/>
      <c r="R144" s="410"/>
      <c r="S144" s="410"/>
      <c r="T144" s="410"/>
      <c r="U144" s="410"/>
      <c r="V144" s="410"/>
      <c r="W144" s="410"/>
      <c r="X144" s="410"/>
      <c r="Y144" s="410"/>
      <c r="Z144" s="410"/>
      <c r="AA144" s="410"/>
      <c r="AB144" s="410"/>
    </row>
    <row r="145" spans="1:28" x14ac:dyDescent="0.25">
      <c r="A145" s="2" t="s">
        <v>200</v>
      </c>
      <c r="B145" s="1">
        <f>SUM($B$167:B$167)/COUNT($B$35:B$35)</f>
        <v>1</v>
      </c>
      <c r="C145" s="1">
        <f>SUM($B$144:C$144)/COUNT($B$144:C$144)</f>
        <v>1</v>
      </c>
      <c r="D145" s="1">
        <f>SUM($B$144:D$144)/COUNT($B$144:D$144)</f>
        <v>1</v>
      </c>
      <c r="E145" s="1">
        <f>SUM($B$144:E$144)/COUNT($B$144:E$144)</f>
        <v>1</v>
      </c>
      <c r="F145" s="1">
        <f>SUM($B$144:F$144)/COUNT($B$144:F$144)</f>
        <v>1</v>
      </c>
      <c r="G145" s="1">
        <f>SUM($B$144:G$144)/COUNT($B$144:G$144)</f>
        <v>1</v>
      </c>
      <c r="H145" s="1">
        <f>SUM($B$144:H$144)/COUNT($B$144:H$144)</f>
        <v>1</v>
      </c>
      <c r="I145" s="1">
        <f>SUM($B$144:I$144)/COUNT($B$144:I$144)</f>
        <v>1</v>
      </c>
      <c r="J145" s="1">
        <f>SUM($B$144:J$144)/COUNT($B$144:J$144)</f>
        <v>1</v>
      </c>
      <c r="K145" s="1">
        <f>SUM($B$144:K$144)/COUNT($B$144:K$144)</f>
        <v>1</v>
      </c>
      <c r="L145" s="1">
        <f>SUM($B$144:L$144)/COUNT($B$144:L$144)</f>
        <v>1</v>
      </c>
      <c r="M145" s="1">
        <f>SUM($B$144:M$144)/COUNT($B$144:M$144)</f>
        <v>1</v>
      </c>
      <c r="N145" s="1"/>
      <c r="P145" s="410"/>
      <c r="Q145" s="410"/>
      <c r="R145" s="410"/>
      <c r="S145" s="410"/>
      <c r="T145" s="410"/>
      <c r="U145" s="410"/>
      <c r="V145" s="410"/>
      <c r="W145" s="410"/>
      <c r="X145" s="410"/>
      <c r="Y145" s="410"/>
      <c r="Z145" s="410"/>
      <c r="AA145" s="410"/>
      <c r="AB145" s="410"/>
    </row>
    <row r="146" spans="1:28" x14ac:dyDescent="0.25">
      <c r="A146" s="211"/>
      <c r="B146" s="213"/>
      <c r="C146" s="213"/>
      <c r="D146" s="213"/>
      <c r="E146" s="213"/>
      <c r="F146" s="213"/>
      <c r="G146" s="213"/>
      <c r="H146" s="213"/>
      <c r="I146" s="213"/>
      <c r="J146" s="213"/>
      <c r="K146" s="213"/>
      <c r="L146" s="213"/>
      <c r="M146" s="213"/>
      <c r="N146" s="213"/>
    </row>
    <row r="148" spans="1:28" s="214" customFormat="1" x14ac:dyDescent="0.25">
      <c r="A148" s="241" t="s">
        <v>188</v>
      </c>
      <c r="B148" s="242" t="s">
        <v>28</v>
      </c>
      <c r="C148" s="242" t="s">
        <v>29</v>
      </c>
      <c r="D148" s="242" t="s">
        <v>30</v>
      </c>
      <c r="E148" s="242" t="s">
        <v>31</v>
      </c>
      <c r="F148" s="242" t="s">
        <v>32</v>
      </c>
      <c r="G148" s="242" t="s">
        <v>33</v>
      </c>
      <c r="H148" s="242" t="s">
        <v>34</v>
      </c>
      <c r="I148" s="242" t="s">
        <v>35</v>
      </c>
      <c r="J148" s="242" t="s">
        <v>36</v>
      </c>
      <c r="K148" s="242" t="s">
        <v>37</v>
      </c>
      <c r="L148" s="242" t="s">
        <v>38</v>
      </c>
      <c r="M148" s="242" t="s">
        <v>39</v>
      </c>
      <c r="N148" s="242" t="s">
        <v>82</v>
      </c>
      <c r="P148" s="205" t="s">
        <v>28</v>
      </c>
      <c r="Q148" s="205" t="s">
        <v>29</v>
      </c>
      <c r="R148" s="205" t="s">
        <v>30</v>
      </c>
      <c r="S148" s="205" t="s">
        <v>31</v>
      </c>
      <c r="T148" s="205" t="s">
        <v>32</v>
      </c>
      <c r="U148" s="205" t="s">
        <v>33</v>
      </c>
      <c r="V148" s="205" t="s">
        <v>34</v>
      </c>
      <c r="W148" s="205" t="s">
        <v>35</v>
      </c>
      <c r="X148" s="205" t="s">
        <v>36</v>
      </c>
      <c r="Y148" s="205" t="s">
        <v>37</v>
      </c>
      <c r="Z148" s="205" t="s">
        <v>38</v>
      </c>
      <c r="AA148" s="205" t="s">
        <v>39</v>
      </c>
      <c r="AB148" s="205" t="s">
        <v>82</v>
      </c>
    </row>
    <row r="149" spans="1:28" x14ac:dyDescent="0.25">
      <c r="A149" s="2" t="s">
        <v>270</v>
      </c>
      <c r="B149" s="281">
        <f>IF(OR(B152=FALSE,B155&gt;0),1,0)</f>
        <v>0</v>
      </c>
      <c r="C149" s="281">
        <f t="shared" ref="C149:N149" si="32">IF(OR(C152=FALSE,C155&gt;0),1,0)</f>
        <v>0</v>
      </c>
      <c r="D149" s="281">
        <f t="shared" si="32"/>
        <v>0</v>
      </c>
      <c r="E149" s="281">
        <f t="shared" si="32"/>
        <v>0</v>
      </c>
      <c r="F149" s="281">
        <f t="shared" si="32"/>
        <v>0</v>
      </c>
      <c r="G149" s="281">
        <f t="shared" si="32"/>
        <v>0</v>
      </c>
      <c r="H149" s="281">
        <f t="shared" si="32"/>
        <v>0</v>
      </c>
      <c r="I149" s="281">
        <f t="shared" si="32"/>
        <v>0</v>
      </c>
      <c r="J149" s="281">
        <f t="shared" si="32"/>
        <v>0</v>
      </c>
      <c r="K149" s="281">
        <f t="shared" si="32"/>
        <v>0</v>
      </c>
      <c r="L149" s="281">
        <f t="shared" si="32"/>
        <v>0</v>
      </c>
      <c r="M149" s="281">
        <f t="shared" si="32"/>
        <v>0</v>
      </c>
      <c r="N149" s="281">
        <f t="shared" si="32"/>
        <v>1</v>
      </c>
      <c r="P149" s="410"/>
      <c r="Q149" s="410"/>
      <c r="R149" s="410"/>
      <c r="S149" s="410"/>
      <c r="T149" s="410"/>
      <c r="U149" s="410"/>
      <c r="V149" s="410"/>
      <c r="W149" s="410"/>
      <c r="X149" s="410"/>
      <c r="Y149" s="410"/>
      <c r="Z149" s="410"/>
      <c r="AA149" s="410"/>
      <c r="AB149" s="410"/>
    </row>
    <row r="150" spans="1:28" x14ac:dyDescent="0.25">
      <c r="A150" s="2" t="s">
        <v>203</v>
      </c>
      <c r="B150" s="278">
        <v>0</v>
      </c>
      <c r="C150" s="278">
        <v>0</v>
      </c>
      <c r="D150" s="278">
        <v>0</v>
      </c>
      <c r="E150" s="278">
        <v>0</v>
      </c>
      <c r="F150" s="278">
        <v>0</v>
      </c>
      <c r="G150" s="278">
        <v>0</v>
      </c>
      <c r="H150" s="278">
        <v>0</v>
      </c>
      <c r="I150" s="278">
        <v>0</v>
      </c>
      <c r="J150" s="278">
        <v>0</v>
      </c>
      <c r="K150" s="278">
        <v>0</v>
      </c>
      <c r="L150" s="278">
        <v>0</v>
      </c>
      <c r="M150" s="278">
        <v>0</v>
      </c>
      <c r="N150" s="278">
        <v>0</v>
      </c>
      <c r="P150" s="410"/>
      <c r="Q150" s="410"/>
      <c r="R150" s="410"/>
      <c r="S150" s="410"/>
      <c r="T150" s="410"/>
      <c r="U150" s="410"/>
      <c r="V150" s="410"/>
      <c r="W150" s="410"/>
      <c r="X150" s="410"/>
      <c r="Y150" s="410"/>
      <c r="Z150" s="410"/>
      <c r="AA150" s="410"/>
      <c r="AB150" s="410"/>
    </row>
    <row r="151" spans="1:28" x14ac:dyDescent="0.25">
      <c r="A151" s="2" t="s">
        <v>204</v>
      </c>
      <c r="B151" s="248">
        <v>10</v>
      </c>
      <c r="C151" s="248">
        <v>10</v>
      </c>
      <c r="D151" s="248">
        <v>10</v>
      </c>
      <c r="E151" s="248">
        <v>10</v>
      </c>
      <c r="F151" s="248">
        <v>10</v>
      </c>
      <c r="G151" s="248">
        <v>10</v>
      </c>
      <c r="H151" s="248">
        <v>10</v>
      </c>
      <c r="I151" s="248">
        <v>10</v>
      </c>
      <c r="J151" s="248">
        <v>10</v>
      </c>
      <c r="K151" s="248">
        <v>10</v>
      </c>
      <c r="L151" s="248">
        <v>10</v>
      </c>
      <c r="M151" s="248">
        <v>10</v>
      </c>
      <c r="N151" s="248">
        <v>10</v>
      </c>
      <c r="P151" s="410"/>
      <c r="Q151" s="410"/>
      <c r="R151" s="410"/>
      <c r="S151" s="410"/>
      <c r="T151" s="410"/>
      <c r="U151" s="410"/>
      <c r="V151" s="410"/>
      <c r="W151" s="410"/>
      <c r="X151" s="410"/>
      <c r="Y151" s="410"/>
      <c r="Z151" s="410"/>
      <c r="AA151" s="410"/>
      <c r="AB151" s="410"/>
    </row>
    <row r="152" spans="1:28" hidden="1" x14ac:dyDescent="0.25">
      <c r="A152" s="2" t="s">
        <v>313</v>
      </c>
      <c r="B152" s="248" t="b">
        <f>ISBLANK(B153)</f>
        <v>1</v>
      </c>
      <c r="C152" s="248" t="b">
        <f t="shared" ref="C152:N152" si="33">ISBLANK(C153)</f>
        <v>1</v>
      </c>
      <c r="D152" s="248" t="b">
        <f t="shared" si="33"/>
        <v>1</v>
      </c>
      <c r="E152" s="248" t="b">
        <f t="shared" si="33"/>
        <v>1</v>
      </c>
      <c r="F152" s="248" t="b">
        <f t="shared" si="33"/>
        <v>1</v>
      </c>
      <c r="G152" s="248" t="b">
        <f t="shared" si="33"/>
        <v>1</v>
      </c>
      <c r="H152" s="248" t="b">
        <f t="shared" si="33"/>
        <v>1</v>
      </c>
      <c r="I152" s="248" t="b">
        <f t="shared" si="33"/>
        <v>1</v>
      </c>
      <c r="J152" s="248" t="b">
        <f t="shared" si="33"/>
        <v>1</v>
      </c>
      <c r="K152" s="248" t="b">
        <f t="shared" si="33"/>
        <v>1</v>
      </c>
      <c r="L152" s="248" t="b">
        <f t="shared" si="33"/>
        <v>1</v>
      </c>
      <c r="M152" s="248" t="b">
        <f t="shared" si="33"/>
        <v>1</v>
      </c>
      <c r="N152" s="248" t="b">
        <f t="shared" si="33"/>
        <v>0</v>
      </c>
      <c r="P152" s="410"/>
      <c r="Q152" s="410"/>
      <c r="R152" s="410"/>
      <c r="S152" s="410"/>
      <c r="T152" s="410"/>
      <c r="U152" s="410"/>
      <c r="V152" s="410"/>
      <c r="W152" s="410"/>
      <c r="X152" s="410"/>
      <c r="Y152" s="410"/>
      <c r="Z152" s="410"/>
      <c r="AA152" s="410"/>
      <c r="AB152" s="410"/>
    </row>
    <row r="153" spans="1:28" x14ac:dyDescent="0.25">
      <c r="A153" s="2" t="s">
        <v>305</v>
      </c>
      <c r="B153" s="279"/>
      <c r="C153" s="279"/>
      <c r="D153" s="279"/>
      <c r="E153" s="279"/>
      <c r="F153" s="279"/>
      <c r="G153" s="279"/>
      <c r="H153" s="279"/>
      <c r="I153" s="279"/>
      <c r="J153" s="279"/>
      <c r="K153" s="279"/>
      <c r="L153" s="279"/>
      <c r="M153" s="279"/>
      <c r="N153" s="274">
        <f>SUM(B153:M153)</f>
        <v>0</v>
      </c>
      <c r="P153" s="410"/>
      <c r="Q153" s="410"/>
      <c r="R153" s="410"/>
      <c r="S153" s="410"/>
      <c r="T153" s="410"/>
      <c r="U153" s="410"/>
      <c r="V153" s="410"/>
      <c r="W153" s="410"/>
      <c r="X153" s="410"/>
      <c r="Y153" s="410"/>
      <c r="Z153" s="410"/>
      <c r="AA153" s="410"/>
      <c r="AB153" s="410"/>
    </row>
    <row r="154" spans="1:28" x14ac:dyDescent="0.25">
      <c r="A154" s="2" t="s">
        <v>314</v>
      </c>
      <c r="B154" s="305">
        <f>IF(B152=TRUE,0,(IF(B153=0,1,0)))</f>
        <v>0</v>
      </c>
      <c r="C154" s="305">
        <f t="shared" ref="C154:N154" si="34">IF(C152=TRUE,0,(IF(C153=0,1,0)))</f>
        <v>0</v>
      </c>
      <c r="D154" s="305">
        <f t="shared" si="34"/>
        <v>0</v>
      </c>
      <c r="E154" s="305">
        <f t="shared" si="34"/>
        <v>0</v>
      </c>
      <c r="F154" s="305">
        <f t="shared" si="34"/>
        <v>0</v>
      </c>
      <c r="G154" s="305">
        <f t="shared" si="34"/>
        <v>0</v>
      </c>
      <c r="H154" s="305">
        <f t="shared" si="34"/>
        <v>0</v>
      </c>
      <c r="I154" s="305">
        <f t="shared" si="34"/>
        <v>0</v>
      </c>
      <c r="J154" s="305">
        <f t="shared" si="34"/>
        <v>0</v>
      </c>
      <c r="K154" s="305">
        <f t="shared" si="34"/>
        <v>0</v>
      </c>
      <c r="L154" s="305">
        <f t="shared" si="34"/>
        <v>0</v>
      </c>
      <c r="M154" s="305">
        <f t="shared" si="34"/>
        <v>0</v>
      </c>
      <c r="N154" s="305">
        <f t="shared" si="34"/>
        <v>1</v>
      </c>
      <c r="P154" s="410"/>
      <c r="Q154" s="410"/>
      <c r="R154" s="410"/>
      <c r="S154" s="410"/>
      <c r="T154" s="410"/>
      <c r="U154" s="410"/>
      <c r="V154" s="410"/>
      <c r="W154" s="410"/>
      <c r="X154" s="410"/>
      <c r="Y154" s="410"/>
      <c r="Z154" s="410"/>
      <c r="AA154" s="410"/>
      <c r="AB154" s="410"/>
    </row>
    <row r="155" spans="1:28" x14ac:dyDescent="0.25">
      <c r="A155" s="2" t="s">
        <v>306</v>
      </c>
      <c r="B155" s="279"/>
      <c r="C155" s="279"/>
      <c r="D155" s="279"/>
      <c r="E155" s="279"/>
      <c r="F155" s="279"/>
      <c r="G155" s="279"/>
      <c r="H155" s="279"/>
      <c r="I155" s="279"/>
      <c r="J155" s="279"/>
      <c r="K155" s="279"/>
      <c r="L155" s="279"/>
      <c r="M155" s="279"/>
      <c r="N155" s="274">
        <f>SUM(B155:M155)</f>
        <v>0</v>
      </c>
      <c r="P155" s="410"/>
      <c r="Q155" s="410"/>
      <c r="R155" s="410"/>
      <c r="S155" s="410"/>
      <c r="T155" s="410"/>
      <c r="U155" s="410"/>
      <c r="V155" s="410"/>
      <c r="W155" s="410"/>
      <c r="X155" s="410"/>
      <c r="Y155" s="410"/>
      <c r="Z155" s="410"/>
      <c r="AA155" s="410"/>
      <c r="AB155" s="410"/>
    </row>
    <row r="156" spans="1:28" hidden="1" x14ac:dyDescent="0.25">
      <c r="A156" s="2" t="s">
        <v>313</v>
      </c>
      <c r="B156" s="307" t="b">
        <f>ISBLANK(B155)</f>
        <v>1</v>
      </c>
      <c r="C156" s="307" t="b">
        <f t="shared" ref="C156:N156" si="35">ISBLANK(C155)</f>
        <v>1</v>
      </c>
      <c r="D156" s="307" t="b">
        <f t="shared" si="35"/>
        <v>1</v>
      </c>
      <c r="E156" s="307" t="b">
        <f t="shared" si="35"/>
        <v>1</v>
      </c>
      <c r="F156" s="307" t="b">
        <f t="shared" si="35"/>
        <v>1</v>
      </c>
      <c r="G156" s="307" t="b">
        <f t="shared" si="35"/>
        <v>1</v>
      </c>
      <c r="H156" s="307" t="b">
        <f t="shared" si="35"/>
        <v>1</v>
      </c>
      <c r="I156" s="307" t="b">
        <f t="shared" si="35"/>
        <v>1</v>
      </c>
      <c r="J156" s="307" t="b">
        <f t="shared" si="35"/>
        <v>1</v>
      </c>
      <c r="K156" s="307" t="b">
        <f t="shared" si="35"/>
        <v>1</v>
      </c>
      <c r="L156" s="307" t="b">
        <f t="shared" si="35"/>
        <v>1</v>
      </c>
      <c r="M156" s="307" t="b">
        <f t="shared" si="35"/>
        <v>1</v>
      </c>
      <c r="N156" s="307" t="b">
        <f t="shared" si="35"/>
        <v>0</v>
      </c>
      <c r="P156" s="410"/>
      <c r="Q156" s="410"/>
      <c r="R156" s="410"/>
      <c r="S156" s="410"/>
      <c r="T156" s="410"/>
      <c r="U156" s="410"/>
      <c r="V156" s="410"/>
      <c r="W156" s="410"/>
      <c r="X156" s="410"/>
      <c r="Y156" s="410"/>
      <c r="Z156" s="410"/>
      <c r="AA156" s="410"/>
      <c r="AB156" s="410"/>
    </row>
    <row r="157" spans="1:28" x14ac:dyDescent="0.25">
      <c r="A157" s="2" t="s">
        <v>315</v>
      </c>
      <c r="B157" s="305">
        <f>IF(B156=TRUE,0,B151/B155)</f>
        <v>0</v>
      </c>
      <c r="C157" s="305">
        <f t="shared" ref="C157:N157" si="36">IF(C156=TRUE,0,C151/C155)</f>
        <v>0</v>
      </c>
      <c r="D157" s="305">
        <f t="shared" si="36"/>
        <v>0</v>
      </c>
      <c r="E157" s="305">
        <f t="shared" si="36"/>
        <v>0</v>
      </c>
      <c r="F157" s="305">
        <f t="shared" si="36"/>
        <v>0</v>
      </c>
      <c r="G157" s="305">
        <f t="shared" si="36"/>
        <v>0</v>
      </c>
      <c r="H157" s="305">
        <f t="shared" si="36"/>
        <v>0</v>
      </c>
      <c r="I157" s="305">
        <f t="shared" si="36"/>
        <v>0</v>
      </c>
      <c r="J157" s="305">
        <f t="shared" si="36"/>
        <v>0</v>
      </c>
      <c r="K157" s="305">
        <f t="shared" si="36"/>
        <v>0</v>
      </c>
      <c r="L157" s="305">
        <f t="shared" si="36"/>
        <v>0</v>
      </c>
      <c r="M157" s="305">
        <f t="shared" si="36"/>
        <v>0</v>
      </c>
      <c r="N157" s="305" t="e">
        <f t="shared" si="36"/>
        <v>#DIV/0!</v>
      </c>
      <c r="P157" s="410"/>
      <c r="Q157" s="410"/>
      <c r="R157" s="410"/>
      <c r="S157" s="410"/>
      <c r="T157" s="410"/>
      <c r="U157" s="410"/>
      <c r="V157" s="410"/>
      <c r="W157" s="410"/>
      <c r="X157" s="410"/>
      <c r="Y157" s="410"/>
      <c r="Z157" s="410"/>
      <c r="AA157" s="410"/>
      <c r="AB157" s="410"/>
    </row>
    <row r="158" spans="1:28" x14ac:dyDescent="0.25">
      <c r="A158" s="2" t="s">
        <v>199</v>
      </c>
      <c r="B158" s="4">
        <f>IF(AND(B152=FALSE,B153=0,B157=0),B154,IF(AND(B152=TRUE,B157&gt;0),B157,IF(AND(B152=FALSE,B157&gt;0),AVERAGE(B154,B157),0)))</f>
        <v>0</v>
      </c>
      <c r="C158" s="4">
        <f>IF(AND(C152=FALSE,C153=0,C157=0),C154,IF(AND(C152=TRUE,C157&gt;0),C157,IF(AND(C152=FALSE,C157&gt;0),AVERAGE(C154,C157),0)))</f>
        <v>0</v>
      </c>
      <c r="D158" s="4">
        <f t="shared" ref="D158:N158" si="37">IF(AND(D152=FALSE,D153=0,D157=0),D154,IF(AND(D152=TRUE,D157&gt;0),D157,IF(AND(D152=FALSE,D157&gt;0),AVERAGE(D154,D157),0)))</f>
        <v>0</v>
      </c>
      <c r="E158" s="4">
        <f t="shared" si="37"/>
        <v>0</v>
      </c>
      <c r="F158" s="4">
        <f t="shared" si="37"/>
        <v>0</v>
      </c>
      <c r="G158" s="4">
        <f t="shared" si="37"/>
        <v>0</v>
      </c>
      <c r="H158" s="4">
        <f t="shared" si="37"/>
        <v>0</v>
      </c>
      <c r="I158" s="4">
        <f t="shared" si="37"/>
        <v>0</v>
      </c>
      <c r="J158" s="4">
        <f t="shared" si="37"/>
        <v>0</v>
      </c>
      <c r="K158" s="4">
        <f t="shared" si="37"/>
        <v>0</v>
      </c>
      <c r="L158" s="4">
        <f t="shared" si="37"/>
        <v>0</v>
      </c>
      <c r="M158" s="4">
        <f t="shared" si="37"/>
        <v>0</v>
      </c>
      <c r="N158" s="4" t="e">
        <f t="shared" si="37"/>
        <v>#DIV/0!</v>
      </c>
      <c r="P158" s="410"/>
      <c r="Q158" s="410"/>
      <c r="R158" s="410"/>
      <c r="S158" s="410"/>
      <c r="T158" s="410"/>
      <c r="U158" s="410"/>
      <c r="V158" s="410"/>
      <c r="W158" s="410"/>
      <c r="X158" s="410"/>
      <c r="Y158" s="410"/>
      <c r="Z158" s="410"/>
      <c r="AA158" s="410"/>
      <c r="AB158" s="410"/>
    </row>
    <row r="159" spans="1:28" x14ac:dyDescent="0.25">
      <c r="A159" s="2" t="s">
        <v>200</v>
      </c>
      <c r="B159" s="4">
        <f>B158</f>
        <v>0</v>
      </c>
      <c r="C159" s="1">
        <f>AVERAGE($B$158:C$158)</f>
        <v>0</v>
      </c>
      <c r="D159" s="1">
        <f>AVERAGE($B$158:D$158)</f>
        <v>0</v>
      </c>
      <c r="E159" s="1">
        <f>AVERAGE($B$158:E$158)</f>
        <v>0</v>
      </c>
      <c r="F159" s="1">
        <f>AVERAGE($B$158:F$158)</f>
        <v>0</v>
      </c>
      <c r="G159" s="1">
        <f>AVERAGE($B$158:G$158)</f>
        <v>0</v>
      </c>
      <c r="H159" s="1">
        <f>AVERAGE($B$158:H$158)</f>
        <v>0</v>
      </c>
      <c r="I159" s="1">
        <f>AVERAGE($B$158:I$158)</f>
        <v>0</v>
      </c>
      <c r="J159" s="1">
        <f>AVERAGE($B$158:J$158)</f>
        <v>0</v>
      </c>
      <c r="K159" s="1">
        <f>AVERAGE($B$158:K$158)</f>
        <v>0</v>
      </c>
      <c r="L159" s="1">
        <f>AVERAGE($B$158:L$158)</f>
        <v>0</v>
      </c>
      <c r="M159" s="1">
        <f>AVERAGE($B$158:M$158)</f>
        <v>0</v>
      </c>
      <c r="N159" s="1"/>
      <c r="P159" s="410"/>
      <c r="Q159" s="410"/>
      <c r="R159" s="410"/>
      <c r="S159" s="410"/>
      <c r="T159" s="410"/>
      <c r="U159" s="410"/>
      <c r="V159" s="410"/>
      <c r="W159" s="410"/>
      <c r="X159" s="410"/>
      <c r="Y159" s="410"/>
      <c r="Z159" s="410"/>
      <c r="AA159" s="410"/>
      <c r="AB159" s="410"/>
    </row>
    <row r="162" spans="1:28" x14ac:dyDescent="0.25">
      <c r="A162" s="2" t="s">
        <v>181</v>
      </c>
      <c r="B162" s="210" t="s">
        <v>189</v>
      </c>
      <c r="C162" s="210"/>
    </row>
    <row r="163" spans="1:28" ht="30" x14ac:dyDescent="0.25">
      <c r="A163" s="241" t="s">
        <v>180</v>
      </c>
      <c r="B163" s="260" t="s">
        <v>28</v>
      </c>
      <c r="C163" s="205" t="s">
        <v>29</v>
      </c>
      <c r="D163" s="205" t="s">
        <v>30</v>
      </c>
      <c r="E163" s="205" t="s">
        <v>31</v>
      </c>
      <c r="F163" s="205" t="s">
        <v>32</v>
      </c>
      <c r="G163" s="205" t="s">
        <v>33</v>
      </c>
      <c r="H163" s="205" t="s">
        <v>34</v>
      </c>
      <c r="I163" s="205" t="s">
        <v>35</v>
      </c>
      <c r="J163" s="205" t="s">
        <v>36</v>
      </c>
      <c r="K163" s="205" t="s">
        <v>37</v>
      </c>
      <c r="L163" s="205" t="s">
        <v>38</v>
      </c>
      <c r="M163" s="205" t="s">
        <v>39</v>
      </c>
      <c r="N163" s="205" t="s">
        <v>82</v>
      </c>
      <c r="P163" s="205" t="s">
        <v>28</v>
      </c>
      <c r="Q163" s="205" t="s">
        <v>29</v>
      </c>
      <c r="R163" s="205" t="s">
        <v>30</v>
      </c>
      <c r="S163" s="205" t="s">
        <v>31</v>
      </c>
      <c r="T163" s="205" t="s">
        <v>32</v>
      </c>
      <c r="U163" s="205" t="s">
        <v>33</v>
      </c>
      <c r="V163" s="205" t="s">
        <v>34</v>
      </c>
      <c r="W163" s="205" t="s">
        <v>35</v>
      </c>
      <c r="X163" s="205" t="s">
        <v>36</v>
      </c>
      <c r="Y163" s="205" t="s">
        <v>37</v>
      </c>
      <c r="Z163" s="205" t="s">
        <v>38</v>
      </c>
      <c r="AA163" s="205" t="s">
        <v>39</v>
      </c>
      <c r="AB163" s="205" t="s">
        <v>82</v>
      </c>
    </row>
    <row r="164" spans="1:28" x14ac:dyDescent="0.25">
      <c r="A164" s="2" t="s">
        <v>40</v>
      </c>
      <c r="B164" s="209">
        <v>0</v>
      </c>
      <c r="C164" s="209">
        <v>0</v>
      </c>
      <c r="D164" s="209">
        <v>0</v>
      </c>
      <c r="E164" s="209">
        <v>0</v>
      </c>
      <c r="F164" s="209">
        <v>0</v>
      </c>
      <c r="G164" s="209">
        <v>0</v>
      </c>
      <c r="H164" s="209">
        <v>0</v>
      </c>
      <c r="I164" s="209">
        <v>0</v>
      </c>
      <c r="J164" s="209">
        <v>0</v>
      </c>
      <c r="K164" s="209">
        <v>0</v>
      </c>
      <c r="L164" s="209">
        <v>0</v>
      </c>
      <c r="M164" s="209">
        <v>0</v>
      </c>
      <c r="N164" s="209">
        <f>SUM(B164:M164)</f>
        <v>0</v>
      </c>
      <c r="P164" s="410"/>
      <c r="Q164" s="410"/>
      <c r="R164" s="410"/>
      <c r="S164" s="410"/>
      <c r="T164" s="410"/>
      <c r="U164" s="410"/>
      <c r="V164" s="410"/>
      <c r="W164" s="410"/>
      <c r="X164" s="410"/>
      <c r="Y164" s="410"/>
      <c r="Z164" s="410"/>
      <c r="AA164" s="410"/>
      <c r="AB164" s="410"/>
    </row>
    <row r="165" spans="1:28" x14ac:dyDescent="0.25">
      <c r="A165" s="2" t="s">
        <v>41</v>
      </c>
      <c r="B165" s="270">
        <v>0</v>
      </c>
      <c r="C165" s="270"/>
      <c r="D165" s="270"/>
      <c r="E165" s="270"/>
      <c r="F165" s="270"/>
      <c r="G165" s="270"/>
      <c r="H165" s="270"/>
      <c r="I165" s="270"/>
      <c r="J165" s="270"/>
      <c r="K165" s="270"/>
      <c r="L165" s="270"/>
      <c r="M165" s="270"/>
      <c r="N165" s="270">
        <f>SUM(B165:M165)</f>
        <v>0</v>
      </c>
      <c r="P165" s="410"/>
      <c r="Q165" s="410"/>
      <c r="R165" s="410"/>
      <c r="S165" s="410"/>
      <c r="T165" s="410"/>
      <c r="U165" s="410"/>
      <c r="V165" s="410"/>
      <c r="W165" s="410"/>
      <c r="X165" s="410"/>
      <c r="Y165" s="410"/>
      <c r="Z165" s="410"/>
      <c r="AA165" s="410"/>
      <c r="AB165" s="410"/>
    </row>
    <row r="166" spans="1:28" x14ac:dyDescent="0.25">
      <c r="A166" s="2" t="s">
        <v>83</v>
      </c>
      <c r="B166" s="209">
        <f>B165</f>
        <v>0</v>
      </c>
      <c r="C166" s="209">
        <f>SUM($B$165:M$165)</f>
        <v>0</v>
      </c>
      <c r="D166" s="209">
        <f>SUM($B$165:M$165)</f>
        <v>0</v>
      </c>
      <c r="E166" s="209">
        <f>SUM($B$165:M$165)</f>
        <v>0</v>
      </c>
      <c r="F166" s="209">
        <f>SUM($B$165:M$165)</f>
        <v>0</v>
      </c>
      <c r="G166" s="209">
        <f>SUM($B$165:M$165)</f>
        <v>0</v>
      </c>
      <c r="H166" s="209">
        <f>SUM($B$165:M$165)</f>
        <v>0</v>
      </c>
      <c r="I166" s="209">
        <f>SUM($B$165:M$165)</f>
        <v>0</v>
      </c>
      <c r="J166" s="209">
        <f>SUM($B$165:M$165)</f>
        <v>0</v>
      </c>
      <c r="K166" s="209">
        <f>SUM($B$165:M$165)</f>
        <v>0</v>
      </c>
      <c r="L166" s="209">
        <f>SUM($B$165:M$165)</f>
        <v>0</v>
      </c>
      <c r="M166" s="209">
        <f>SUM($B$165:M$165)</f>
        <v>0</v>
      </c>
      <c r="N166" s="209"/>
      <c r="P166" s="410"/>
      <c r="Q166" s="410"/>
      <c r="R166" s="410"/>
      <c r="S166" s="410"/>
      <c r="T166" s="410"/>
      <c r="U166" s="410"/>
      <c r="V166" s="410"/>
      <c r="W166" s="410"/>
      <c r="X166" s="410"/>
      <c r="Y166" s="410"/>
      <c r="Z166" s="410"/>
      <c r="AA166" s="410"/>
      <c r="AB166" s="410"/>
    </row>
    <row r="167" spans="1:28" x14ac:dyDescent="0.25">
      <c r="A167" s="2" t="s">
        <v>199</v>
      </c>
      <c r="B167" s="4">
        <f>IF(B165=0,1,B164/B165)</f>
        <v>1</v>
      </c>
      <c r="C167" s="4">
        <f t="shared" ref="C167:N167" si="38">IF(C165=0,1,C164/C165)</f>
        <v>1</v>
      </c>
      <c r="D167" s="4">
        <f t="shared" si="38"/>
        <v>1</v>
      </c>
      <c r="E167" s="4">
        <f t="shared" si="38"/>
        <v>1</v>
      </c>
      <c r="F167" s="4">
        <f t="shared" si="38"/>
        <v>1</v>
      </c>
      <c r="G167" s="4">
        <f t="shared" si="38"/>
        <v>1</v>
      </c>
      <c r="H167" s="4">
        <f t="shared" si="38"/>
        <v>1</v>
      </c>
      <c r="I167" s="4">
        <f t="shared" si="38"/>
        <v>1</v>
      </c>
      <c r="J167" s="4">
        <f t="shared" si="38"/>
        <v>1</v>
      </c>
      <c r="K167" s="4">
        <f t="shared" si="38"/>
        <v>1</v>
      </c>
      <c r="L167" s="4">
        <f t="shared" si="38"/>
        <v>1</v>
      </c>
      <c r="M167" s="4">
        <f t="shared" si="38"/>
        <v>1</v>
      </c>
      <c r="N167" s="4">
        <f t="shared" si="38"/>
        <v>1</v>
      </c>
      <c r="P167" s="410"/>
      <c r="Q167" s="410"/>
      <c r="R167" s="410"/>
      <c r="S167" s="410"/>
      <c r="T167" s="410"/>
      <c r="U167" s="410"/>
      <c r="V167" s="410"/>
      <c r="W167" s="410"/>
      <c r="X167" s="410"/>
      <c r="Y167" s="410"/>
      <c r="Z167" s="410"/>
      <c r="AA167" s="410"/>
      <c r="AB167" s="410"/>
    </row>
    <row r="168" spans="1:28" x14ac:dyDescent="0.25">
      <c r="A168" s="2" t="s">
        <v>200</v>
      </c>
      <c r="B168" s="1">
        <f>SUM($B$167:B$167)/COUNT($B$35:B$35)</f>
        <v>1</v>
      </c>
      <c r="C168" s="1">
        <f>SUM($B$167:C$167)/COUNT($B$167:C$167)</f>
        <v>1</v>
      </c>
      <c r="D168" s="1">
        <f>SUM($B$167:D$167)/COUNT($B$167:D$167)</f>
        <v>1</v>
      </c>
      <c r="E168" s="1">
        <f>SUM($B$167:E$167)/COUNT($B$167:E$167)</f>
        <v>1</v>
      </c>
      <c r="F168" s="1">
        <f>SUM($B$167:F$167)/COUNT($B$167:F$167)</f>
        <v>1</v>
      </c>
      <c r="G168" s="1">
        <f>SUM($B$167:G$167)/COUNT($B$167:G$167)</f>
        <v>1</v>
      </c>
      <c r="H168" s="1">
        <f>SUM($B$167:H$167)/COUNT($B$167:H$167)</f>
        <v>1</v>
      </c>
      <c r="I168" s="1">
        <f>SUM($B$167:I$167)/COUNT($B$167:I$167)</f>
        <v>1</v>
      </c>
      <c r="J168" s="1">
        <f>SUM($B$167:J$167)/COUNT($B$167:J$167)</f>
        <v>1</v>
      </c>
      <c r="K168" s="1">
        <f>SUM($B$167:K$167)/COUNT($B$167:K$167)</f>
        <v>1</v>
      </c>
      <c r="L168" s="1">
        <f>SUM($B$167:L$167)/COUNT($B$167:L$167)</f>
        <v>1</v>
      </c>
      <c r="M168" s="1">
        <f>SUM($B$167:M$167)/COUNT($B$167:M$167)</f>
        <v>1</v>
      </c>
      <c r="N168" s="1"/>
      <c r="P168" s="410"/>
      <c r="Q168" s="410"/>
      <c r="R168" s="410"/>
      <c r="S168" s="410"/>
      <c r="T168" s="410"/>
      <c r="U168" s="410"/>
      <c r="V168" s="410"/>
      <c r="W168" s="410"/>
      <c r="X168" s="410"/>
      <c r="Y168" s="410"/>
      <c r="Z168" s="410"/>
      <c r="AA168" s="410"/>
      <c r="AB168" s="410"/>
    </row>
    <row r="171" spans="1:28" x14ac:dyDescent="0.25">
      <c r="A171" s="2" t="s">
        <v>266</v>
      </c>
      <c r="B171" s="261">
        <v>3</v>
      </c>
      <c r="C171" s="259"/>
    </row>
    <row r="172" spans="1:28" x14ac:dyDescent="0.25">
      <c r="A172" s="241" t="s">
        <v>198</v>
      </c>
      <c r="B172" s="260" t="s">
        <v>28</v>
      </c>
      <c r="C172" s="205" t="s">
        <v>29</v>
      </c>
      <c r="D172" s="205" t="s">
        <v>30</v>
      </c>
      <c r="E172" s="205" t="s">
        <v>31</v>
      </c>
      <c r="F172" s="205" t="s">
        <v>32</v>
      </c>
      <c r="G172" s="205" t="s">
        <v>33</v>
      </c>
      <c r="H172" s="205" t="s">
        <v>34</v>
      </c>
      <c r="I172" s="205" t="s">
        <v>35</v>
      </c>
      <c r="J172" s="205" t="s">
        <v>36</v>
      </c>
      <c r="K172" s="205" t="s">
        <v>37</v>
      </c>
      <c r="L172" s="205" t="s">
        <v>38</v>
      </c>
      <c r="M172" s="205" t="s">
        <v>39</v>
      </c>
      <c r="N172" s="205" t="s">
        <v>82</v>
      </c>
      <c r="P172" s="205" t="s">
        <v>28</v>
      </c>
      <c r="Q172" s="205" t="s">
        <v>29</v>
      </c>
      <c r="R172" s="205" t="s">
        <v>30</v>
      </c>
      <c r="S172" s="205" t="s">
        <v>31</v>
      </c>
      <c r="T172" s="205" t="s">
        <v>32</v>
      </c>
      <c r="U172" s="205" t="s">
        <v>33</v>
      </c>
      <c r="V172" s="205" t="s">
        <v>34</v>
      </c>
      <c r="W172" s="205" t="s">
        <v>35</v>
      </c>
      <c r="X172" s="205" t="s">
        <v>36</v>
      </c>
      <c r="Y172" s="205" t="s">
        <v>37</v>
      </c>
      <c r="Z172" s="205" t="s">
        <v>38</v>
      </c>
      <c r="AA172" s="205" t="s">
        <v>39</v>
      </c>
      <c r="AB172" s="205" t="s">
        <v>82</v>
      </c>
    </row>
    <row r="173" spans="1:28" x14ac:dyDescent="0.25">
      <c r="A173" s="2" t="s">
        <v>40</v>
      </c>
      <c r="B173" s="209"/>
      <c r="C173" s="209">
        <v>1</v>
      </c>
      <c r="D173" s="209">
        <v>1</v>
      </c>
      <c r="E173" s="209"/>
      <c r="F173" s="209"/>
      <c r="G173" s="209"/>
      <c r="H173" s="209">
        <v>1</v>
      </c>
      <c r="I173" s="209"/>
      <c r="J173" s="209"/>
      <c r="K173" s="209"/>
      <c r="L173" s="209"/>
      <c r="M173" s="209"/>
      <c r="N173" s="209">
        <f>SUM(B173:M173)</f>
        <v>3</v>
      </c>
      <c r="P173" s="410"/>
      <c r="Q173" s="410"/>
      <c r="R173" s="410"/>
      <c r="S173" s="410"/>
      <c r="T173" s="410"/>
      <c r="U173" s="410"/>
      <c r="V173" s="410"/>
      <c r="W173" s="410"/>
      <c r="X173" s="410"/>
      <c r="Y173" s="410"/>
      <c r="Z173" s="410"/>
      <c r="AA173" s="410"/>
      <c r="AB173" s="410"/>
    </row>
    <row r="174" spans="1:28" x14ac:dyDescent="0.25">
      <c r="A174" s="2" t="s">
        <v>41</v>
      </c>
      <c r="B174" s="270"/>
      <c r="C174" s="270"/>
      <c r="D174" s="270"/>
      <c r="E174" s="270"/>
      <c r="F174" s="270"/>
      <c r="G174" s="270"/>
      <c r="H174" s="270"/>
      <c r="I174" s="270"/>
      <c r="J174" s="270"/>
      <c r="K174" s="270"/>
      <c r="L174" s="270"/>
      <c r="M174" s="270"/>
      <c r="N174" s="270">
        <f>SUM(B174:M174)</f>
        <v>0</v>
      </c>
      <c r="P174" s="410"/>
      <c r="Q174" s="410"/>
      <c r="R174" s="410"/>
      <c r="S174" s="410"/>
      <c r="T174" s="410"/>
      <c r="U174" s="410"/>
      <c r="V174" s="410"/>
      <c r="W174" s="410"/>
      <c r="X174" s="410"/>
      <c r="Y174" s="410"/>
      <c r="Z174" s="410"/>
      <c r="AA174" s="410"/>
      <c r="AB174" s="410"/>
    </row>
    <row r="175" spans="1:28" x14ac:dyDescent="0.25">
      <c r="A175" s="2" t="s">
        <v>83</v>
      </c>
      <c r="B175" s="209">
        <f>SUM(B174)</f>
        <v>0</v>
      </c>
      <c r="C175" s="209">
        <f>SUM($B$174:C$174)</f>
        <v>0</v>
      </c>
      <c r="D175" s="209">
        <f>SUM($B$174:D$174)</f>
        <v>0</v>
      </c>
      <c r="E175" s="209">
        <f>SUM($B$174:E$174)</f>
        <v>0</v>
      </c>
      <c r="F175" s="209">
        <f>SUM($B$174:F$174)</f>
        <v>0</v>
      </c>
      <c r="G175" s="209">
        <f>SUM($B$174:G$174)</f>
        <v>0</v>
      </c>
      <c r="H175" s="209">
        <f>SUM($B$174:H$174)</f>
        <v>0</v>
      </c>
      <c r="I175" s="209">
        <f>SUM($B$174:I$174)</f>
        <v>0</v>
      </c>
      <c r="J175" s="209">
        <f>SUM($B$174:J$174)</f>
        <v>0</v>
      </c>
      <c r="K175" s="209">
        <f>SUM($B$174:K$174)</f>
        <v>0</v>
      </c>
      <c r="L175" s="209">
        <f>SUM($B$174:L$174)</f>
        <v>0</v>
      </c>
      <c r="M175" s="209">
        <f>SUM($B$174:M$174)</f>
        <v>0</v>
      </c>
      <c r="N175" s="209"/>
      <c r="P175" s="410"/>
      <c r="Q175" s="410"/>
      <c r="R175" s="410"/>
      <c r="S175" s="410"/>
      <c r="T175" s="410"/>
      <c r="U175" s="410"/>
      <c r="V175" s="410"/>
      <c r="W175" s="410"/>
      <c r="X175" s="410"/>
      <c r="Y175" s="410"/>
      <c r="Z175" s="410"/>
      <c r="AA175" s="410"/>
      <c r="AB175" s="410"/>
    </row>
    <row r="176" spans="1:28" x14ac:dyDescent="0.25">
      <c r="A176" s="2" t="s">
        <v>199</v>
      </c>
      <c r="B176" s="1">
        <f>IFERROR(IF(B174=0,0,B174/B173),0)</f>
        <v>0</v>
      </c>
      <c r="C176" s="1">
        <f t="shared" ref="C176:N176" si="39">IFERROR(IF(C174=0,0,C174/C173),0)</f>
        <v>0</v>
      </c>
      <c r="D176" s="1">
        <f t="shared" si="39"/>
        <v>0</v>
      </c>
      <c r="E176" s="1">
        <f t="shared" si="39"/>
        <v>0</v>
      </c>
      <c r="F176" s="1">
        <f t="shared" si="39"/>
        <v>0</v>
      </c>
      <c r="G176" s="1">
        <f t="shared" si="39"/>
        <v>0</v>
      </c>
      <c r="H176" s="1">
        <f t="shared" si="39"/>
        <v>0</v>
      </c>
      <c r="I176" s="1">
        <f t="shared" si="39"/>
        <v>0</v>
      </c>
      <c r="J176" s="1">
        <f t="shared" si="39"/>
        <v>0</v>
      </c>
      <c r="K176" s="1">
        <f t="shared" si="39"/>
        <v>0</v>
      </c>
      <c r="L176" s="1">
        <f t="shared" si="39"/>
        <v>0</v>
      </c>
      <c r="M176" s="1">
        <f t="shared" si="39"/>
        <v>0</v>
      </c>
      <c r="N176" s="1">
        <f t="shared" si="39"/>
        <v>0</v>
      </c>
      <c r="P176" s="410"/>
      <c r="Q176" s="410"/>
      <c r="R176" s="410"/>
      <c r="S176" s="410"/>
      <c r="T176" s="410"/>
      <c r="U176" s="410"/>
      <c r="V176" s="410"/>
      <c r="W176" s="410"/>
      <c r="X176" s="410"/>
      <c r="Y176" s="410"/>
      <c r="Z176" s="410"/>
      <c r="AA176" s="410"/>
      <c r="AB176" s="410"/>
    </row>
    <row r="177" spans="1:28" x14ac:dyDescent="0.25">
      <c r="A177" s="2" t="s">
        <v>200</v>
      </c>
      <c r="B177" s="1">
        <f>B175/$B$171</f>
        <v>0</v>
      </c>
      <c r="C177" s="1">
        <f t="shared" ref="C177:M177" si="40">C175/$B$171</f>
        <v>0</v>
      </c>
      <c r="D177" s="1">
        <f t="shared" si="40"/>
        <v>0</v>
      </c>
      <c r="E177" s="1">
        <f t="shared" si="40"/>
        <v>0</v>
      </c>
      <c r="F177" s="1">
        <f t="shared" si="40"/>
        <v>0</v>
      </c>
      <c r="G177" s="1">
        <f t="shared" si="40"/>
        <v>0</v>
      </c>
      <c r="H177" s="1">
        <f t="shared" si="40"/>
        <v>0</v>
      </c>
      <c r="I177" s="1">
        <f t="shared" si="40"/>
        <v>0</v>
      </c>
      <c r="J177" s="1">
        <f t="shared" si="40"/>
        <v>0</v>
      </c>
      <c r="K177" s="1">
        <f t="shared" si="40"/>
        <v>0</v>
      </c>
      <c r="L177" s="1">
        <f t="shared" si="40"/>
        <v>0</v>
      </c>
      <c r="M177" s="1">
        <f t="shared" si="40"/>
        <v>0</v>
      </c>
      <c r="N177" s="1"/>
      <c r="P177" s="410"/>
      <c r="Q177" s="410"/>
      <c r="R177" s="410"/>
      <c r="S177" s="410"/>
      <c r="T177" s="410"/>
      <c r="U177" s="410"/>
      <c r="V177" s="410"/>
      <c r="W177" s="410"/>
      <c r="X177" s="410"/>
      <c r="Y177" s="410"/>
      <c r="Z177" s="410"/>
      <c r="AA177" s="410"/>
      <c r="AB177" s="410"/>
    </row>
    <row r="180" spans="1:28" x14ac:dyDescent="0.25">
      <c r="A180" s="204" t="s">
        <v>186</v>
      </c>
      <c r="B180" s="205" t="s">
        <v>28</v>
      </c>
      <c r="C180" s="205" t="s">
        <v>29</v>
      </c>
      <c r="D180" s="205" t="s">
        <v>30</v>
      </c>
      <c r="E180" s="205" t="s">
        <v>31</v>
      </c>
      <c r="F180" s="205" t="s">
        <v>32</v>
      </c>
      <c r="G180" s="205" t="s">
        <v>33</v>
      </c>
      <c r="H180" s="205" t="s">
        <v>34</v>
      </c>
      <c r="I180" s="205" t="s">
        <v>35</v>
      </c>
      <c r="J180" s="205" t="s">
        <v>36</v>
      </c>
      <c r="K180" s="205" t="s">
        <v>37</v>
      </c>
      <c r="L180" s="205" t="s">
        <v>38</v>
      </c>
      <c r="M180" s="205" t="s">
        <v>39</v>
      </c>
      <c r="N180" s="205" t="s">
        <v>82</v>
      </c>
      <c r="P180" s="205" t="s">
        <v>28</v>
      </c>
      <c r="Q180" s="205" t="s">
        <v>29</v>
      </c>
      <c r="R180" s="205" t="s">
        <v>30</v>
      </c>
      <c r="S180" s="205" t="s">
        <v>31</v>
      </c>
      <c r="T180" s="205" t="s">
        <v>32</v>
      </c>
      <c r="U180" s="205" t="s">
        <v>33</v>
      </c>
      <c r="V180" s="205" t="s">
        <v>34</v>
      </c>
      <c r="W180" s="205" t="s">
        <v>35</v>
      </c>
      <c r="X180" s="205" t="s">
        <v>36</v>
      </c>
      <c r="Y180" s="205" t="s">
        <v>37</v>
      </c>
      <c r="Z180" s="205" t="s">
        <v>38</v>
      </c>
      <c r="AA180" s="205" t="s">
        <v>39</v>
      </c>
      <c r="AB180" s="205" t="s">
        <v>82</v>
      </c>
    </row>
    <row r="181" spans="1:28" x14ac:dyDescent="0.25">
      <c r="A181" s="2" t="s">
        <v>262</v>
      </c>
      <c r="B181" s="215">
        <v>1</v>
      </c>
      <c r="C181" s="215">
        <v>1</v>
      </c>
      <c r="D181" s="215">
        <v>1</v>
      </c>
      <c r="E181" s="215">
        <v>1</v>
      </c>
      <c r="F181" s="215">
        <v>1</v>
      </c>
      <c r="G181" s="215">
        <v>1</v>
      </c>
      <c r="H181" s="215">
        <v>1</v>
      </c>
      <c r="I181" s="215">
        <v>1</v>
      </c>
      <c r="J181" s="215">
        <v>1</v>
      </c>
      <c r="K181" s="215">
        <v>1</v>
      </c>
      <c r="L181" s="215">
        <v>1</v>
      </c>
      <c r="M181" s="215">
        <v>1</v>
      </c>
      <c r="N181" s="215">
        <v>1</v>
      </c>
      <c r="P181" s="410" t="s">
        <v>319</v>
      </c>
      <c r="Q181" s="410"/>
      <c r="R181" s="410"/>
      <c r="S181" s="410"/>
      <c r="T181" s="410"/>
      <c r="U181" s="410"/>
      <c r="V181" s="410"/>
      <c r="W181" s="410"/>
      <c r="X181" s="410"/>
      <c r="Y181" s="410"/>
      <c r="Z181" s="410"/>
      <c r="AA181" s="410"/>
      <c r="AB181" s="410"/>
    </row>
    <row r="182" spans="1:28" x14ac:dyDescent="0.25">
      <c r="A182" s="2" t="s">
        <v>263</v>
      </c>
      <c r="B182" s="215">
        <v>0.75</v>
      </c>
      <c r="C182" s="215">
        <v>0.75</v>
      </c>
      <c r="D182" s="215">
        <v>0.75</v>
      </c>
      <c r="E182" s="215">
        <v>0.75</v>
      </c>
      <c r="F182" s="215">
        <v>0.75</v>
      </c>
      <c r="G182" s="215">
        <v>0.75</v>
      </c>
      <c r="H182" s="215">
        <v>0.75</v>
      </c>
      <c r="I182" s="215">
        <v>0.75</v>
      </c>
      <c r="J182" s="215">
        <v>0.75</v>
      </c>
      <c r="K182" s="215">
        <v>0.75</v>
      </c>
      <c r="L182" s="215">
        <v>0.75</v>
      </c>
      <c r="M182" s="215">
        <v>0.75</v>
      </c>
      <c r="N182" s="215">
        <v>0.75</v>
      </c>
      <c r="P182" s="410"/>
      <c r="Q182" s="410"/>
      <c r="R182" s="410"/>
      <c r="S182" s="410"/>
      <c r="T182" s="410"/>
      <c r="U182" s="410"/>
      <c r="V182" s="410"/>
      <c r="W182" s="410"/>
      <c r="X182" s="410"/>
      <c r="Y182" s="410"/>
      <c r="Z182" s="410"/>
      <c r="AA182" s="410"/>
      <c r="AB182" s="410"/>
    </row>
    <row r="183" spans="1:28" x14ac:dyDescent="0.25">
      <c r="A183" s="241" t="s">
        <v>307</v>
      </c>
      <c r="B183" s="303">
        <v>1</v>
      </c>
      <c r="C183" s="303"/>
      <c r="D183" s="303"/>
      <c r="E183" s="303"/>
      <c r="F183" s="303"/>
      <c r="G183" s="303"/>
      <c r="H183" s="303"/>
      <c r="I183" s="303"/>
      <c r="J183" s="303"/>
      <c r="K183" s="303"/>
      <c r="L183" s="303"/>
      <c r="M183" s="303"/>
      <c r="N183" s="279">
        <f>SUM(B183:M183)</f>
        <v>1</v>
      </c>
      <c r="P183" s="410"/>
      <c r="Q183" s="410"/>
      <c r="R183" s="410"/>
      <c r="S183" s="410"/>
      <c r="T183" s="410"/>
      <c r="U183" s="410"/>
      <c r="V183" s="410"/>
      <c r="W183" s="410"/>
      <c r="X183" s="410"/>
      <c r="Y183" s="410"/>
      <c r="Z183" s="410"/>
      <c r="AA183" s="410"/>
      <c r="AB183" s="410"/>
    </row>
    <row r="184" spans="1:28" x14ac:dyDescent="0.25">
      <c r="A184" s="241" t="s">
        <v>308</v>
      </c>
      <c r="B184" s="303">
        <v>1</v>
      </c>
      <c r="C184" s="303"/>
      <c r="D184" s="303"/>
      <c r="E184" s="303"/>
      <c r="F184" s="303"/>
      <c r="G184" s="303"/>
      <c r="H184" s="303"/>
      <c r="I184" s="303"/>
      <c r="J184" s="303"/>
      <c r="K184" s="303"/>
      <c r="L184" s="303"/>
      <c r="M184" s="303"/>
      <c r="N184" s="279">
        <f>SUM(B184:M184)</f>
        <v>1</v>
      </c>
      <c r="P184" s="410"/>
      <c r="Q184" s="410"/>
      <c r="R184" s="410"/>
      <c r="S184" s="410"/>
      <c r="T184" s="410"/>
      <c r="U184" s="410"/>
      <c r="V184" s="410"/>
      <c r="W184" s="410"/>
      <c r="X184" s="410"/>
      <c r="Y184" s="410"/>
      <c r="Z184" s="410"/>
      <c r="AA184" s="410"/>
      <c r="AB184" s="410"/>
    </row>
    <row r="185" spans="1:28" x14ac:dyDescent="0.25">
      <c r="A185" s="2" t="s">
        <v>309</v>
      </c>
      <c r="B185" s="304">
        <f>IFERROR(B183/B184,0)</f>
        <v>1</v>
      </c>
      <c r="C185" s="304">
        <f t="shared" ref="C185:M185" si="41">IFERROR(C183/C184,0)</f>
        <v>0</v>
      </c>
      <c r="D185" s="304">
        <f t="shared" si="41"/>
        <v>0</v>
      </c>
      <c r="E185" s="304">
        <f t="shared" si="41"/>
        <v>0</v>
      </c>
      <c r="F185" s="304">
        <f t="shared" si="41"/>
        <v>0</v>
      </c>
      <c r="G185" s="304">
        <f t="shared" si="41"/>
        <v>0</v>
      </c>
      <c r="H185" s="304">
        <f t="shared" si="41"/>
        <v>0</v>
      </c>
      <c r="I185" s="304">
        <f t="shared" si="41"/>
        <v>0</v>
      </c>
      <c r="J185" s="304">
        <f t="shared" si="41"/>
        <v>0</v>
      </c>
      <c r="K185" s="304">
        <f t="shared" si="41"/>
        <v>0</v>
      </c>
      <c r="L185" s="304">
        <f t="shared" si="41"/>
        <v>0</v>
      </c>
      <c r="M185" s="304">
        <f t="shared" si="41"/>
        <v>0</v>
      </c>
      <c r="N185" s="305">
        <f>AVERAGE(B185:M185)</f>
        <v>8.3333333333333329E-2</v>
      </c>
      <c r="P185" s="410"/>
      <c r="Q185" s="410"/>
      <c r="R185" s="410"/>
      <c r="S185" s="410"/>
      <c r="T185" s="410"/>
      <c r="U185" s="410"/>
      <c r="V185" s="410"/>
      <c r="W185" s="410"/>
      <c r="X185" s="410"/>
      <c r="Y185" s="410"/>
      <c r="Z185" s="410"/>
      <c r="AA185" s="410"/>
      <c r="AB185" s="410"/>
    </row>
    <row r="186" spans="1:28" x14ac:dyDescent="0.25">
      <c r="A186" s="2" t="s">
        <v>310</v>
      </c>
      <c r="B186" s="275">
        <v>0.5</v>
      </c>
      <c r="C186" s="275"/>
      <c r="D186" s="275"/>
      <c r="E186" s="275"/>
      <c r="F186" s="275"/>
      <c r="G186" s="275"/>
      <c r="H186" s="275"/>
      <c r="I186" s="275"/>
      <c r="J186" s="275"/>
      <c r="K186" s="275"/>
      <c r="L186" s="275"/>
      <c r="M186" s="275"/>
      <c r="N186" s="273">
        <f>AVERAGE(B186:M186)</f>
        <v>0.5</v>
      </c>
      <c r="P186" s="410"/>
      <c r="Q186" s="410"/>
      <c r="R186" s="410"/>
      <c r="S186" s="410"/>
      <c r="T186" s="410"/>
      <c r="U186" s="410"/>
      <c r="V186" s="410"/>
      <c r="W186" s="410"/>
      <c r="X186" s="410"/>
      <c r="Y186" s="410"/>
      <c r="Z186" s="410"/>
      <c r="AA186" s="410"/>
      <c r="AB186" s="410"/>
    </row>
    <row r="187" spans="1:28" x14ac:dyDescent="0.25">
      <c r="A187" s="2" t="s">
        <v>199</v>
      </c>
      <c r="B187" s="4">
        <f>IFERROR(AVERAGE(B186/B182,B185/B181),0)</f>
        <v>0.83333333333333326</v>
      </c>
      <c r="C187" s="4">
        <f t="shared" ref="C187:N187" si="42">IFERROR(AVERAGE(C186/C182,C185/C181),0)</f>
        <v>0</v>
      </c>
      <c r="D187" s="4">
        <f t="shared" si="42"/>
        <v>0</v>
      </c>
      <c r="E187" s="4">
        <f t="shared" si="42"/>
        <v>0</v>
      </c>
      <c r="F187" s="4">
        <f t="shared" si="42"/>
        <v>0</v>
      </c>
      <c r="G187" s="4">
        <f t="shared" si="42"/>
        <v>0</v>
      </c>
      <c r="H187" s="4">
        <f t="shared" si="42"/>
        <v>0</v>
      </c>
      <c r="I187" s="4">
        <f t="shared" si="42"/>
        <v>0</v>
      </c>
      <c r="J187" s="4">
        <f t="shared" si="42"/>
        <v>0</v>
      </c>
      <c r="K187" s="4">
        <f t="shared" si="42"/>
        <v>0</v>
      </c>
      <c r="L187" s="4">
        <f t="shared" si="42"/>
        <v>0</v>
      </c>
      <c r="M187" s="4">
        <f t="shared" si="42"/>
        <v>0</v>
      </c>
      <c r="N187" s="4">
        <f t="shared" si="42"/>
        <v>0.375</v>
      </c>
      <c r="P187" s="410"/>
      <c r="Q187" s="410"/>
      <c r="R187" s="410"/>
      <c r="S187" s="410"/>
      <c r="T187" s="410"/>
      <c r="U187" s="410"/>
      <c r="V187" s="410"/>
      <c r="W187" s="410"/>
      <c r="X187" s="410"/>
      <c r="Y187" s="410"/>
      <c r="Z187" s="410"/>
      <c r="AA187" s="410"/>
      <c r="AB187" s="410"/>
    </row>
    <row r="188" spans="1:28" x14ac:dyDescent="0.25">
      <c r="A188" s="2" t="s">
        <v>200</v>
      </c>
      <c r="B188" s="1">
        <f>B187</f>
        <v>0.83333333333333326</v>
      </c>
      <c r="C188" s="1">
        <f>SUM($B$187:C$187)/COUNT($B$187:C$187)</f>
        <v>0.41666666666666663</v>
      </c>
      <c r="D188" s="1">
        <f>SUM($B$187:D$187)/COUNT($B$187:D$187)</f>
        <v>0.27777777777777773</v>
      </c>
      <c r="E188" s="1">
        <f>SUM($B$187:E$187)/COUNT($B$187:E$187)</f>
        <v>0.20833333333333331</v>
      </c>
      <c r="F188" s="1">
        <f>SUM($B$187:F$187)/COUNT($B$187:F$187)</f>
        <v>0.16666666666666666</v>
      </c>
      <c r="G188" s="1">
        <f>SUM($B$187:G$187)/COUNT($B$187:G$187)</f>
        <v>0.13888888888888887</v>
      </c>
      <c r="H188" s="1">
        <f>SUM($B$187:H$187)/COUNT($B$187:H$187)</f>
        <v>0.11904761904761904</v>
      </c>
      <c r="I188" s="1">
        <f>SUM($B$187:I$187)/COUNT($B$187:I$187)</f>
        <v>0.10416666666666666</v>
      </c>
      <c r="J188" s="1">
        <f>SUM($B$187:J$187)/COUNT($B$187:J$187)</f>
        <v>9.2592592592592587E-2</v>
      </c>
      <c r="K188" s="1">
        <f>SUM($B$187:K$187)/COUNT($B$187:K$187)</f>
        <v>8.3333333333333329E-2</v>
      </c>
      <c r="L188" s="1">
        <f>SUM($B$187:L$187)/COUNT($B$187:L$187)</f>
        <v>7.5757575757575746E-2</v>
      </c>
      <c r="M188" s="1">
        <f>SUM($B$187:M$187)/COUNT($B$187:M$187)</f>
        <v>6.9444444444444434E-2</v>
      </c>
      <c r="N188" s="1"/>
      <c r="P188" s="410"/>
      <c r="Q188" s="410"/>
      <c r="R188" s="410"/>
      <c r="S188" s="410"/>
      <c r="T188" s="410"/>
      <c r="U188" s="410"/>
      <c r="V188" s="410"/>
      <c r="W188" s="410"/>
      <c r="X188" s="410"/>
      <c r="Y188" s="410"/>
      <c r="Z188" s="410"/>
      <c r="AA188" s="410"/>
      <c r="AB188" s="410"/>
    </row>
  </sheetData>
  <mergeCells count="299">
    <mergeCell ref="P17:P19"/>
    <mergeCell ref="Q17:Q19"/>
    <mergeCell ref="R17:R19"/>
    <mergeCell ref="S17:S19"/>
    <mergeCell ref="T17:T19"/>
    <mergeCell ref="U17:U19"/>
    <mergeCell ref="AB3:AB5"/>
    <mergeCell ref="P10:P12"/>
    <mergeCell ref="Q10:Q12"/>
    <mergeCell ref="R10:R12"/>
    <mergeCell ref="S10:S12"/>
    <mergeCell ref="T10:T12"/>
    <mergeCell ref="U10:U12"/>
    <mergeCell ref="V10:V12"/>
    <mergeCell ref="W10:W12"/>
    <mergeCell ref="X10:X12"/>
    <mergeCell ref="V3:V5"/>
    <mergeCell ref="W3:W5"/>
    <mergeCell ref="X3:X5"/>
    <mergeCell ref="Y3:Y5"/>
    <mergeCell ref="Z3:Z5"/>
    <mergeCell ref="AA3:AA5"/>
    <mergeCell ref="P3:P5"/>
    <mergeCell ref="Q3:Q5"/>
    <mergeCell ref="R3:R5"/>
    <mergeCell ref="S3:S5"/>
    <mergeCell ref="T3:T5"/>
    <mergeCell ref="U3:U5"/>
    <mergeCell ref="AB17:AB19"/>
    <mergeCell ref="V17:V19"/>
    <mergeCell ref="W17:W19"/>
    <mergeCell ref="X17:X19"/>
    <mergeCell ref="Y17:Y19"/>
    <mergeCell ref="Z17:Z19"/>
    <mergeCell ref="AA17:AA19"/>
    <mergeCell ref="Y10:Y12"/>
    <mergeCell ref="Z10:Z12"/>
    <mergeCell ref="AA10:AA12"/>
    <mergeCell ref="AB10:AB12"/>
    <mergeCell ref="AA24:AA27"/>
    <mergeCell ref="AB24:AB27"/>
    <mergeCell ref="P32:P36"/>
    <mergeCell ref="Q32:Q36"/>
    <mergeCell ref="R32:R36"/>
    <mergeCell ref="S32:S36"/>
    <mergeCell ref="T32:T36"/>
    <mergeCell ref="U32:U36"/>
    <mergeCell ref="P24:P27"/>
    <mergeCell ref="Q24:Q27"/>
    <mergeCell ref="R24:R27"/>
    <mergeCell ref="S24:S27"/>
    <mergeCell ref="T24:T27"/>
    <mergeCell ref="U24:U27"/>
    <mergeCell ref="V24:V27"/>
    <mergeCell ref="W24:W27"/>
    <mergeCell ref="X24:X27"/>
    <mergeCell ref="V32:V36"/>
    <mergeCell ref="W32:W36"/>
    <mergeCell ref="X32:X36"/>
    <mergeCell ref="Y32:Y36"/>
    <mergeCell ref="P40:P43"/>
    <mergeCell ref="Q40:Q43"/>
    <mergeCell ref="R40:R43"/>
    <mergeCell ref="S40:S43"/>
    <mergeCell ref="T40:T43"/>
    <mergeCell ref="U40:U43"/>
    <mergeCell ref="V40:V43"/>
    <mergeCell ref="Y24:Y27"/>
    <mergeCell ref="Z24:Z27"/>
    <mergeCell ref="W40:W43"/>
    <mergeCell ref="X40:X43"/>
    <mergeCell ref="Y40:Y43"/>
    <mergeCell ref="Z40:Z43"/>
    <mergeCell ref="AA40:AA43"/>
    <mergeCell ref="AB40:AB43"/>
    <mergeCell ref="Z32:Z36"/>
    <mergeCell ref="AA32:AA36"/>
    <mergeCell ref="AB32:AB36"/>
    <mergeCell ref="P54:P57"/>
    <mergeCell ref="Q54:Q57"/>
    <mergeCell ref="R54:R57"/>
    <mergeCell ref="S54:S57"/>
    <mergeCell ref="T54:T57"/>
    <mergeCell ref="U54:U57"/>
    <mergeCell ref="V54:V57"/>
    <mergeCell ref="P47:P50"/>
    <mergeCell ref="Q47:Q50"/>
    <mergeCell ref="R47:R50"/>
    <mergeCell ref="S47:S50"/>
    <mergeCell ref="T47:T50"/>
    <mergeCell ref="U47:U50"/>
    <mergeCell ref="V47:V50"/>
    <mergeCell ref="W54:W57"/>
    <mergeCell ref="X54:X57"/>
    <mergeCell ref="Y54:Y57"/>
    <mergeCell ref="Z54:Z57"/>
    <mergeCell ref="AA54:AA57"/>
    <mergeCell ref="AA69:AA74"/>
    <mergeCell ref="P69:P74"/>
    <mergeCell ref="AB54:AB57"/>
    <mergeCell ref="Z47:Z50"/>
    <mergeCell ref="AA47:AA50"/>
    <mergeCell ref="AB47:AB50"/>
    <mergeCell ref="W47:W50"/>
    <mergeCell ref="X47:X50"/>
    <mergeCell ref="Y47:Y50"/>
    <mergeCell ref="W61:W65"/>
    <mergeCell ref="X61:X65"/>
    <mergeCell ref="Y61:Y65"/>
    <mergeCell ref="Z61:Z65"/>
    <mergeCell ref="AA61:AA65"/>
    <mergeCell ref="AB61:AB65"/>
    <mergeCell ref="Y79:Y82"/>
    <mergeCell ref="Z79:Z82"/>
    <mergeCell ref="Y69:Y74"/>
    <mergeCell ref="Z69:Z74"/>
    <mergeCell ref="AA86:AA89"/>
    <mergeCell ref="AB86:AB89"/>
    <mergeCell ref="AB79:AB82"/>
    <mergeCell ref="AA79:AA82"/>
    <mergeCell ref="P61:P65"/>
    <mergeCell ref="Q61:Q65"/>
    <mergeCell ref="R61:R65"/>
    <mergeCell ref="S61:S65"/>
    <mergeCell ref="T61:T65"/>
    <mergeCell ref="U61:U65"/>
    <mergeCell ref="V61:V65"/>
    <mergeCell ref="AB69:AB74"/>
    <mergeCell ref="P79:P82"/>
    <mergeCell ref="Q79:Q82"/>
    <mergeCell ref="R79:R82"/>
    <mergeCell ref="S79:S82"/>
    <mergeCell ref="T79:T82"/>
    <mergeCell ref="U79:U82"/>
    <mergeCell ref="V79:V82"/>
    <mergeCell ref="W79:W82"/>
    <mergeCell ref="Q86:Q89"/>
    <mergeCell ref="R86:R89"/>
    <mergeCell ref="S86:S89"/>
    <mergeCell ref="T86:T89"/>
    <mergeCell ref="U86:U89"/>
    <mergeCell ref="V86:V89"/>
    <mergeCell ref="W86:W89"/>
    <mergeCell ref="X86:X89"/>
    <mergeCell ref="Q69:Q74"/>
    <mergeCell ref="R69:R74"/>
    <mergeCell ref="S69:S74"/>
    <mergeCell ref="T69:T74"/>
    <mergeCell ref="U69:U74"/>
    <mergeCell ref="X79:X82"/>
    <mergeCell ref="V69:V74"/>
    <mergeCell ref="W69:W74"/>
    <mergeCell ref="X69:X74"/>
    <mergeCell ref="P100:P103"/>
    <mergeCell ref="Q100:Q103"/>
    <mergeCell ref="R100:R103"/>
    <mergeCell ref="S100:S103"/>
    <mergeCell ref="T100:T103"/>
    <mergeCell ref="U100:U103"/>
    <mergeCell ref="V100:V103"/>
    <mergeCell ref="Y86:Y89"/>
    <mergeCell ref="Z86:Z89"/>
    <mergeCell ref="W100:W103"/>
    <mergeCell ref="X100:X103"/>
    <mergeCell ref="Y100:Y103"/>
    <mergeCell ref="Z100:Z103"/>
    <mergeCell ref="P93:P96"/>
    <mergeCell ref="Q93:Q96"/>
    <mergeCell ref="R93:R96"/>
    <mergeCell ref="S93:S96"/>
    <mergeCell ref="T93:T96"/>
    <mergeCell ref="U93:U96"/>
    <mergeCell ref="V93:V96"/>
    <mergeCell ref="W93:W96"/>
    <mergeCell ref="X93:X96"/>
    <mergeCell ref="Y93:Y96"/>
    <mergeCell ref="P86:P89"/>
    <mergeCell ref="P124:P127"/>
    <mergeCell ref="Q124:Q127"/>
    <mergeCell ref="R124:R127"/>
    <mergeCell ref="S124:S127"/>
    <mergeCell ref="T124:T127"/>
    <mergeCell ref="U124:U127"/>
    <mergeCell ref="V124:V127"/>
    <mergeCell ref="W124:W127"/>
    <mergeCell ref="X124:X127"/>
    <mergeCell ref="X132:X136"/>
    <mergeCell ref="Y132:Y136"/>
    <mergeCell ref="Z132:Z136"/>
    <mergeCell ref="X141:X145"/>
    <mergeCell ref="Y141:Y145"/>
    <mergeCell ref="Z141:Z145"/>
    <mergeCell ref="AA100:AA103"/>
    <mergeCell ref="AB100:AB103"/>
    <mergeCell ref="Z93:Z96"/>
    <mergeCell ref="AA93:AA96"/>
    <mergeCell ref="AB93:AB96"/>
    <mergeCell ref="Z124:Z127"/>
    <mergeCell ref="AA124:AA127"/>
    <mergeCell ref="AB124:AB127"/>
    <mergeCell ref="Y124:Y127"/>
    <mergeCell ref="P141:P145"/>
    <mergeCell ref="Q141:Q145"/>
    <mergeCell ref="R141:R145"/>
    <mergeCell ref="S141:S145"/>
    <mergeCell ref="T141:T145"/>
    <mergeCell ref="U141:U145"/>
    <mergeCell ref="V141:V145"/>
    <mergeCell ref="W141:W145"/>
    <mergeCell ref="P132:P136"/>
    <mergeCell ref="Q132:Q136"/>
    <mergeCell ref="R132:R136"/>
    <mergeCell ref="S132:S136"/>
    <mergeCell ref="T132:T136"/>
    <mergeCell ref="U132:U136"/>
    <mergeCell ref="V132:V136"/>
    <mergeCell ref="W132:W136"/>
    <mergeCell ref="P164:P168"/>
    <mergeCell ref="Q164:Q168"/>
    <mergeCell ref="R164:R168"/>
    <mergeCell ref="S164:S168"/>
    <mergeCell ref="T164:T168"/>
    <mergeCell ref="U164:U168"/>
    <mergeCell ref="V164:V168"/>
    <mergeCell ref="W164:W168"/>
    <mergeCell ref="U149:U159"/>
    <mergeCell ref="V149:V159"/>
    <mergeCell ref="W149:W159"/>
    <mergeCell ref="P149:P159"/>
    <mergeCell ref="Q149:Q159"/>
    <mergeCell ref="R149:R159"/>
    <mergeCell ref="S149:S159"/>
    <mergeCell ref="T149:T159"/>
    <mergeCell ref="P173:P177"/>
    <mergeCell ref="Q173:Q177"/>
    <mergeCell ref="R173:R177"/>
    <mergeCell ref="S173:S177"/>
    <mergeCell ref="T173:T177"/>
    <mergeCell ref="U173:U177"/>
    <mergeCell ref="V173:V177"/>
    <mergeCell ref="W173:W177"/>
    <mergeCell ref="X173:X177"/>
    <mergeCell ref="P181:P188"/>
    <mergeCell ref="Q181:Q188"/>
    <mergeCell ref="R181:R188"/>
    <mergeCell ref="S181:S188"/>
    <mergeCell ref="T181:T188"/>
    <mergeCell ref="U181:U188"/>
    <mergeCell ref="V181:V188"/>
    <mergeCell ref="W181:W188"/>
    <mergeCell ref="X181:X188"/>
    <mergeCell ref="W108:W111"/>
    <mergeCell ref="X108:X111"/>
    <mergeCell ref="Z181:Z188"/>
    <mergeCell ref="AA181:AA188"/>
    <mergeCell ref="AB181:AB188"/>
    <mergeCell ref="Y173:Y177"/>
    <mergeCell ref="Z173:Z177"/>
    <mergeCell ref="AA173:AA177"/>
    <mergeCell ref="AB173:AB177"/>
    <mergeCell ref="Y181:Y188"/>
    <mergeCell ref="X164:X168"/>
    <mergeCell ref="Y164:Y168"/>
    <mergeCell ref="Z164:Z168"/>
    <mergeCell ref="AA164:AA168"/>
    <mergeCell ref="AB164:AB168"/>
    <mergeCell ref="AA141:AA145"/>
    <mergeCell ref="AB141:AB145"/>
    <mergeCell ref="AA149:AA159"/>
    <mergeCell ref="AB149:AB159"/>
    <mergeCell ref="X149:X159"/>
    <mergeCell ref="Y149:Y159"/>
    <mergeCell ref="Z149:Z159"/>
    <mergeCell ref="AA132:AA136"/>
    <mergeCell ref="AB132:AB136"/>
    <mergeCell ref="Y108:Y111"/>
    <mergeCell ref="Z108:Z111"/>
    <mergeCell ref="AA108:AA111"/>
    <mergeCell ref="AB108:AB111"/>
    <mergeCell ref="P116:P119"/>
    <mergeCell ref="Q116:Q119"/>
    <mergeCell ref="R116:R119"/>
    <mergeCell ref="S116:S119"/>
    <mergeCell ref="T116:T119"/>
    <mergeCell ref="U116:U119"/>
    <mergeCell ref="V116:V119"/>
    <mergeCell ref="W116:W119"/>
    <mergeCell ref="X116:X119"/>
    <mergeCell ref="Y116:Y119"/>
    <mergeCell ref="Z116:Z119"/>
    <mergeCell ref="AA116:AA119"/>
    <mergeCell ref="AB116:AB119"/>
    <mergeCell ref="P108:P111"/>
    <mergeCell ref="Q108:Q111"/>
    <mergeCell ref="R108:R111"/>
    <mergeCell ref="S108:S111"/>
    <mergeCell ref="T108:T111"/>
    <mergeCell ref="U108:U111"/>
    <mergeCell ref="V108:V111"/>
  </mergeCells>
  <conditionalFormatting sqref="B5:N5">
    <cfRule type="cellIs" dxfId="68" priority="78" operator="greaterThan">
      <formula>1</formula>
    </cfRule>
    <cfRule type="cellIs" dxfId="67" priority="77" operator="lessThan">
      <formula>1</formula>
    </cfRule>
    <cfRule type="cellIs" dxfId="66" priority="76" operator="equal">
      <formula>1</formula>
    </cfRule>
  </conditionalFormatting>
  <conditionalFormatting sqref="B11:N11">
    <cfRule type="cellIs" dxfId="65" priority="101" operator="lessThan">
      <formula>1</formula>
    </cfRule>
    <cfRule type="cellIs" dxfId="64" priority="100" operator="equal">
      <formula>1</formula>
    </cfRule>
    <cfRule type="cellIs" dxfId="63" priority="102" operator="greaterThan">
      <formula>1</formula>
    </cfRule>
  </conditionalFormatting>
  <conditionalFormatting sqref="B18:N18">
    <cfRule type="cellIs" dxfId="62" priority="75" operator="greaterThan">
      <formula>1</formula>
    </cfRule>
    <cfRule type="cellIs" dxfId="61" priority="74" operator="lessThan">
      <formula>1</formula>
    </cfRule>
    <cfRule type="cellIs" dxfId="60" priority="73" operator="equal">
      <formula>1</formula>
    </cfRule>
  </conditionalFormatting>
  <conditionalFormatting sqref="B26:N27">
    <cfRule type="cellIs" dxfId="59" priority="70" operator="equal">
      <formula>1</formula>
    </cfRule>
    <cfRule type="cellIs" dxfId="58" priority="72" operator="greaterThan">
      <formula>1</formula>
    </cfRule>
    <cfRule type="cellIs" dxfId="57" priority="71" operator="lessThan">
      <formula>1</formula>
    </cfRule>
  </conditionalFormatting>
  <conditionalFormatting sqref="B35:N36">
    <cfRule type="cellIs" dxfId="56" priority="90" operator="greaterThan">
      <formula>1</formula>
    </cfRule>
    <cfRule type="cellIs" dxfId="55" priority="89" operator="lessThan">
      <formula>1</formula>
    </cfRule>
    <cfRule type="cellIs" dxfId="54" priority="88" operator="equal">
      <formula>1</formula>
    </cfRule>
  </conditionalFormatting>
  <conditionalFormatting sqref="B43:N43">
    <cfRule type="cellIs" dxfId="53" priority="67" operator="equal">
      <formula>1</formula>
    </cfRule>
    <cfRule type="cellIs" dxfId="52" priority="69" operator="greaterThan">
      <formula>1</formula>
    </cfRule>
    <cfRule type="cellIs" dxfId="51" priority="68" operator="lessThan">
      <formula>1</formula>
    </cfRule>
  </conditionalFormatting>
  <conditionalFormatting sqref="B56:N57">
    <cfRule type="cellIs" dxfId="50" priority="58" operator="equal">
      <formula>1</formula>
    </cfRule>
    <cfRule type="cellIs" dxfId="49" priority="59" operator="lessThan">
      <formula>1</formula>
    </cfRule>
    <cfRule type="cellIs" dxfId="48" priority="60" operator="greaterThan">
      <formula>1</formula>
    </cfRule>
  </conditionalFormatting>
  <conditionalFormatting sqref="B64:N65">
    <cfRule type="cellIs" dxfId="47" priority="54" operator="greaterThan">
      <formula>1</formula>
    </cfRule>
    <cfRule type="cellIs" dxfId="46" priority="53" operator="lessThan">
      <formula>1</formula>
    </cfRule>
    <cfRule type="cellIs" dxfId="45" priority="52" operator="equal">
      <formula>1</formula>
    </cfRule>
  </conditionalFormatting>
  <conditionalFormatting sqref="B73:N74">
    <cfRule type="cellIs" dxfId="44" priority="46" operator="equal">
      <formula>1</formula>
    </cfRule>
    <cfRule type="cellIs" dxfId="43" priority="48" operator="greaterThan">
      <formula>1</formula>
    </cfRule>
    <cfRule type="cellIs" dxfId="42" priority="47" operator="lessThan">
      <formula>1</formula>
    </cfRule>
  </conditionalFormatting>
  <conditionalFormatting sqref="B81:N82">
    <cfRule type="cellIs" dxfId="41" priority="22" operator="equal">
      <formula>1</formula>
    </cfRule>
    <cfRule type="cellIs" dxfId="40" priority="23" operator="lessThan">
      <formula>1</formula>
    </cfRule>
    <cfRule type="cellIs" dxfId="39" priority="24" operator="greaterThan">
      <formula>1</formula>
    </cfRule>
  </conditionalFormatting>
  <conditionalFormatting sqref="B95:N96">
    <cfRule type="cellIs" dxfId="38" priority="43" operator="equal">
      <formula>1</formula>
    </cfRule>
    <cfRule type="cellIs" dxfId="37" priority="44" operator="lessThan">
      <formula>1</formula>
    </cfRule>
    <cfRule type="cellIs" dxfId="36" priority="45" operator="greaterThan">
      <formula>1</formula>
    </cfRule>
  </conditionalFormatting>
  <conditionalFormatting sqref="B102:N103">
    <cfRule type="cellIs" dxfId="35" priority="35" operator="lessThan">
      <formula>1</formula>
    </cfRule>
    <cfRule type="cellIs" dxfId="34" priority="34" operator="equal">
      <formula>1</formula>
    </cfRule>
    <cfRule type="cellIs" dxfId="33" priority="36" operator="greaterThan">
      <formula>1</formula>
    </cfRule>
  </conditionalFormatting>
  <conditionalFormatting sqref="B110:N111">
    <cfRule type="cellIs" dxfId="32" priority="7" operator="equal">
      <formula>1</formula>
    </cfRule>
    <cfRule type="cellIs" dxfId="31" priority="8" operator="lessThan">
      <formula>1</formula>
    </cfRule>
    <cfRule type="cellIs" dxfId="30" priority="9" operator="greaterThan">
      <formula>1</formula>
    </cfRule>
  </conditionalFormatting>
  <conditionalFormatting sqref="B118:N119">
    <cfRule type="cellIs" dxfId="29" priority="2" operator="lessThan">
      <formula>1</formula>
    </cfRule>
    <cfRule type="cellIs" dxfId="28" priority="3" operator="greaterThan">
      <formula>1</formula>
    </cfRule>
    <cfRule type="cellIs" dxfId="27" priority="1" operator="equal">
      <formula>1</formula>
    </cfRule>
  </conditionalFormatting>
  <conditionalFormatting sqref="B126:N127">
    <cfRule type="cellIs" dxfId="26" priority="115" operator="equal">
      <formula>1</formula>
    </cfRule>
    <cfRule type="cellIs" dxfId="25" priority="116" operator="lessThan">
      <formula>1</formula>
    </cfRule>
    <cfRule type="cellIs" dxfId="24" priority="117" operator="greaterThan">
      <formula>1</formula>
    </cfRule>
  </conditionalFormatting>
  <conditionalFormatting sqref="B135:N136">
    <cfRule type="cellIs" dxfId="23" priority="108" operator="greaterThan">
      <formula>1</formula>
    </cfRule>
    <cfRule type="cellIs" dxfId="22" priority="106" operator="equal">
      <formula>1</formula>
    </cfRule>
    <cfRule type="cellIs" dxfId="21" priority="107" operator="lessThan">
      <formula>1</formula>
    </cfRule>
  </conditionalFormatting>
  <conditionalFormatting sqref="B144:N145">
    <cfRule type="cellIs" dxfId="20" priority="33" operator="greaterThan">
      <formula>1</formula>
    </cfRule>
    <cfRule type="cellIs" dxfId="19" priority="32" operator="lessThan">
      <formula>1</formula>
    </cfRule>
    <cfRule type="cellIs" dxfId="18" priority="31" operator="equal">
      <formula>1</formula>
    </cfRule>
  </conditionalFormatting>
  <conditionalFormatting sqref="B158:N159">
    <cfRule type="cellIs" dxfId="17" priority="11" operator="lessThan">
      <formula>1</formula>
    </cfRule>
    <cfRule type="cellIs" dxfId="16" priority="12" operator="greaterThan">
      <formula>1</formula>
    </cfRule>
    <cfRule type="cellIs" dxfId="15" priority="10" operator="equal">
      <formula>1</formula>
    </cfRule>
  </conditionalFormatting>
  <conditionalFormatting sqref="B167:N168">
    <cfRule type="cellIs" dxfId="14" priority="126" operator="greaterThan">
      <formula>1</formula>
    </cfRule>
    <cfRule type="cellIs" dxfId="13" priority="124" operator="equal">
      <formula>1</formula>
    </cfRule>
    <cfRule type="cellIs" dxfId="12" priority="125" operator="lessThan">
      <formula>1</formula>
    </cfRule>
  </conditionalFormatting>
  <conditionalFormatting sqref="B176:N177">
    <cfRule type="cellIs" dxfId="11" priority="25" operator="equal">
      <formula>1</formula>
    </cfRule>
    <cfRule type="cellIs" dxfId="10" priority="27" operator="greaterThan">
      <formula>1</formula>
    </cfRule>
    <cfRule type="cellIs" dxfId="9" priority="26" operator="lessThan">
      <formula>1</formula>
    </cfRule>
  </conditionalFormatting>
  <conditionalFormatting sqref="B187:N188">
    <cfRule type="cellIs" dxfId="8" priority="21" operator="greaterThan">
      <formula>1</formula>
    </cfRule>
    <cfRule type="cellIs" dxfId="7" priority="20" operator="lessThan">
      <formula>1</formula>
    </cfRule>
    <cfRule type="cellIs" dxfId="6" priority="19" operator="equal">
      <formula>1</formula>
    </cfRule>
  </conditionalFormatting>
  <conditionalFormatting sqref="N49 B50:N50">
    <cfRule type="cellIs" dxfId="5" priority="66" operator="greaterThan">
      <formula>1</formula>
    </cfRule>
    <cfRule type="cellIs" dxfId="4" priority="64" operator="equal">
      <formula>1</formula>
    </cfRule>
    <cfRule type="cellIs" dxfId="3" priority="65" operator="lessThan">
      <formula>1</formula>
    </cfRule>
  </conditionalFormatting>
  <conditionalFormatting sqref="N88 B89:N89">
    <cfRule type="cellIs" dxfId="2" priority="97" operator="equal">
      <formula>1</formula>
    </cfRule>
    <cfRule type="cellIs" dxfId="1" priority="98" operator="lessThan">
      <formula>1</formula>
    </cfRule>
    <cfRule type="cellIs" dxfId="0" priority="99"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417" t="s">
        <v>87</v>
      </c>
      <c r="B1" s="417"/>
      <c r="C1" s="417"/>
      <c r="D1" s="417"/>
      <c r="E1" s="417"/>
      <c r="F1" s="417"/>
      <c r="G1" s="417"/>
      <c r="H1" s="417"/>
      <c r="I1" s="417"/>
      <c r="J1" s="417"/>
    </row>
    <row r="2" spans="1:15" ht="20.25" x14ac:dyDescent="0.3">
      <c r="A2" s="417" t="s">
        <v>85</v>
      </c>
      <c r="B2" s="417"/>
      <c r="C2" s="417"/>
      <c r="D2" s="417"/>
      <c r="E2" s="417"/>
      <c r="F2" s="417"/>
      <c r="G2" s="417"/>
      <c r="H2" s="417"/>
      <c r="I2" s="417"/>
      <c r="J2" s="417"/>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19"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19"/>
      <c r="B10" s="415"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19"/>
      <c r="B11" s="415"/>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19"/>
      <c r="B12" s="415"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19"/>
      <c r="B13" s="415"/>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20"/>
      <c r="B14" s="416"/>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18" t="s">
        <v>56</v>
      </c>
      <c r="B15" s="414"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19"/>
      <c r="B16" s="415"/>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19"/>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20"/>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411" t="s">
        <v>61</v>
      </c>
      <c r="B19" s="414"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412"/>
      <c r="B20" s="415"/>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412"/>
      <c r="B21" s="415"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412"/>
      <c r="B22" s="415"/>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412"/>
      <c r="B23" s="415"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412"/>
      <c r="B24" s="415"/>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412"/>
      <c r="B25" s="415"/>
      <c r="C25" s="29" t="s">
        <v>17</v>
      </c>
      <c r="D25" s="10">
        <v>0.06</v>
      </c>
      <c r="E25" s="15" t="s">
        <v>84</v>
      </c>
      <c r="F25" s="18" t="s">
        <v>84</v>
      </c>
      <c r="G25" s="17" t="str">
        <f t="shared" si="3"/>
        <v>WIP</v>
      </c>
      <c r="H25" s="15" t="s">
        <v>84</v>
      </c>
      <c r="I25" s="18" t="s">
        <v>84</v>
      </c>
      <c r="J25" s="47" t="str">
        <f t="shared" si="4"/>
        <v>WIP</v>
      </c>
    </row>
    <row r="26" spans="1:15" ht="25.5" x14ac:dyDescent="0.2">
      <c r="A26" s="412"/>
      <c r="B26" s="415"/>
      <c r="C26" s="31" t="s">
        <v>18</v>
      </c>
      <c r="D26" s="35">
        <v>5.0000000000000001E-4</v>
      </c>
      <c r="E26" s="44" t="s">
        <v>84</v>
      </c>
      <c r="F26" s="42" t="s">
        <v>84</v>
      </c>
      <c r="G26" s="43" t="str">
        <f t="shared" si="3"/>
        <v>WIP</v>
      </c>
      <c r="H26" s="44" t="s">
        <v>84</v>
      </c>
      <c r="I26" s="42" t="s">
        <v>84</v>
      </c>
      <c r="J26" s="48" t="str">
        <f t="shared" si="4"/>
        <v>WIP</v>
      </c>
    </row>
    <row r="27" spans="1:15" x14ac:dyDescent="0.2">
      <c r="A27" s="413"/>
      <c r="B27" s="81" t="s">
        <v>66</v>
      </c>
      <c r="C27" s="66" t="s">
        <v>19</v>
      </c>
      <c r="D27" s="67" t="s">
        <v>67</v>
      </c>
      <c r="E27" s="68" t="s">
        <v>84</v>
      </c>
      <c r="F27" s="69" t="s">
        <v>84</v>
      </c>
      <c r="G27" s="70" t="str">
        <f t="shared" si="3"/>
        <v>WIP</v>
      </c>
      <c r="H27" s="68" t="s">
        <v>84</v>
      </c>
      <c r="I27" s="69" t="s">
        <v>84</v>
      </c>
      <c r="J27" s="71" t="str">
        <f t="shared" si="4"/>
        <v>WIP</v>
      </c>
    </row>
    <row r="28" spans="1:15" x14ac:dyDescent="0.2">
      <c r="A28" s="411" t="s">
        <v>68</v>
      </c>
      <c r="B28" s="414" t="s">
        <v>69</v>
      </c>
      <c r="C28" s="72" t="s">
        <v>20</v>
      </c>
      <c r="D28" s="73" t="s">
        <v>70</v>
      </c>
      <c r="E28" s="74" t="s">
        <v>84</v>
      </c>
      <c r="F28" s="75" t="s">
        <v>84</v>
      </c>
      <c r="G28" s="76" t="str">
        <f t="shared" si="3"/>
        <v>WIP</v>
      </c>
      <c r="H28" s="74" t="s">
        <v>84</v>
      </c>
      <c r="I28" s="75" t="s">
        <v>84</v>
      </c>
      <c r="J28" s="77" t="str">
        <f t="shared" si="4"/>
        <v>WIP</v>
      </c>
    </row>
    <row r="29" spans="1:15" x14ac:dyDescent="0.2">
      <c r="A29" s="412"/>
      <c r="B29" s="415"/>
      <c r="C29" s="29" t="s">
        <v>21</v>
      </c>
      <c r="D29" s="11">
        <v>0.75</v>
      </c>
      <c r="E29" s="15" t="s">
        <v>84</v>
      </c>
      <c r="F29" s="18" t="s">
        <v>84</v>
      </c>
      <c r="G29" s="17" t="str">
        <f t="shared" si="3"/>
        <v>WIP</v>
      </c>
      <c r="H29" s="15" t="s">
        <v>84</v>
      </c>
      <c r="I29" s="18" t="s">
        <v>84</v>
      </c>
      <c r="J29" s="47" t="str">
        <f t="shared" si="4"/>
        <v>WIP</v>
      </c>
    </row>
    <row r="30" spans="1:15" ht="25.5" x14ac:dyDescent="0.2">
      <c r="A30" s="412"/>
      <c r="B30" s="415"/>
      <c r="C30" s="31" t="s">
        <v>22</v>
      </c>
      <c r="D30" s="36" t="s">
        <v>71</v>
      </c>
      <c r="E30" s="44" t="s">
        <v>84</v>
      </c>
      <c r="F30" s="42" t="s">
        <v>84</v>
      </c>
      <c r="G30" s="43" t="str">
        <f t="shared" si="3"/>
        <v>WIP</v>
      </c>
      <c r="H30" s="44" t="s">
        <v>84</v>
      </c>
      <c r="I30" s="42" t="s">
        <v>84</v>
      </c>
      <c r="J30" s="48" t="str">
        <f t="shared" si="4"/>
        <v>WIP</v>
      </c>
    </row>
    <row r="31" spans="1:15" x14ac:dyDescent="0.2">
      <c r="A31" s="412"/>
      <c r="B31" s="415"/>
      <c r="C31" s="29" t="s">
        <v>23</v>
      </c>
      <c r="D31" s="11">
        <v>1</v>
      </c>
      <c r="E31" s="15" t="s">
        <v>84</v>
      </c>
      <c r="F31" s="18" t="s">
        <v>84</v>
      </c>
      <c r="G31" s="17" t="str">
        <f t="shared" si="3"/>
        <v>WIP</v>
      </c>
      <c r="H31" s="15" t="s">
        <v>84</v>
      </c>
      <c r="I31" s="18" t="s">
        <v>84</v>
      </c>
      <c r="J31" s="47" t="str">
        <f t="shared" si="4"/>
        <v>WIP</v>
      </c>
    </row>
    <row r="32" spans="1:15" x14ac:dyDescent="0.2">
      <c r="A32" s="412"/>
      <c r="B32" s="415" t="s">
        <v>72</v>
      </c>
      <c r="C32" s="31" t="s">
        <v>24</v>
      </c>
      <c r="D32" s="37" t="s">
        <v>73</v>
      </c>
      <c r="E32" s="44" t="s">
        <v>84</v>
      </c>
      <c r="F32" s="42" t="s">
        <v>84</v>
      </c>
      <c r="G32" s="43" t="str">
        <f t="shared" si="3"/>
        <v>WIP</v>
      </c>
      <c r="H32" s="44" t="s">
        <v>84</v>
      </c>
      <c r="I32" s="42" t="s">
        <v>84</v>
      </c>
      <c r="J32" s="48" t="str">
        <f t="shared" si="4"/>
        <v>WIP</v>
      </c>
    </row>
    <row r="33" spans="1:10" ht="25.5" x14ac:dyDescent="0.2">
      <c r="A33" s="412"/>
      <c r="B33" s="415"/>
      <c r="C33" s="29" t="s">
        <v>25</v>
      </c>
      <c r="D33" s="12" t="s">
        <v>74</v>
      </c>
      <c r="E33" s="15" t="s">
        <v>84</v>
      </c>
      <c r="F33" s="18" t="s">
        <v>84</v>
      </c>
      <c r="G33" s="17" t="str">
        <f t="shared" si="3"/>
        <v>WIP</v>
      </c>
      <c r="H33" s="15" t="s">
        <v>84</v>
      </c>
      <c r="I33" s="18" t="s">
        <v>84</v>
      </c>
      <c r="J33" s="47" t="str">
        <f t="shared" si="4"/>
        <v>WIP</v>
      </c>
    </row>
    <row r="34" spans="1:10" ht="25.5" x14ac:dyDescent="0.2">
      <c r="A34" s="412"/>
      <c r="B34" s="415" t="s">
        <v>75</v>
      </c>
      <c r="C34" s="31" t="s">
        <v>26</v>
      </c>
      <c r="D34" s="38" t="s">
        <v>76</v>
      </c>
      <c r="E34" s="91">
        <v>1</v>
      </c>
      <c r="F34" s="91">
        <v>1</v>
      </c>
      <c r="G34" s="43">
        <f>F34/E34</f>
        <v>1</v>
      </c>
      <c r="H34" s="91">
        <v>1</v>
      </c>
      <c r="I34" s="91">
        <v>1</v>
      </c>
      <c r="J34" s="48">
        <f>I34/H34</f>
        <v>1</v>
      </c>
    </row>
    <row r="35" spans="1:10" x14ac:dyDescent="0.2">
      <c r="A35" s="413"/>
      <c r="B35" s="416"/>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2024-04-18T02:47:26Z</dcterms:modified>
</cp:coreProperties>
</file>