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Z:\SISTEM MANAJEMEN\7. BSC\2. TAHUN 2024\03. PENCAPAIAN BSC TAHUN 2024\01. Januari\"/>
    </mc:Choice>
  </mc:AlternateContent>
  <xr:revisionPtr revIDLastSave="0" documentId="13_ncr:1_{6CF58628-9643-4F4F-847D-E55A664CC8F5}" xr6:coauthVersionLast="47" xr6:coauthVersionMax="47" xr10:uidLastSave="{00000000-0000-0000-0000-000000000000}"/>
  <bookViews>
    <workbookView xWindow="-120" yWindow="-120" windowWidth="20730" windowHeight="11160" tabRatio="879" activeTab="1"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BSC'!$B$14:$N$43</definedName>
    <definedName name="_xlnm._FilterDatabase" localSheetId="3" hidden="1">'BSC Corporate1'!$A$8:$J$35</definedName>
    <definedName name="_xlnm.Print_Area" localSheetId="1">'Achievement BSC'!$A$1:$O$75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2" i="8" l="1"/>
  <c r="M142" i="8"/>
  <c r="L142" i="8"/>
  <c r="K142" i="8"/>
  <c r="J142" i="8"/>
  <c r="I142" i="8"/>
  <c r="H142" i="8"/>
  <c r="G142" i="8"/>
  <c r="F142" i="8"/>
  <c r="E142" i="8"/>
  <c r="D142" i="8"/>
  <c r="C142" i="8"/>
  <c r="B142" i="8"/>
  <c r="K37" i="10" l="1"/>
  <c r="D143" i="8"/>
  <c r="E143" i="8"/>
  <c r="F143" i="8"/>
  <c r="G143" i="8"/>
  <c r="H143" i="8"/>
  <c r="I143" i="8"/>
  <c r="J143" i="8"/>
  <c r="K143" i="8"/>
  <c r="L143" i="8"/>
  <c r="M143" i="8"/>
  <c r="C143" i="8"/>
  <c r="J141" i="8"/>
  <c r="F141" i="8"/>
  <c r="B141" i="8"/>
  <c r="M140" i="8"/>
  <c r="M141" i="8" s="1"/>
  <c r="L140" i="8"/>
  <c r="L141" i="8" s="1"/>
  <c r="K140" i="8"/>
  <c r="K141" i="8" s="1"/>
  <c r="J140" i="8"/>
  <c r="I140" i="8"/>
  <c r="I141" i="8" s="1"/>
  <c r="H140" i="8"/>
  <c r="H141" i="8" s="1"/>
  <c r="G140" i="8"/>
  <c r="G141" i="8" s="1"/>
  <c r="F140" i="8"/>
  <c r="E140" i="8"/>
  <c r="E141" i="8" s="1"/>
  <c r="D140" i="8"/>
  <c r="D141" i="8" s="1"/>
  <c r="C140" i="8"/>
  <c r="C141" i="8" s="1"/>
  <c r="B140" i="8"/>
  <c r="N139" i="8"/>
  <c r="N140" i="8" s="1"/>
  <c r="N141" i="8" s="1"/>
  <c r="M138" i="8"/>
  <c r="J138" i="8"/>
  <c r="I138" i="8"/>
  <c r="F138" i="8"/>
  <c r="E138" i="8"/>
  <c r="B138" i="8"/>
  <c r="B143" i="8" s="1"/>
  <c r="N137" i="8"/>
  <c r="N136" i="8" s="1"/>
  <c r="M136" i="8"/>
  <c r="L136" i="8"/>
  <c r="L138" i="8" s="1"/>
  <c r="K136" i="8"/>
  <c r="K133" i="8" s="1"/>
  <c r="J136" i="8"/>
  <c r="I136" i="8"/>
  <c r="H136" i="8"/>
  <c r="H138" i="8" s="1"/>
  <c r="G136" i="8"/>
  <c r="G133" i="8" s="1"/>
  <c r="F136" i="8"/>
  <c r="E136" i="8"/>
  <c r="D136" i="8"/>
  <c r="D138" i="8" s="1"/>
  <c r="C136" i="8"/>
  <c r="C133" i="8" s="1"/>
  <c r="B136" i="8"/>
  <c r="M133" i="8"/>
  <c r="L133" i="8"/>
  <c r="J133" i="8"/>
  <c r="I133" i="8"/>
  <c r="H133" i="8"/>
  <c r="F133" i="8"/>
  <c r="E133" i="8"/>
  <c r="D133" i="8"/>
  <c r="B133" i="8"/>
  <c r="N102" i="8"/>
  <c r="M101" i="8"/>
  <c r="M103" i="8" s="1"/>
  <c r="L101" i="8"/>
  <c r="L103" i="8" s="1"/>
  <c r="K101" i="8"/>
  <c r="K103" i="8" s="1"/>
  <c r="J101" i="8"/>
  <c r="J103" i="8" s="1"/>
  <c r="I101" i="8"/>
  <c r="I103" i="8" s="1"/>
  <c r="H101" i="8"/>
  <c r="H103" i="8" s="1"/>
  <c r="G101" i="8"/>
  <c r="G103" i="8" s="1"/>
  <c r="F101" i="8"/>
  <c r="F103" i="8" s="1"/>
  <c r="E101" i="8"/>
  <c r="E103" i="8" s="1"/>
  <c r="D101" i="8"/>
  <c r="D103" i="8" s="1"/>
  <c r="C101" i="8"/>
  <c r="C103" i="8" s="1"/>
  <c r="B101" i="8"/>
  <c r="B103" i="8" s="1"/>
  <c r="K35" i="10" s="1"/>
  <c r="N100" i="8"/>
  <c r="N99" i="8"/>
  <c r="N133" i="8" l="1"/>
  <c r="N138" i="8"/>
  <c r="C138" i="8"/>
  <c r="G138" i="8"/>
  <c r="K138" i="8"/>
  <c r="N101" i="8"/>
  <c r="N103" i="8" s="1"/>
  <c r="L40" i="10" l="1"/>
  <c r="M40" i="10"/>
  <c r="N40" i="10" s="1"/>
  <c r="H41" i="10"/>
  <c r="H31" i="10"/>
  <c r="H21" i="10"/>
  <c r="H26" i="10"/>
  <c r="L30" i="10"/>
  <c r="M30" i="10"/>
  <c r="N30" i="10" s="1"/>
  <c r="K27" i="10"/>
  <c r="J27" i="10"/>
  <c r="C70" i="8"/>
  <c r="D70" i="8"/>
  <c r="E70" i="8"/>
  <c r="F70" i="8"/>
  <c r="G70" i="8"/>
  <c r="H70" i="8"/>
  <c r="I70" i="8"/>
  <c r="J70" i="8"/>
  <c r="K70" i="8"/>
  <c r="L70" i="8"/>
  <c r="M70" i="8"/>
  <c r="B70" i="8"/>
  <c r="B71" i="8" s="1"/>
  <c r="N69" i="8"/>
  <c r="N68" i="8"/>
  <c r="M25" i="10"/>
  <c r="N25" i="10" s="1"/>
  <c r="L25" i="10"/>
  <c r="N44" i="8"/>
  <c r="N52" i="8"/>
  <c r="N53" i="8" s="1"/>
  <c r="K24" i="10"/>
  <c r="J24" i="10"/>
  <c r="K23" i="10"/>
  <c r="J23" i="10"/>
  <c r="K22" i="10"/>
  <c r="J22" i="10"/>
  <c r="M53" i="8"/>
  <c r="L53" i="8"/>
  <c r="K53" i="8"/>
  <c r="J53" i="8"/>
  <c r="I53" i="8"/>
  <c r="H53" i="8"/>
  <c r="G53" i="8"/>
  <c r="F53" i="8"/>
  <c r="E53" i="8"/>
  <c r="D53" i="8"/>
  <c r="C53" i="8"/>
  <c r="B53" i="8"/>
  <c r="B54" i="8" s="1"/>
  <c r="M45" i="8"/>
  <c r="L45" i="8"/>
  <c r="K45" i="8"/>
  <c r="J45" i="8"/>
  <c r="I45" i="8"/>
  <c r="H45" i="8"/>
  <c r="G45" i="8"/>
  <c r="F45" i="8"/>
  <c r="E45" i="8"/>
  <c r="D45" i="8"/>
  <c r="C45" i="8"/>
  <c r="B45" i="8"/>
  <c r="B46" i="8" s="1"/>
  <c r="N45" i="8"/>
  <c r="K20" i="10"/>
  <c r="J20" i="10"/>
  <c r="K19" i="10"/>
  <c r="J19" i="10"/>
  <c r="K18" i="10"/>
  <c r="J18" i="10"/>
  <c r="M37" i="8"/>
  <c r="L37" i="8"/>
  <c r="K37" i="8"/>
  <c r="J37" i="8"/>
  <c r="I37" i="8"/>
  <c r="H37" i="8"/>
  <c r="G37" i="8"/>
  <c r="F37" i="8"/>
  <c r="E37" i="8"/>
  <c r="D37" i="8"/>
  <c r="C37" i="8"/>
  <c r="B37" i="8"/>
  <c r="B38" i="8" s="1"/>
  <c r="N36" i="8"/>
  <c r="N37" i="8" s="1"/>
  <c r="M29" i="8"/>
  <c r="L29" i="8"/>
  <c r="K29" i="8"/>
  <c r="J29" i="8"/>
  <c r="I29" i="8"/>
  <c r="H29" i="8"/>
  <c r="G29" i="8"/>
  <c r="F29" i="8"/>
  <c r="E29" i="8"/>
  <c r="D29" i="8"/>
  <c r="C29" i="8"/>
  <c r="B29" i="8"/>
  <c r="B30" i="8" s="1"/>
  <c r="N28" i="8"/>
  <c r="K17" i="10"/>
  <c r="C11" i="8"/>
  <c r="C13" i="8" s="1"/>
  <c r="D11" i="8"/>
  <c r="D13" i="8" s="1"/>
  <c r="E11" i="8"/>
  <c r="E13" i="8" s="1"/>
  <c r="F11" i="8"/>
  <c r="F13" i="8" s="1"/>
  <c r="G11" i="8"/>
  <c r="G13" i="8" s="1"/>
  <c r="H11" i="8"/>
  <c r="H13" i="8" s="1"/>
  <c r="I11" i="8"/>
  <c r="I13" i="8" s="1"/>
  <c r="J11" i="8"/>
  <c r="J13" i="8" s="1"/>
  <c r="K11" i="8"/>
  <c r="K13" i="8" s="1"/>
  <c r="L11" i="8"/>
  <c r="L13" i="8" s="1"/>
  <c r="M11" i="8"/>
  <c r="M13" i="8" s="1"/>
  <c r="B11" i="8"/>
  <c r="J17" i="10" s="1"/>
  <c r="N12" i="8"/>
  <c r="K16" i="10"/>
  <c r="C3" i="8"/>
  <c r="C5" i="8" s="1"/>
  <c r="D3" i="8"/>
  <c r="D5" i="8" s="1"/>
  <c r="E3" i="8"/>
  <c r="E5" i="8" s="1"/>
  <c r="F3" i="8"/>
  <c r="F5" i="8" s="1"/>
  <c r="G3" i="8"/>
  <c r="G5" i="8" s="1"/>
  <c r="H3" i="8"/>
  <c r="H5" i="8" s="1"/>
  <c r="I3" i="8"/>
  <c r="I5" i="8" s="1"/>
  <c r="J3" i="8"/>
  <c r="J5" i="8" s="1"/>
  <c r="K3" i="8"/>
  <c r="K5" i="8" s="1"/>
  <c r="L3" i="8"/>
  <c r="L5" i="8" s="1"/>
  <c r="M3" i="8"/>
  <c r="M5" i="8" s="1"/>
  <c r="B3" i="8"/>
  <c r="N4" i="8"/>
  <c r="N70" i="8" l="1"/>
  <c r="I71" i="8"/>
  <c r="H71" i="8"/>
  <c r="M71" i="8"/>
  <c r="E71" i="8"/>
  <c r="L71" i="8"/>
  <c r="D71" i="8"/>
  <c r="K71" i="8"/>
  <c r="G71" i="8"/>
  <c r="C71" i="8"/>
  <c r="J71" i="8"/>
  <c r="F71" i="8"/>
  <c r="M24" i="10"/>
  <c r="N24" i="10" s="1"/>
  <c r="C54" i="8"/>
  <c r="F54" i="8"/>
  <c r="J54" i="8"/>
  <c r="K54" i="8"/>
  <c r="G54" i="8"/>
  <c r="D54" i="8"/>
  <c r="H54" i="8"/>
  <c r="L54" i="8"/>
  <c r="E54" i="8"/>
  <c r="I54" i="8"/>
  <c r="M54" i="8"/>
  <c r="F46" i="8"/>
  <c r="H38" i="8"/>
  <c r="I46" i="8"/>
  <c r="K38" i="8"/>
  <c r="L19" i="10"/>
  <c r="J46" i="8"/>
  <c r="E46" i="8"/>
  <c r="M46" i="8"/>
  <c r="G38" i="8"/>
  <c r="C46" i="8"/>
  <c r="G46" i="8"/>
  <c r="K46" i="8"/>
  <c r="L38" i="8"/>
  <c r="D38" i="8"/>
  <c r="D46" i="8"/>
  <c r="H46" i="8"/>
  <c r="L46" i="8"/>
  <c r="C38" i="8"/>
  <c r="J38" i="8"/>
  <c r="F38" i="8"/>
  <c r="L18" i="10"/>
  <c r="M38" i="8"/>
  <c r="I38" i="8"/>
  <c r="E38" i="8"/>
  <c r="L24" i="10"/>
  <c r="L20" i="10"/>
  <c r="L30" i="8"/>
  <c r="H30" i="8"/>
  <c r="D30" i="8"/>
  <c r="K30" i="8"/>
  <c r="G30" i="8"/>
  <c r="C30" i="8"/>
  <c r="J30" i="8"/>
  <c r="F30" i="8"/>
  <c r="M30" i="8"/>
  <c r="I30" i="8"/>
  <c r="E30" i="8"/>
  <c r="M19" i="10"/>
  <c r="N19" i="10" s="1"/>
  <c r="M18" i="10"/>
  <c r="N18" i="10" s="1"/>
  <c r="N29" i="8"/>
  <c r="N11" i="8"/>
  <c r="N13" i="8" s="1"/>
  <c r="B13" i="8"/>
  <c r="B5" i="8"/>
  <c r="D6" i="8" s="1"/>
  <c r="J16" i="10"/>
  <c r="N3" i="8"/>
  <c r="N5" i="8" s="1"/>
  <c r="M20" i="10"/>
  <c r="N20" i="10" s="1"/>
  <c r="H6" i="8" l="1"/>
  <c r="M6" i="8"/>
  <c r="C6" i="8"/>
  <c r="L6" i="8"/>
  <c r="F14" i="8"/>
  <c r="J14" i="8"/>
  <c r="C14" i="8"/>
  <c r="H14" i="8"/>
  <c r="M14" i="8"/>
  <c r="G14" i="8"/>
  <c r="K14" i="8"/>
  <c r="D14" i="8"/>
  <c r="L14" i="8"/>
  <c r="E14" i="8"/>
  <c r="I14" i="8"/>
  <c r="B14" i="8"/>
  <c r="I6" i="8"/>
  <c r="K6" i="8"/>
  <c r="G6" i="8"/>
  <c r="F6" i="8"/>
  <c r="E6" i="8"/>
  <c r="J6" i="8"/>
  <c r="C151" i="8"/>
  <c r="D151" i="8"/>
  <c r="E151" i="8"/>
  <c r="F151" i="8"/>
  <c r="G151" i="8"/>
  <c r="H151" i="8"/>
  <c r="I151" i="8"/>
  <c r="J151" i="8"/>
  <c r="K151" i="8"/>
  <c r="L151" i="8"/>
  <c r="M151" i="8"/>
  <c r="B151" i="8"/>
  <c r="B152" i="8" s="1"/>
  <c r="C121" i="8"/>
  <c r="D121" i="8"/>
  <c r="E121" i="8"/>
  <c r="F121" i="8"/>
  <c r="G121" i="8"/>
  <c r="H121" i="8"/>
  <c r="I121" i="8"/>
  <c r="J121" i="8"/>
  <c r="K121" i="8"/>
  <c r="L121" i="8"/>
  <c r="M121" i="8"/>
  <c r="B121" i="8"/>
  <c r="C112" i="8"/>
  <c r="D112" i="8"/>
  <c r="E112" i="8"/>
  <c r="F112" i="8"/>
  <c r="G112" i="8"/>
  <c r="H112" i="8"/>
  <c r="I112" i="8"/>
  <c r="J112" i="8"/>
  <c r="K112" i="8"/>
  <c r="L112" i="8"/>
  <c r="M112" i="8"/>
  <c r="B112" i="8"/>
  <c r="B92" i="8"/>
  <c r="C84" i="8"/>
  <c r="D84" i="8"/>
  <c r="E84" i="8"/>
  <c r="F84" i="8"/>
  <c r="G84" i="8"/>
  <c r="H84" i="8"/>
  <c r="I84" i="8"/>
  <c r="J84" i="8"/>
  <c r="K84" i="8"/>
  <c r="L84" i="8"/>
  <c r="M84" i="8"/>
  <c r="B84" i="8"/>
  <c r="E122" i="8" l="1"/>
  <c r="I122" i="8"/>
  <c r="M122" i="8"/>
  <c r="G122" i="8"/>
  <c r="D122" i="8"/>
  <c r="H122" i="8"/>
  <c r="F122" i="8"/>
  <c r="J122" i="8"/>
  <c r="C122" i="8"/>
  <c r="B122" i="8"/>
  <c r="K122" i="8"/>
  <c r="L122" i="8"/>
  <c r="J37" i="10"/>
  <c r="N76" i="8"/>
  <c r="B104" i="8" l="1"/>
  <c r="D104" i="8"/>
  <c r="H104" i="8"/>
  <c r="L104" i="8"/>
  <c r="F104" i="8"/>
  <c r="C104" i="8"/>
  <c r="G104" i="8"/>
  <c r="E104" i="8"/>
  <c r="I104" i="8"/>
  <c r="M104" i="8"/>
  <c r="J104" i="8"/>
  <c r="K104" i="8"/>
  <c r="C21" i="8" l="1"/>
  <c r="D21" i="8"/>
  <c r="E21" i="8"/>
  <c r="F21" i="8"/>
  <c r="G21" i="8"/>
  <c r="H21" i="8"/>
  <c r="I21" i="8"/>
  <c r="J21" i="8"/>
  <c r="K21" i="8"/>
  <c r="L21" i="8"/>
  <c r="M21" i="8"/>
  <c r="B21" i="8"/>
  <c r="K38" i="10"/>
  <c r="J38" i="10"/>
  <c r="K36" i="10"/>
  <c r="J36" i="10"/>
  <c r="K33" i="10"/>
  <c r="J33" i="10"/>
  <c r="K29" i="10"/>
  <c r="J29" i="10"/>
  <c r="K28" i="10"/>
  <c r="J28" i="10"/>
  <c r="M17" i="10"/>
  <c r="B69" i="10"/>
  <c r="C70" i="10"/>
  <c r="C62" i="8"/>
  <c r="D62" i="8"/>
  <c r="E62" i="8"/>
  <c r="F62" i="8"/>
  <c r="G62" i="8"/>
  <c r="H62" i="8"/>
  <c r="I62" i="8"/>
  <c r="J62" i="8"/>
  <c r="K62" i="8"/>
  <c r="L62" i="8"/>
  <c r="M62" i="8"/>
  <c r="B62" i="8"/>
  <c r="N127" i="8"/>
  <c r="M128" i="8"/>
  <c r="L128" i="8"/>
  <c r="K128" i="8"/>
  <c r="J128" i="8"/>
  <c r="I128" i="8"/>
  <c r="H128" i="8"/>
  <c r="G128" i="8"/>
  <c r="F128" i="8"/>
  <c r="E128" i="8"/>
  <c r="D128" i="8"/>
  <c r="C128" i="8"/>
  <c r="B128" i="8"/>
  <c r="N126" i="8"/>
  <c r="B85" i="8"/>
  <c r="B77" i="8"/>
  <c r="B78" i="8" s="1"/>
  <c r="M120" i="8"/>
  <c r="L120" i="8"/>
  <c r="K120" i="8"/>
  <c r="J120" i="8"/>
  <c r="I120" i="8"/>
  <c r="H120" i="8"/>
  <c r="G120" i="8"/>
  <c r="F120" i="8"/>
  <c r="E120" i="8"/>
  <c r="D120" i="8"/>
  <c r="C120" i="8"/>
  <c r="B120" i="8"/>
  <c r="N119" i="8"/>
  <c r="N121" i="8" s="1"/>
  <c r="N118" i="8"/>
  <c r="N91" i="8"/>
  <c r="C92" i="8"/>
  <c r="D92" i="8"/>
  <c r="E92" i="8"/>
  <c r="F92" i="8"/>
  <c r="G92" i="8"/>
  <c r="H92" i="8"/>
  <c r="I92" i="8"/>
  <c r="J92" i="8"/>
  <c r="K92" i="8"/>
  <c r="L92" i="8"/>
  <c r="M92" i="8"/>
  <c r="N83" i="8"/>
  <c r="N84" i="8" s="1"/>
  <c r="N82" i="8"/>
  <c r="D78" i="8"/>
  <c r="E78" i="8"/>
  <c r="F78" i="8"/>
  <c r="G78" i="8"/>
  <c r="H78" i="8"/>
  <c r="I78" i="8"/>
  <c r="J78" i="8"/>
  <c r="K78" i="8"/>
  <c r="L78" i="8"/>
  <c r="M78" i="8"/>
  <c r="C78" i="8"/>
  <c r="C77" i="8"/>
  <c r="D77" i="8"/>
  <c r="E77" i="8"/>
  <c r="F77" i="8"/>
  <c r="G77" i="8"/>
  <c r="H77" i="8"/>
  <c r="I77" i="8"/>
  <c r="J77" i="8"/>
  <c r="K77" i="8"/>
  <c r="L77" i="8"/>
  <c r="M77" i="8"/>
  <c r="N75" i="8"/>
  <c r="L8" i="10"/>
  <c r="F129" i="8" l="1"/>
  <c r="J129" i="8"/>
  <c r="C129" i="8"/>
  <c r="D129" i="8"/>
  <c r="L129" i="8"/>
  <c r="E129" i="8"/>
  <c r="M129" i="8"/>
  <c r="B129" i="8"/>
  <c r="G129" i="8"/>
  <c r="K129" i="8"/>
  <c r="H129" i="8"/>
  <c r="I129" i="8"/>
  <c r="D22" i="8"/>
  <c r="E22" i="8"/>
  <c r="L22" i="8"/>
  <c r="H22" i="8"/>
  <c r="B22" i="8"/>
  <c r="K22" i="8"/>
  <c r="G22" i="8"/>
  <c r="C22" i="8"/>
  <c r="J22" i="8"/>
  <c r="F22" i="8"/>
  <c r="M22" i="8"/>
  <c r="I22" i="8"/>
  <c r="N128" i="8"/>
  <c r="D85" i="8"/>
  <c r="M16" i="10"/>
  <c r="N16" i="10" s="1"/>
  <c r="I85" i="8"/>
  <c r="M85" i="8"/>
  <c r="E85" i="8"/>
  <c r="L85" i="8"/>
  <c r="H85" i="8"/>
  <c r="K85" i="8"/>
  <c r="G85" i="8"/>
  <c r="C85" i="8"/>
  <c r="J85" i="8"/>
  <c r="F85" i="8"/>
  <c r="N77" i="8"/>
  <c r="L16" i="10"/>
  <c r="M36" i="10" l="1"/>
  <c r="N36" i="10" s="1"/>
  <c r="L36" i="10"/>
  <c r="N17" i="10" l="1"/>
  <c r="N21" i="10" s="1"/>
  <c r="L17" i="10"/>
  <c r="L150" i="8" l="1"/>
  <c r="K150" i="8"/>
  <c r="J150" i="8"/>
  <c r="I150" i="8"/>
  <c r="H150" i="8"/>
  <c r="G150" i="8"/>
  <c r="F150" i="8"/>
  <c r="E150" i="8"/>
  <c r="D150" i="8"/>
  <c r="C150" i="8"/>
  <c r="B70" i="10"/>
  <c r="N109" i="8"/>
  <c r="J34" i="10" s="1"/>
  <c r="N90" i="8"/>
  <c r="M150" i="8"/>
  <c r="B150" i="8"/>
  <c r="M35" i="10"/>
  <c r="N35" i="10" s="1"/>
  <c r="L35" i="10"/>
  <c r="M28" i="10"/>
  <c r="N28" i="10" s="1"/>
  <c r="L28" i="10"/>
  <c r="M29" i="10"/>
  <c r="N29" i="10" s="1"/>
  <c r="L29" i="10"/>
  <c r="N149" i="8"/>
  <c r="N151" i="8" s="1"/>
  <c r="N148" i="8"/>
  <c r="N63" i="10"/>
  <c r="C55" i="10"/>
  <c r="M50" i="10"/>
  <c r="N50" i="10" s="1"/>
  <c r="M49" i="10"/>
  <c r="N49" i="10" s="1"/>
  <c r="M48" i="10"/>
  <c r="N48" i="10" s="1"/>
  <c r="M39" i="10"/>
  <c r="N39" i="10" s="1"/>
  <c r="L39" i="10"/>
  <c r="M38" i="10"/>
  <c r="N38" i="10" s="1"/>
  <c r="L38" i="10"/>
  <c r="M37" i="10"/>
  <c r="N37" i="10" s="1"/>
  <c r="L37" i="10"/>
  <c r="M32" i="10"/>
  <c r="N32" i="10" s="1"/>
  <c r="L32" i="10"/>
  <c r="M27" i="10"/>
  <c r="N27" i="10" s="1"/>
  <c r="L27" i="10"/>
  <c r="M22" i="10"/>
  <c r="N22" i="10" s="1"/>
  <c r="L22" i="10"/>
  <c r="N31" i="10" l="1"/>
  <c r="H42" i="10"/>
  <c r="M111" i="8"/>
  <c r="J111" i="8" l="1"/>
  <c r="K111" i="8"/>
  <c r="F13" i="1"/>
  <c r="G111" i="8"/>
  <c r="C111" i="8"/>
  <c r="N110" i="8"/>
  <c r="N112" i="8" s="1"/>
  <c r="H111" i="8"/>
  <c r="E111" i="8"/>
  <c r="B111" i="8"/>
  <c r="L111" i="8"/>
  <c r="D111" i="8"/>
  <c r="F111" i="8"/>
  <c r="I111" i="8"/>
  <c r="N92" i="8"/>
  <c r="B93" i="8"/>
  <c r="D93" i="8"/>
  <c r="H93" i="8"/>
  <c r="L93" i="8"/>
  <c r="E93" i="8"/>
  <c r="I93" i="8"/>
  <c r="M93" i="8"/>
  <c r="F93" i="8"/>
  <c r="J93" i="8"/>
  <c r="C93" i="8"/>
  <c r="G93" i="8"/>
  <c r="K93" i="8"/>
  <c r="N20" i="8"/>
  <c r="N21" i="8" s="1"/>
  <c r="M61" i="8"/>
  <c r="L61" i="8"/>
  <c r="K61" i="8"/>
  <c r="J61" i="8"/>
  <c r="I61" i="8"/>
  <c r="H61" i="8"/>
  <c r="G61" i="8"/>
  <c r="F61" i="8"/>
  <c r="E61" i="8"/>
  <c r="D61" i="8"/>
  <c r="C61" i="8"/>
  <c r="B61" i="8"/>
  <c r="N60" i="8"/>
  <c r="N59"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J16" i="1" l="1"/>
  <c r="K34" i="10"/>
  <c r="B113" i="8"/>
  <c r="K113" i="8"/>
  <c r="C113" i="8"/>
  <c r="F113" i="8"/>
  <c r="I113" i="8"/>
  <c r="G113" i="8"/>
  <c r="J113" i="8"/>
  <c r="L113" i="8"/>
  <c r="M113" i="8"/>
  <c r="D113" i="8"/>
  <c r="E113" i="8"/>
  <c r="H113" i="8"/>
  <c r="J21" i="1"/>
  <c r="M33" i="10"/>
  <c r="N33" i="10" s="1"/>
  <c r="L33" i="10"/>
  <c r="I20" i="1"/>
  <c r="G21" i="1"/>
  <c r="I12" i="1"/>
  <c r="I14" i="1"/>
  <c r="E14" i="1"/>
  <c r="N62" i="8"/>
  <c r="C152" i="8"/>
  <c r="D152" i="8"/>
  <c r="F152" i="8"/>
  <c r="E152" i="8"/>
  <c r="L152" i="8"/>
  <c r="J152" i="8"/>
  <c r="G152" i="8"/>
  <c r="I152" i="8"/>
  <c r="K152" i="8"/>
  <c r="M152" i="8"/>
  <c r="H152" i="8"/>
  <c r="L63" i="8"/>
  <c r="E63" i="8"/>
  <c r="I63" i="8"/>
  <c r="M63" i="8"/>
  <c r="B63" i="8"/>
  <c r="F63" i="8"/>
  <c r="J63" i="8"/>
  <c r="C63" i="8"/>
  <c r="G63" i="8"/>
  <c r="K63" i="8"/>
  <c r="D63" i="8"/>
  <c r="H63" i="8"/>
  <c r="G16" i="1"/>
  <c r="G12" i="1"/>
  <c r="J20" i="1"/>
  <c r="N41" i="10" l="1"/>
  <c r="L34" i="10"/>
  <c r="M34" i="10"/>
  <c r="N34" i="10" s="1"/>
  <c r="H16" i="1"/>
  <c r="M23" i="10"/>
  <c r="N23" i="10" s="1"/>
  <c r="L23" i="10"/>
  <c r="H14" i="1"/>
  <c r="J14" i="1" s="1"/>
  <c r="N26" i="10" l="1"/>
  <c r="N42" i="10"/>
  <c r="E10" i="1"/>
  <c r="E11" i="1" l="1"/>
  <c r="E12" i="1"/>
  <c r="F9" i="1"/>
  <c r="E9" i="1"/>
  <c r="G9" i="1"/>
  <c r="J11" i="1"/>
  <c r="H9" i="1" l="1"/>
  <c r="H10" i="1"/>
  <c r="H11" i="1"/>
  <c r="I9" i="1"/>
  <c r="J9" i="1"/>
  <c r="H8" i="10"/>
  <c r="H12" i="1"/>
  <c r="J12" i="1" s="1"/>
  <c r="J13" i="1"/>
  <c r="I13" i="1"/>
  <c r="F10" i="1"/>
  <c r="G10" i="1"/>
  <c r="G11" i="1"/>
  <c r="I10" i="1" l="1"/>
  <c r="J10" i="1" s="1"/>
  <c r="N43" i="10"/>
  <c r="H10" i="10" s="1"/>
  <c r="N51" i="10"/>
  <c r="N52" i="10" s="1"/>
  <c r="B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32" authorId="0" shapeId="0" xr:uid="{CF3AD8D9-51F3-4758-AB7D-0C20F4FBF855}">
      <text>
        <r>
          <rPr>
            <b/>
            <sz val="9"/>
            <color indexed="81"/>
            <rFont val="Tahoma"/>
            <family val="2"/>
          </rPr>
          <t>MT05:</t>
        </r>
        <r>
          <rPr>
            <sz val="9"/>
            <color indexed="81"/>
            <rFont val="Tahoma"/>
            <family val="2"/>
          </rPr>
          <t xml:space="preserve">
1 per Dept under Direktorat Adm</t>
        </r>
      </text>
    </comment>
    <comment ref="J38" authorId="0" shapeId="0" xr:uid="{ACE12771-AAA4-4A72-B8DF-36764327919E}">
      <text>
        <r>
          <rPr>
            <b/>
            <sz val="9"/>
            <color indexed="81"/>
            <rFont val="Tahoma"/>
            <family val="2"/>
          </rPr>
          <t>MT05:</t>
        </r>
        <r>
          <rPr>
            <sz val="9"/>
            <color indexed="81"/>
            <rFont val="Tahoma"/>
            <family val="2"/>
          </rPr>
          <t xml:space="preserve">
Sanksi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98" authorId="0" shapeId="0" xr:uid="{82F6DBEA-389B-456F-94FB-3458329E56B9}">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<sst xmlns="http://schemas.openxmlformats.org/spreadsheetml/2006/main" count="1022" uniqueCount="295">
  <si>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</si>
  <si>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</si>
  <si>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</si>
  <si>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</si>
  <si>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</si>
  <si>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</si>
  <si>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</si>
  <si>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</si>
  <si>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</si>
  <si>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</si>
  <si>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</si>
  <si>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</si>
  <si>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</si>
  <si>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</si>
  <si>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</si>
  <si>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</si>
  <si>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</si>
  <si>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</si>
  <si>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</si>
  <si>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</si>
  <si>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</si>
  <si>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</si>
  <si>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</si>
  <si>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</si>
  <si>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</si>
  <si>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</si>
  <si>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</si>
  <si>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</si>
  <si>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</si>
  <si>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</si>
  <si>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</si>
  <si>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</si>
  <si>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</si>
  <si>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</si>
  <si>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</si>
  <si>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</si>
  <si>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</si>
  <si>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</si>
  <si>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</si>
  <si>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</si>
  <si>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</si>
  <si>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</si>
  <si>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</si>
  <si>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(dalam M)</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</si>
  <si>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</si>
  <si>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</si>
  <si>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</si>
  <si>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</si>
  <si>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</si>
  <si>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</si>
  <si>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</si>
  <si>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</si>
  <si>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</si>
  <si>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</si>
  <si>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</si>
  <si>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</si>
  <si>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</si>
  <si>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</si>
  <si>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</si>
  <si>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</si>
  <si>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</si>
  <si>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</si>
  <si>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</si>
  <si>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</si>
  <si>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</si>
  <si>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</si>
  <si>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</si>
  <si>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</si>
  <si>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</si>
  <si>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</si>
  <si>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</si>
  <si>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</si>
  <si>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</si>
  <si>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</si>
  <si>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</si>
  <si>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</si>
  <si>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</si>
  <si>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</si>
  <si>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</si>
  <si>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</si>
  <si>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</si>
  <si>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</si>
  <si>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</si>
  <si>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</si>
  <si>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</si>
  <si>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</si>
  <si>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</si>
  <si>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</si>
  <si>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</si>
  <si>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</si>
  <si>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</si>
  <si>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</si>
  <si>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</si>
  <si>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</si>
  <si>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</si>
  <si>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</si>
  <si>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</si>
  <si>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</si>
  <si>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</si>
  <si>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</si>
  <si>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</si>
  <si>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</si>
  <si>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</si>
  <si>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</si>
  <si>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</si>
  <si>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</si>
  <si>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</si>
  <si>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</si>
  <si>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</si>
  <si>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</si>
  <si>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</si>
  <si>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</si>
  <si>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</si>
  <si>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</si>
  <si>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</si>
  <si>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</si>
  <si>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</si>
  <si>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</si>
  <si>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</si>
  <si>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</si>
  <si>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</si>
  <si>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</si>
  <si>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</si>
  <si>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</si>
  <si>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</si>
  <si>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</si>
  <si>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</si>
  <si>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</si>
  <si>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</si>
  <si>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</si>
  <si>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</si>
  <si>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</si>
  <si>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</si>
  <si>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</si>
  <si>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</si>
  <si>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</si>
  <si>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</si>
  <si>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</si>
  <si>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</si>
  <si>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</si>
  <si>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</si>
  <si>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</si>
  <si>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</si>
  <si>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</si>
  <si>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</si>
  <si>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</si>
  <si>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</si>
  <si>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</si>
  <si>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</si>
  <si>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</si>
  <si>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</si>
  <si>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</si>
  <si>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</si>
  <si>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</si>
  <si>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</si>
  <si>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</si>
  <si>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</si>
  <si>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</si>
  <si>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</si>
  <si>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</si>
  <si>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</si>
  <si>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</si>
  <si>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</si>
  <si>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</si>
  <si>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</si>
  <si>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</si>
  <si>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</si>
  <si>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</si>
  <si>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</si>
  <si>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</si>
  <si>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</si>
  <si>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</si>
  <si>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</si>
  <si>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</si>
  <si>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</si>
  <si>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</si>
  <si>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</si>
  <si>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</si>
  <si>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</si>
  <si>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</si>
  <si>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</si>
  <si>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</si>
  <si>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</si>
  <si>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</si>
  <si>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</si>
  <si>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</si>
  <si>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</si>
  <si>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</si>
  <si>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</si>
  <si>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</si>
  <si>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</si>
  <si>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</si>
  <si>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</si>
  <si>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</si>
  <si>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</si>
  <si>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</si>
  <si>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</si>
  <si>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Collection &amp; Evaluation BSC</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</si>
  <si>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</si>
  <si>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</si>
  <si>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</si>
  <si>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</si>
  <si>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</si>
  <si>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</si>
  <si>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</si>
  <si>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</si>
  <si>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</si>
  <si>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</si>
  <si>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</si>
  <si>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</si>
  <si>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</si>
  <si>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</si>
  <si>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</si>
  <si>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</si>
  <si>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</si>
  <si>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</si>
  <si>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</si>
  <si>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</si>
  <si>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</si>
  <si>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</si>
  <si>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</si>
  <si>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</si>
  <si>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</si>
  <si>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</si>
  <si>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</si>
  <si>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</si>
  <si>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</si>
  <si>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 TNA &amp; Akses KMS</t>
  </si>
  <si>
    <t>Target TNA</t>
  </si>
  <si>
    <t>Target KMS</t>
  </si>
  <si>
    <t>Min to Zero</t>
  </si>
  <si>
    <t>Target ISO</t>
  </si>
  <si>
    <t>Actual MTD</t>
  </si>
  <si>
    <t>Sales Local Single</t>
  </si>
  <si>
    <t>Sales Local Konsol</t>
  </si>
  <si>
    <t>F.1. Sales Growth</t>
  </si>
  <si>
    <t xml:space="preserve">Saving Cost Transportation </t>
  </si>
  <si>
    <t>SLSDIS</t>
  </si>
  <si>
    <t>M Rupiah</t>
  </si>
  <si>
    <t>Saving Cost Overtime Labour</t>
  </si>
  <si>
    <t>% Budget</t>
  </si>
  <si>
    <t>in % from Budget</t>
  </si>
  <si>
    <t>in % from Sales Revenue</t>
  </si>
  <si>
    <t>Internal Complain per departemen/bulan</t>
  </si>
  <si>
    <t>Komplain</t>
  </si>
  <si>
    <t>Klaim/Bulan</t>
  </si>
  <si>
    <t>Komplain Produk/Bulan</t>
  </si>
  <si>
    <t>Claim</t>
  </si>
  <si>
    <t>Complain</t>
  </si>
  <si>
    <t>Komplain/Bulan</t>
  </si>
  <si>
    <t>Dalam Rupiah</t>
  </si>
  <si>
    <t>C.2. Customer Loyalti</t>
  </si>
  <si>
    <t>Customer Melakukan Pembelian Ulang</t>
  </si>
  <si>
    <t>Dari Jumlah Buyer 2024</t>
  </si>
  <si>
    <t>I.4. Inventory Management</t>
  </si>
  <si>
    <t>Total Inventory Finish good</t>
  </si>
  <si>
    <t>Efisiensi penggunaan kertas A4</t>
  </si>
  <si>
    <t>Rim</t>
  </si>
  <si>
    <t>YTD</t>
  </si>
  <si>
    <t>Optimalisasi Program Digitalisasi
PO, ROP, UAS</t>
  </si>
  <si>
    <t>Interest Expenses</t>
  </si>
  <si>
    <t>Susanto</t>
  </si>
  <si>
    <t>Lukito Angga P.</t>
  </si>
  <si>
    <r>
      <t>Isi pencapaian disesuaikan periode BSC yang akan diupdate pada "</t>
    </r>
    <r>
      <rPr>
        <b/>
        <sz val="11"/>
        <rFont val="Calibri"/>
        <family val="2"/>
        <scheme val="minor"/>
      </rPr>
      <t>baris yang berisi kata Actual" atau baris berwarna Kuning</t>
    </r>
  </si>
  <si>
    <t>Strategic Initiative</t>
  </si>
  <si>
    <t>1. menjual dan habiskan product deadstock
2. increase accuracy safety stock dan forecasting
3. 100% Akurasi Stock</t>
  </si>
  <si>
    <t xml:space="preserve">1. Maintain Existing end user customer ( repeat order, growth order and order another product )   
2. Explore new market area (repeat order, growth order and order another product ) 
3. Increase loyal customer satisfaction                         </t>
  </si>
  <si>
    <t xml:space="preserve">1. pengiriman H+1 dari RPB &amp; DO H-1 dari pengiriman
2. pengatusan Langsir barang penting dan FIFO </t>
  </si>
  <si>
    <t>1. Penggunaan Truck / Fuso besar
2. pengiriman beberapa alamat
3. Negosiasi harga transportasi 
4. Optimalisasi pengiriman tanpa dus</t>
  </si>
  <si>
    <t>1. Monitoring pencapaian dan penyelesaian product
2. Followup serah terima dan proses pembayaran</t>
  </si>
  <si>
    <t>Ontime delivery &amp; good Quality product (Tepat Waktu, Tepat Qty (Tepat Kualitas)
Quick response Max 1 hari untuk handling order</t>
  </si>
  <si>
    <t>Meningkatkan motivasi kerja dan monitoring kehadiran</t>
  </si>
  <si>
    <t>1. Penggunaan kertas bekas untuk dokumen biasa
2. Memaksimalkan print bolak balik dan paperless</t>
  </si>
  <si>
    <t xml:space="preserve">1. memberikan arahan dan motivasi untuk selalu aktif berpartisipasi dan memberikan inovasi untuk terus meningkatkan diri dalam bekerja dan menjadi lebih baik untuk diri sendiri dan perusahaan  </t>
  </si>
  <si>
    <t xml:space="preserve">1. Selain SOP, menjadikan KPI sebagai standar target pekerjaan </t>
  </si>
  <si>
    <t>1. Implementasi ISO dan Update prosedur
2. Fokus Corrective Action</t>
  </si>
  <si>
    <t>1. Review SOP Handling PO, dan klaim customer disesuaikan dengan ISO 14001 dan 45001
2. Review Ketetapan dan SOP Warehouse disesuaikan dengan ISO 14001 dan 45001</t>
  </si>
  <si>
    <t>1. Realisasi dan penerbitan SJ dan Invoice H+0
2. koordinasi dengan IT dan tim SAP , APS by CIS</t>
  </si>
  <si>
    <t>Update dan konsistensi Power BI</t>
  </si>
  <si>
    <t>1. Update sales historis untuk Power BI
2. penambahan fitur forecasting dengan perumusan -  perumusan</t>
  </si>
  <si>
    <t>1. Intens Followup dan monitoring APS dan RPB untuk ketepatan leadtime dan qty product
2. menjadwalkan inspeksi product finishgood di warehouse secara berkala
3. Followup form keluhan pelanggan dan continues improvement serta tindakannya
4. Update progress project</t>
  </si>
  <si>
    <t>1. Mempertajam forecast
2. Penyerapan APS menjadi penjualan 100%</t>
  </si>
  <si>
    <t>Intens sosialisasi SOP dan penggunaan APD</t>
  </si>
  <si>
    <t>1. saling mengingatkan mengenai aturan2 dan perundangan serta kode etik 
2. intens mengingatkan mengenai aturan dan kode etik pada saat briefing</t>
  </si>
  <si>
    <t>Actual Temuan (Eksternal)</t>
  </si>
  <si>
    <t>Actual Tepat Waktu  (Internal - hari)</t>
  </si>
  <si>
    <t>Undangan Training</t>
  </si>
  <si>
    <t>Kehadiran Training</t>
  </si>
  <si>
    <t>% TNA</t>
  </si>
  <si>
    <t>% Actual KMS</t>
  </si>
  <si>
    <t xml:space="preserve">Isi keterangan pencapaian pada kolom yang sudah disediakan
</t>
  </si>
  <si>
    <t>Note</t>
  </si>
  <si>
    <t>Pencapaian Temuan Eksternal</t>
  </si>
  <si>
    <t>% Pencapaian Tepat Waktu</t>
  </si>
  <si>
    <t>Interest Expenses/Collect 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</si>
</sst>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_(* \(#,##0.00\);_(* &quot;-&quot;??_);_(@_)"/>
    <numFmt numFmtId="164" formatCode="_(* #,##0.000_);_(* \(#,##0.000\);_(* &quot;-&quot;??_);_(@_)"/>
    <numFmt numFmtId="165" formatCode="0.0%"/>
    <numFmt numFmtId="166" formatCode="_-* #,##0.00_-;\-* #,##0.00_-;_-* &quot;-&quot;??_-;_-@_-"/>
    <numFmt numFmtId="167" formatCode="0.000"/>
    <numFmt numFmtId="168" formatCode="&quot;&gt; &quot;0%"/>
    <numFmt numFmtId="169" formatCode="&quot;Max &quot;0%"/>
    <numFmt numFmtId="170" formatCode="&quot;&lt;= &quot;0%"/>
    <numFmt numFmtId="171" formatCode="&quot;&gt;= &quot;0%"/>
    <numFmt numFmtId="172" formatCode="&quot;&lt; &quot;0%"/>
    <numFmt numFmtId="173" formatCode="&quot;Finance - How should we look to our shareholders? (&quot;General&quot;%)&quot;"/>
    <numFmt numFmtId="174" formatCode="#,##0.000_);\(#,##0.000\)"/>
    <numFmt numFmtId="175" formatCode="&quot;Finance - How should we look to our shareholders? - &quot;0%"/>
    <numFmt numFmtId="176" formatCode="#,##0.0_);\(#,##0.0\)"/>
    <numFmt numFmtId="177" formatCode="0.0000"/>
    <numFmt numFmtId="178" formatCode="#,##0.00000_);\(#,##0.00000\)"/>
    <numFmt numFmtId="179" formatCode="&quot;Total Perspectives Weight - &quot;0%"/>
    <numFmt numFmtId="180" formatCode="0.000000"/>
    <numFmt numFmtId="181" formatCode="_(* #,##0_);_(* \(#,##0\);_(* &quot;-&quot;??_);_(@_)"/>
  </numFmts>
  <fonts count="31"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s>
  <fills count="17">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29">
    <xf numFmtId="0" fontId="0" fillId="0" borderId="0" xfId="0"/>
    <xf numFmtId="164"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7"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7"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6"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3" fontId="14" fillId="0" borderId="19" xfId="7" applyNumberFormat="1" applyFont="1" applyBorder="1" applyAlignment="1">
      <alignment horizontal="center" vertical="center"/>
    </xf>
    <xf numFmtId="9" fontId="14" fillId="0" borderId="19" xfId="8" applyFont="1" applyBorder="1" applyAlignment="1" applyProtection="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9" fontId="14" fillId="0" borderId="21" xfId="8" applyFont="1" applyBorder="1" applyAlignment="1" applyProtection="1">
      <alignment horizontal="center" vertical="center"/>
    </xf>
    <xf numFmtId="174"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165"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4" fillId="0" borderId="20" xfId="8" applyFont="1" applyBorder="1" applyAlignment="1" applyProtection="1">
      <alignment horizontal="center" vertical="center"/>
    </xf>
    <xf numFmtId="9" fontId="15" fillId="0" borderId="0" xfId="8" applyFont="1" applyBorder="1" applyAlignment="1" applyProtection="1">
      <alignment horizontal="center" vertical="center"/>
    </xf>
    <xf numFmtId="9" fontId="15" fillId="10" borderId="11" xfId="8" applyFont="1" applyFill="1" applyBorder="1" applyAlignment="1" applyProtection="1">
      <alignment horizontal="center"/>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9" fontId="15" fillId="11" borderId="11" xfId="8" applyFont="1" applyFill="1" applyBorder="1" applyAlignment="1" applyProtection="1">
      <alignment horizontal="center"/>
    </xf>
    <xf numFmtId="0" fontId="15" fillId="11" borderId="11" xfId="8" applyNumberFormat="1" applyFont="1" applyFill="1" applyBorder="1" applyAlignment="1" applyProtection="1"/>
    <xf numFmtId="177" fontId="14" fillId="0" borderId="19" xfId="7" applyNumberFormat="1" applyFont="1" applyBorder="1" applyAlignment="1">
      <alignment horizontal="center" vertical="center"/>
    </xf>
    <xf numFmtId="178" fontId="14" fillId="0" borderId="20" xfId="7" applyNumberFormat="1" applyFont="1" applyBorder="1" applyAlignment="1">
      <alignment horizontal="center" vertical="center"/>
    </xf>
    <xf numFmtId="9" fontId="15" fillId="12" borderId="11" xfId="8" applyFont="1" applyFill="1" applyBorder="1" applyAlignment="1" applyProtection="1">
      <alignment horizont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9" fontId="17" fillId="2" borderId="13" xfId="8" applyNumberFormat="1" applyFont="1" applyFill="1" applyBorder="1" applyAlignment="1" applyProtection="1">
      <alignment vertical="center"/>
    </xf>
    <xf numFmtId="9" fontId="17" fillId="2" borderId="22" xfId="8" applyFont="1" applyFill="1" applyBorder="1" applyAlignment="1" applyProtection="1">
      <alignment horizontal="center" vertical="center"/>
    </xf>
    <xf numFmtId="0" fontId="17" fillId="2" borderId="22" xfId="9" applyNumberFormat="1" applyFont="1" applyFill="1" applyBorder="1" applyAlignment="1" applyProtection="1">
      <alignment vertical="center"/>
    </xf>
    <xf numFmtId="165"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1" fontId="17" fillId="0" borderId="0" xfId="8" applyNumberFormat="1" applyFont="1" applyFill="1" applyBorder="1" applyAlignment="1" applyProtection="1">
      <alignment horizontal="center" vertical="center"/>
    </xf>
    <xf numFmtId="172"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180" fontId="14" fillId="0" borderId="19" xfId="7" applyNumberFormat="1"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3"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2" fillId="2" borderId="1" xfId="0" applyFont="1" applyFill="1" applyBorder="1" applyAlignment="1">
      <alignment wrapText="1"/>
    </xf>
    <xf numFmtId="0" fontId="15" fillId="3" borderId="40"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9" fontId="15" fillId="13" borderId="50" xfId="8" applyFont="1" applyFill="1" applyBorder="1" applyAlignment="1" applyProtection="1">
      <alignment horizontal="center"/>
    </xf>
    <xf numFmtId="0" fontId="15" fillId="13" borderId="50" xfId="8" applyNumberFormat="1" applyFont="1" applyFill="1" applyBorder="1" applyAlignment="1" applyProtection="1"/>
    <xf numFmtId="43" fontId="0" fillId="8" borderId="1" xfId="1" applyFont="1" applyFill="1" applyBorder="1"/>
    <xf numFmtId="9" fontId="0" fillId="8" borderId="1" xfId="2" applyFont="1" applyFill="1" applyBorder="1"/>
    <xf numFmtId="164" fontId="0" fillId="8" borderId="1" xfId="1" applyNumberFormat="1" applyFont="1" applyFill="1" applyBorder="1"/>
    <xf numFmtId="9" fontId="0" fillId="8" borderId="1" xfId="1" applyNumberFormat="1" applyFont="1" applyFill="1" applyBorder="1"/>
    <xf numFmtId="37" fontId="14" fillId="0" borderId="20" xfId="7" applyNumberFormat="1" applyFont="1" applyBorder="1" applyAlignment="1">
      <alignment horizontal="center" vertical="center"/>
    </xf>
    <xf numFmtId="176" fontId="14" fillId="0" borderId="21" xfId="8" applyNumberFormat="1" applyFont="1" applyBorder="1" applyAlignment="1">
      <alignment horizontal="center" vertical="center"/>
    </xf>
    <xf numFmtId="176" fontId="14" fillId="0" borderId="21" xfId="0" applyNumberFormat="1" applyFont="1" applyBorder="1" applyAlignment="1">
      <alignment horizontal="center" vertical="center"/>
    </xf>
    <xf numFmtId="0" fontId="2" fillId="2" borderId="12" xfId="0" applyFont="1" applyFill="1" applyBorder="1" applyAlignment="1">
      <alignment horizontal="center" vertical="center"/>
    </xf>
    <xf numFmtId="0" fontId="2" fillId="2" borderId="1" xfId="0" applyFont="1" applyFill="1" applyBorder="1" applyAlignment="1">
      <alignment vertical="center" wrapText="1"/>
    </xf>
    <xf numFmtId="9" fontId="1" fillId="0" borderId="1" xfId="2" applyFont="1" applyFill="1" applyBorder="1"/>
    <xf numFmtId="181" fontId="0" fillId="0" borderId="1" xfId="1" applyNumberFormat="1" applyFont="1" applyBorder="1"/>
    <xf numFmtId="0" fontId="14" fillId="0" borderId="0" xfId="7" applyFont="1" applyAlignment="1">
      <alignment horizontal="left" vertical="center" wrapText="1"/>
    </xf>
    <xf numFmtId="9" fontId="0" fillId="0" borderId="0" xfId="2" applyFont="1" applyBorder="1"/>
    <xf numFmtId="2" fontId="0" fillId="0" borderId="0" xfId="0" applyNumberFormat="1"/>
    <xf numFmtId="2" fontId="0" fillId="0" borderId="1" xfId="2" applyNumberFormat="1" applyFont="1" applyBorder="1"/>
    <xf numFmtId="2" fontId="0" fillId="8" borderId="1" xfId="2" applyNumberFormat="1" applyFont="1" applyFill="1" applyBorder="1"/>
    <xf numFmtId="165" fontId="0" fillId="0" borderId="1" xfId="2" applyNumberFormat="1" applyFont="1" applyBorder="1"/>
    <xf numFmtId="165" fontId="0" fillId="8" borderId="1" xfId="2" applyNumberFormat="1" applyFont="1" applyFill="1" applyBorder="1"/>
    <xf numFmtId="165" fontId="14" fillId="0" borderId="21" xfId="2" applyNumberFormat="1" applyFont="1" applyBorder="1" applyAlignment="1">
      <alignment horizontal="center" vertical="center"/>
    </xf>
    <xf numFmtId="2" fontId="14" fillId="0" borderId="19" xfId="2" applyNumberFormat="1" applyFont="1" applyBorder="1" applyAlignment="1">
      <alignment horizontal="center" vertical="center"/>
    </xf>
    <xf numFmtId="2" fontId="14" fillId="0" borderId="19" xfId="8" applyNumberFormat="1" applyFont="1" applyBorder="1" applyAlignment="1">
      <alignment horizontal="center" vertical="center"/>
    </xf>
    <xf numFmtId="2" fontId="14" fillId="0" borderId="19" xfId="9" applyNumberFormat="1" applyFont="1" applyBorder="1" applyAlignment="1">
      <alignment horizontal="center" vertical="center"/>
    </xf>
    <xf numFmtId="1" fontId="14" fillId="0" borderId="19" xfId="9" applyNumberFormat="1" applyFont="1" applyBorder="1" applyAlignment="1">
      <alignment horizontal="center" vertical="center" wrapText="1"/>
    </xf>
    <xf numFmtId="1" fontId="14" fillId="0" borderId="21" xfId="1" applyNumberFormat="1" applyFont="1" applyFill="1" applyBorder="1" applyAlignment="1">
      <alignment horizontal="center" vertical="center"/>
    </xf>
    <xf numFmtId="0" fontId="14" fillId="0" borderId="0" xfId="7" applyFont="1" applyAlignment="1">
      <alignment wrapText="1"/>
    </xf>
    <xf numFmtId="0" fontId="15" fillId="0" borderId="0" xfId="7" applyFont="1" applyAlignment="1">
      <alignment horizontal="center" wrapText="1"/>
    </xf>
    <xf numFmtId="0" fontId="14" fillId="0" borderId="8" xfId="7" applyFont="1" applyBorder="1" applyAlignment="1">
      <alignment horizontal="left" vertical="center" wrapText="1"/>
    </xf>
    <xf numFmtId="43" fontId="15" fillId="0" borderId="0" xfId="9" applyFont="1" applyBorder="1" applyAlignment="1" applyProtection="1">
      <alignment wrapText="1"/>
    </xf>
    <xf numFmtId="0" fontId="15" fillId="0" borderId="0" xfId="7" applyFont="1" applyAlignment="1">
      <alignment horizontal="left" vertical="center" wrapText="1"/>
    </xf>
    <xf numFmtId="0" fontId="22" fillId="0" borderId="0" xfId="7" applyFont="1" applyAlignment="1">
      <alignment wrapText="1"/>
    </xf>
    <xf numFmtId="0" fontId="15" fillId="3" borderId="48" xfId="7" applyFont="1" applyFill="1" applyBorder="1" applyAlignment="1">
      <alignment horizontal="center" vertical="center" wrapText="1"/>
    </xf>
    <xf numFmtId="0" fontId="22" fillId="0" borderId="17" xfId="7" applyFont="1" applyBorder="1" applyAlignment="1">
      <alignment horizontal="left" vertical="center" wrapText="1"/>
    </xf>
    <xf numFmtId="0" fontId="14" fillId="0" borderId="0" xfId="7" applyFont="1" applyAlignment="1">
      <alignment horizontal="center" vertical="center" wrapText="1"/>
    </xf>
    <xf numFmtId="168" fontId="17" fillId="5" borderId="1" xfId="7" applyNumberFormat="1" applyFont="1" applyFill="1" applyBorder="1" applyAlignment="1">
      <alignment horizontal="center" vertical="center" wrapText="1"/>
    </xf>
    <xf numFmtId="169" fontId="17" fillId="5" borderId="1" xfId="7" applyNumberFormat="1" applyFont="1" applyFill="1" applyBorder="1" applyAlignment="1">
      <alignment horizontal="center" vertical="center" wrapText="1"/>
    </xf>
    <xf numFmtId="168" fontId="17" fillId="6" borderId="1" xfId="7" applyNumberFormat="1" applyFont="1" applyFill="1" applyBorder="1" applyAlignment="1">
      <alignment horizontal="center" vertical="center" wrapText="1"/>
    </xf>
    <xf numFmtId="170" fontId="17" fillId="6" borderId="1" xfId="7" applyNumberFormat="1" applyFont="1" applyFill="1" applyBorder="1" applyAlignment="1">
      <alignment horizontal="center" vertical="center" wrapText="1"/>
    </xf>
    <xf numFmtId="171" fontId="17" fillId="7" borderId="1" xfId="7" applyNumberFormat="1" applyFont="1" applyFill="1" applyBorder="1" applyAlignment="1">
      <alignment horizontal="center" vertical="center" wrapText="1"/>
    </xf>
    <xf numFmtId="170" fontId="17" fillId="7" borderId="1" xfId="7" applyNumberFormat="1" applyFont="1" applyFill="1" applyBorder="1" applyAlignment="1">
      <alignment horizontal="center" vertical="center" wrapText="1"/>
    </xf>
    <xf numFmtId="171" fontId="16" fillId="8" borderId="1" xfId="7" applyNumberFormat="1" applyFont="1" applyFill="1" applyBorder="1" applyAlignment="1">
      <alignment horizontal="center" vertical="center" wrapText="1"/>
    </xf>
    <xf numFmtId="172" fontId="16" fillId="8" borderId="1" xfId="7" applyNumberFormat="1" applyFont="1" applyFill="1" applyBorder="1" applyAlignment="1">
      <alignment horizontal="center" vertical="center" wrapText="1"/>
    </xf>
    <xf numFmtId="171" fontId="17" fillId="9" borderId="1" xfId="8" applyNumberFormat="1" applyFont="1" applyFill="1" applyBorder="1" applyAlignment="1" applyProtection="1">
      <alignment horizontal="center" vertical="center" wrapText="1"/>
    </xf>
    <xf numFmtId="172" fontId="17" fillId="9" borderId="1" xfId="8" applyNumberFormat="1" applyFont="1" applyFill="1" applyBorder="1" applyAlignment="1" applyProtection="1">
      <alignment horizontal="center" vertical="center" wrapText="1"/>
    </xf>
    <xf numFmtId="0" fontId="14" fillId="0" borderId="0" xfId="7" applyFont="1" applyAlignment="1">
      <alignment vertical="center" wrapText="1"/>
    </xf>
    <xf numFmtId="43" fontId="14" fillId="0" borderId="0" xfId="9" applyFont="1" applyAlignment="1" applyProtection="1">
      <alignment vertical="center" wrapText="1"/>
    </xf>
    <xf numFmtId="43" fontId="14" fillId="0" borderId="0" xfId="9" applyFont="1" applyAlignment="1" applyProtection="1">
      <alignment horizontal="center" vertical="center" wrapText="1"/>
    </xf>
    <xf numFmtId="0" fontId="14" fillId="0" borderId="1" xfId="7" applyFont="1" applyBorder="1" applyAlignment="1">
      <alignment vertical="center" wrapText="1"/>
    </xf>
    <xf numFmtId="0" fontId="22" fillId="0" borderId="0" xfId="7" applyFont="1" applyAlignment="1">
      <alignment vertical="center" wrapText="1"/>
    </xf>
    <xf numFmtId="0" fontId="22" fillId="0" borderId="0" xfId="7" applyFont="1" applyAlignment="1">
      <alignment horizontal="center" vertical="center" wrapText="1"/>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xf>
    <xf numFmtId="165" fontId="14" fillId="0" borderId="19" xfId="8" applyNumberFormat="1" applyFont="1" applyBorder="1" applyAlignment="1" applyProtection="1">
      <alignment horizontal="center" vertical="center"/>
    </xf>
    <xf numFmtId="165" fontId="15" fillId="11" borderId="11" xfId="8" applyNumberFormat="1" applyFont="1" applyFill="1" applyBorder="1" applyAlignment="1" applyProtection="1">
      <alignment horizontal="center" vertical="center"/>
    </xf>
    <xf numFmtId="165" fontId="14" fillId="0" borderId="20" xfId="8" applyNumberFormat="1" applyFont="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65" fontId="15" fillId="13" borderId="50" xfId="8" applyNumberFormat="1" applyFont="1" applyFill="1" applyBorder="1" applyAlignment="1" applyProtection="1">
      <alignment horizontal="center" vertical="center"/>
    </xf>
    <xf numFmtId="1" fontId="29" fillId="8" borderId="1" xfId="0" applyNumberFormat="1" applyFont="1" applyFill="1" applyBorder="1" applyAlignment="1">
      <alignment horizontal="right" vertical="center"/>
    </xf>
    <xf numFmtId="1" fontId="0" fillId="8" borderId="1" xfId="1" applyNumberFormat="1" applyFont="1" applyFill="1" applyBorder="1"/>
    <xf numFmtId="9" fontId="0" fillId="0" borderId="1" xfId="1" applyNumberFormat="1" applyFont="1" applyFill="1" applyBorder="1"/>
    <xf numFmtId="9" fontId="0" fillId="0" borderId="1" xfId="2" applyFont="1" applyFill="1" applyBorder="1"/>
    <xf numFmtId="0" fontId="0" fillId="0" borderId="0" xfId="0" applyAlignment="1">
      <alignment wrapText="1"/>
    </xf>
    <xf numFmtId="0" fontId="2" fillId="2" borderId="1" xfId="0" applyFont="1" applyFill="1" applyBorder="1" applyAlignment="1">
      <alignment vertical="center"/>
    </xf>
    <xf numFmtId="1" fontId="0" fillId="0" borderId="1" xfId="1" applyNumberFormat="1" applyFont="1" applyBorder="1"/>
    <xf numFmtId="1" fontId="0" fillId="8" borderId="1" xfId="2" applyNumberFormat="1" applyFont="1" applyFill="1" applyBorder="1"/>
    <xf numFmtId="181" fontId="0" fillId="0" borderId="1" xfId="1" applyNumberFormat="1" applyFont="1" applyFill="1" applyBorder="1"/>
    <xf numFmtId="0" fontId="14" fillId="16" borderId="55" xfId="7" applyFont="1" applyFill="1" applyBorder="1" applyAlignment="1">
      <alignment horizontal="left" vertical="center" wrapText="1"/>
    </xf>
    <xf numFmtId="0" fontId="14" fillId="16" borderId="54" xfId="7" applyFont="1" applyFill="1" applyBorder="1" applyAlignment="1">
      <alignment horizontal="left" vertical="center" wrapText="1"/>
    </xf>
    <xf numFmtId="0" fontId="14" fillId="16" borderId="56" xfId="7" applyFont="1" applyFill="1" applyBorder="1" applyAlignment="1">
      <alignment horizontal="left" vertical="center" wrapText="1"/>
    </xf>
    <xf numFmtId="0" fontId="14" fillId="0" borderId="10" xfId="7" applyFont="1" applyBorder="1" applyAlignment="1">
      <alignment horizontal="center" vertical="center" wrapText="1"/>
    </xf>
    <xf numFmtId="0" fontId="14" fillId="0" borderId="11" xfId="7" applyFont="1" applyBorder="1" applyAlignment="1">
      <alignment horizontal="center" vertical="center" wrapText="1"/>
    </xf>
    <xf numFmtId="0" fontId="14" fillId="0" borderId="12" xfId="7" applyFont="1" applyBorder="1" applyAlignment="1">
      <alignment horizontal="center" vertical="center" wrapText="1"/>
    </xf>
    <xf numFmtId="0" fontId="14" fillId="16" borderId="10" xfId="7" applyFont="1" applyFill="1" applyBorder="1" applyAlignment="1">
      <alignment horizontal="center" vertical="center" wrapText="1"/>
    </xf>
    <xf numFmtId="0" fontId="14" fillId="16" borderId="11" xfId="7" applyFont="1" applyFill="1" applyBorder="1" applyAlignment="1">
      <alignment horizontal="center" vertical="center" wrapText="1"/>
    </xf>
    <xf numFmtId="0" fontId="14" fillId="16" borderId="12" xfId="7" applyFont="1" applyFill="1" applyBorder="1" applyAlignment="1">
      <alignment horizontal="center" vertical="center" wrapText="1"/>
    </xf>
    <xf numFmtId="0" fontId="17" fillId="2" borderId="14" xfId="7" applyFont="1" applyFill="1" applyBorder="1" applyAlignment="1">
      <alignment horizontal="center" vertical="center" wrapText="1"/>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18"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165" fontId="14" fillId="16" borderId="60" xfId="8" applyNumberFormat="1" applyFont="1" applyFill="1" applyBorder="1" applyAlignment="1" applyProtection="1">
      <alignment horizontal="left" vertical="center" wrapText="1"/>
    </xf>
    <xf numFmtId="165" fontId="14" fillId="16" borderId="61" xfId="8" applyNumberFormat="1" applyFont="1" applyFill="1" applyBorder="1" applyAlignment="1" applyProtection="1">
      <alignment horizontal="left" vertical="center" wrapText="1"/>
    </xf>
    <xf numFmtId="165" fontId="14" fillId="16" borderId="62" xfId="8" applyNumberFormat="1" applyFont="1" applyFill="1" applyBorder="1" applyAlignment="1" applyProtection="1">
      <alignment horizontal="left" vertical="center" wrapText="1"/>
    </xf>
    <xf numFmtId="165" fontId="14" fillId="16" borderId="55" xfId="8" applyNumberFormat="1" applyFont="1" applyFill="1" applyBorder="1" applyAlignment="1" applyProtection="1">
      <alignment horizontal="left" vertical="center" wrapText="1"/>
    </xf>
    <xf numFmtId="165" fontId="14" fillId="16" borderId="54" xfId="8" applyNumberFormat="1" applyFont="1" applyFill="1" applyBorder="1" applyAlignment="1" applyProtection="1">
      <alignment horizontal="left" vertical="center" wrapText="1"/>
    </xf>
    <xf numFmtId="165" fontId="14" fillId="16" borderId="56" xfId="8" applyNumberFormat="1" applyFont="1" applyFill="1" applyBorder="1" applyAlignment="1" applyProtection="1">
      <alignment horizontal="left" vertical="center" wrapText="1"/>
    </xf>
    <xf numFmtId="165" fontId="14" fillId="16" borderId="57" xfId="8" applyNumberFormat="1" applyFont="1" applyFill="1" applyBorder="1" applyAlignment="1" applyProtection="1">
      <alignment horizontal="left" vertical="center" wrapText="1"/>
    </xf>
    <xf numFmtId="165" fontId="14" fillId="16" borderId="58" xfId="8" applyNumberFormat="1" applyFont="1" applyFill="1" applyBorder="1" applyAlignment="1" applyProtection="1">
      <alignment horizontal="left" vertical="center" wrapText="1"/>
    </xf>
    <xf numFmtId="165" fontId="14" fillId="16" borderId="59" xfId="8" applyNumberFormat="1" applyFont="1" applyFill="1" applyBorder="1" applyAlignment="1" applyProtection="1">
      <alignment horizontal="left" vertical="center" wrapText="1"/>
    </xf>
    <xf numFmtId="0" fontId="14" fillId="16" borderId="60" xfId="7" applyFont="1" applyFill="1" applyBorder="1" applyAlignment="1">
      <alignment horizontal="left" vertical="center" wrapText="1"/>
    </xf>
    <xf numFmtId="0" fontId="14" fillId="16" borderId="61" xfId="7" applyFont="1" applyFill="1" applyBorder="1" applyAlignment="1">
      <alignment horizontal="left" vertical="center" wrapText="1"/>
    </xf>
    <xf numFmtId="0" fontId="14" fillId="16" borderId="62" xfId="7" applyFont="1" applyFill="1" applyBorder="1" applyAlignment="1">
      <alignment horizontal="left" vertical="center" wrapText="1"/>
    </xf>
    <xf numFmtId="9" fontId="19"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4" fillId="0" borderId="1" xfId="7" applyFont="1" applyBorder="1" applyAlignment="1">
      <alignment horizontal="left" vertical="center" wrapText="1"/>
    </xf>
    <xf numFmtId="0" fontId="13" fillId="0" borderId="0" xfId="7" applyFont="1" applyAlignment="1">
      <alignment horizontal="center"/>
    </xf>
    <xf numFmtId="0" fontId="15" fillId="0" borderId="0" xfId="7" applyFont="1" applyAlignment="1">
      <alignment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9" fontId="19" fillId="0" borderId="1" xfId="8" applyFont="1" applyFill="1" applyBorder="1" applyAlignment="1" applyProtection="1">
      <alignment horizontal="center"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wrapText="1"/>
    </xf>
    <xf numFmtId="0" fontId="24" fillId="0" borderId="47" xfId="7" applyFont="1" applyBorder="1" applyAlignment="1">
      <alignment horizontal="center" wrapText="1"/>
    </xf>
    <xf numFmtId="0" fontId="24" fillId="0" borderId="17" xfId="7" applyFont="1" applyBorder="1" applyAlignment="1">
      <alignment horizontal="center" wrapText="1"/>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4"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5" fillId="0" borderId="38" xfId="7" applyFont="1" applyBorder="1" applyAlignment="1">
      <alignment vertical="center"/>
    </xf>
    <xf numFmtId="0" fontId="15" fillId="0" borderId="39" xfId="7" applyFont="1" applyBorder="1" applyAlignment="1">
      <alignment vertical="center"/>
    </xf>
    <xf numFmtId="179"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22" xfId="7" applyFont="1" applyFill="1" applyBorder="1" applyAlignment="1">
      <alignment horizontal="right" vertical="center"/>
    </xf>
    <xf numFmtId="173" fontId="15" fillId="13" borderId="44" xfId="7" applyNumberFormat="1" applyFont="1" applyFill="1" applyBorder="1" applyAlignment="1">
      <alignment horizontal="center" vertical="center" wrapText="1"/>
    </xf>
    <xf numFmtId="173" fontId="15" fillId="13" borderId="53" xfId="7" applyNumberFormat="1" applyFont="1" applyFill="1" applyBorder="1" applyAlignment="1">
      <alignment horizontal="center" vertical="center" wrapText="1"/>
    </xf>
    <xf numFmtId="173" fontId="15" fillId="13" borderId="49" xfId="7" applyNumberFormat="1" applyFont="1" applyFill="1" applyBorder="1" applyAlignment="1">
      <alignment horizontal="center" vertical="center" wrapText="1"/>
    </xf>
    <xf numFmtId="0" fontId="14" fillId="0" borderId="0" xfId="7" applyFont="1" applyAlignment="1">
      <alignment horizontal="left" vertical="center" wrapText="1"/>
    </xf>
    <xf numFmtId="0" fontId="14" fillId="0" borderId="20" xfId="7" applyFont="1" applyBorder="1" applyAlignment="1">
      <alignment horizontal="left" vertical="center" wrapText="1"/>
    </xf>
    <xf numFmtId="0" fontId="14" fillId="0" borderId="19" xfId="7" applyFont="1" applyBorder="1" applyAlignment="1">
      <alignment horizontal="left" vertical="center" wrapText="1"/>
    </xf>
    <xf numFmtId="175" fontId="15" fillId="13" borderId="50" xfId="8" applyNumberFormat="1" applyFont="1" applyFill="1" applyBorder="1" applyAlignment="1" applyProtection="1">
      <alignment horizontal="center"/>
    </xf>
    <xf numFmtId="173" fontId="15" fillId="12" borderId="44" xfId="7" applyNumberFormat="1" applyFont="1" applyFill="1" applyBorder="1" applyAlignment="1">
      <alignment horizontal="center" vertical="center" wrapText="1"/>
    </xf>
    <xf numFmtId="175" fontId="15" fillId="12" borderId="11" xfId="8" applyNumberFormat="1" applyFont="1" applyFill="1" applyBorder="1" applyAlignment="1" applyProtection="1">
      <alignment horizontal="center"/>
    </xf>
    <xf numFmtId="0" fontId="14" fillId="0" borderId="2"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5" fontId="15" fillId="10" borderId="11" xfId="8" applyNumberFormat="1" applyFont="1" applyFill="1" applyBorder="1" applyAlignment="1" applyProtection="1">
      <alignment horizontal="center"/>
    </xf>
    <xf numFmtId="173" fontId="15" fillId="11" borderId="44" xfId="7" applyNumberFormat="1" applyFont="1" applyFill="1" applyBorder="1" applyAlignment="1">
      <alignment horizontal="center" vertical="center" wrapText="1"/>
    </xf>
    <xf numFmtId="175" fontId="15" fillId="11" borderId="11" xfId="8" applyNumberFormat="1" applyFont="1" applyFill="1" applyBorder="1" applyAlignment="1" applyProtection="1">
      <alignment horizont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0" fontId="14" fillId="0" borderId="51" xfId="0" applyFont="1" applyBorder="1" applyAlignment="1">
      <alignment horizontal="left" vertical="center" wrapText="1"/>
    </xf>
    <xf numFmtId="0" fontId="14" fillId="0" borderId="45" xfId="0" applyFont="1" applyBorder="1" applyAlignment="1">
      <alignment horizontal="left" vertical="center" wrapText="1"/>
    </xf>
    <xf numFmtId="0" fontId="14" fillId="0" borderId="52" xfId="7" applyFont="1" applyBorder="1" applyAlignment="1">
      <alignment horizontal="left" vertical="center" wrapText="1"/>
    </xf>
    <xf numFmtId="0" fontId="14" fillId="0" borderId="7" xfId="7" applyFont="1" applyBorder="1" applyAlignment="1">
      <alignment horizontal="left" vertical="center" wrapText="1"/>
    </xf>
    <xf numFmtId="0" fontId="0" fillId="0" borderId="1" xfId="0"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0">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106">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F1E6B6D0-CEDA-415F-8086-CE97B0BE22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7</xdr:row>
      <xdr:rowOff>285750</xdr:rowOff>
    </xdr:from>
    <xdr:to>
      <xdr:col>1</xdr:col>
      <xdr:colOff>5943600</xdr:colOff>
      <xdr:row>7</xdr:row>
      <xdr:rowOff>1028381</xdr:rowOff>
    </xdr:to>
    <xdr:pic>
      <xdr:nvPicPr>
        <xdr:cNvPr id="4" name="Picture 3">
          <a:extLst>
            <a:ext uri="{FF2B5EF4-FFF2-40B4-BE49-F238E27FC236}">
              <a16:creationId xmlns:a16="http://schemas.microsoft.com/office/drawing/2014/main" id="{6F9D6BB5-76F2-4C23-85A7-1742CACC62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4350" y="2276475"/>
          <a:ext cx="5867400" cy="7426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10" sqref="B10"/>
    </sheetView>
  </sheetViews>
  <sheetFormatPr defaultRowHeight="15" x14ac:dyDescent="0.25"/>
  <cols>
    <col min="1" max="1" width="6.5703125" style="237" customWidth="1"/>
    <col min="2" max="2" width="125" customWidth="1"/>
  </cols>
  <sheetData>
    <row r="1" spans="1:2" s="237" customFormat="1" x14ac:dyDescent="0.25">
      <c r="A1" s="239" t="s">
        <v>211</v>
      </c>
      <c r="B1" s="239" t="s">
        <v>212</v>
      </c>
    </row>
    <row r="2" spans="1:2" s="237" customFormat="1" x14ac:dyDescent="0.25">
      <c r="A2" s="237">
        <v>1</v>
      </c>
      <c r="B2" s="248" t="s">
        <v>225</v>
      </c>
    </row>
    <row r="3" spans="1:2" x14ac:dyDescent="0.25">
      <c r="A3" s="237">
        <v>2</v>
      </c>
      <c r="B3" s="249" t="s">
        <v>224</v>
      </c>
    </row>
    <row r="4" spans="1:2" x14ac:dyDescent="0.25">
      <c r="A4" s="237">
        <v>3</v>
      </c>
      <c r="B4" s="250" t="s">
        <v>263</v>
      </c>
    </row>
    <row r="5" spans="1:2" x14ac:dyDescent="0.25">
      <c r="A5" s="237">
        <v>4</v>
      </c>
      <c r="B5" s="249" t="s">
        <v>213</v>
      </c>
    </row>
    <row r="6" spans="1:2" ht="51.75" customHeight="1" x14ac:dyDescent="0.25">
      <c r="A6" s="237">
        <v>5</v>
      </c>
      <c r="B6" s="250" t="s">
        <v>216</v>
      </c>
    </row>
    <row r="7" spans="1:2" ht="30" x14ac:dyDescent="0.25">
      <c r="A7" s="237">
        <v>6</v>
      </c>
      <c r="B7" s="250" t="s">
        <v>226</v>
      </c>
    </row>
    <row r="8" spans="1:2" ht="90" x14ac:dyDescent="0.25">
      <c r="A8" s="237">
        <v>7</v>
      </c>
      <c r="B8" s="313" t="s">
        <v>290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74"/>
  <sheetViews>
    <sheetView showGridLines="0" tabSelected="1" topLeftCell="A7" zoomScale="70" zoomScaleNormal="70" zoomScaleSheetLayoutView="85" workbookViewId="0">
      <selection activeCell="H15" sqref="H15:H19"/>
    </sheetView>
  </sheetViews>
  <sheetFormatPr defaultColWidth="7.85546875" defaultRowHeight="15.75" x14ac:dyDescent="0.25"/>
  <cols>
    <col min="1" max="1" width="1.7109375" style="94" customWidth="1"/>
    <col min="2" max="2" width="32.140625" style="98" customWidth="1"/>
    <col min="3" max="3" width="28.85546875" style="277" customWidth="1"/>
    <col min="4" max="4" width="45.140625" style="94" customWidth="1"/>
    <col min="5" max="5" width="19.140625" style="94" bestFit="1" customWidth="1"/>
    <col min="6" max="6" width="18.7109375" style="100" bestFit="1" customWidth="1"/>
    <col min="7" max="7" width="9.140625" style="100" customWidth="1"/>
    <col min="8" max="8" width="12.7109375" style="94" customWidth="1"/>
    <col min="9" max="10" width="16" style="94" customWidth="1"/>
    <col min="11" max="12" width="16.140625" style="94" customWidth="1"/>
    <col min="13" max="14" width="15.42578125" style="94" customWidth="1"/>
    <col min="15" max="15" width="21.5703125" style="296" customWidth="1"/>
    <col min="16" max="17" width="17.28515625" style="296" customWidth="1"/>
    <col min="18" max="18" width="17.28515625" style="285" customWidth="1"/>
    <col min="19" max="19" width="17.28515625" style="95" customWidth="1"/>
    <col min="20" max="20" width="18.140625" style="96" hidden="1" customWidth="1"/>
    <col min="21" max="21" width="18.28515625" style="95" hidden="1" customWidth="1"/>
    <col min="22" max="22" width="7.85546875" style="94" hidden="1" customWidth="1"/>
    <col min="23" max="16384" width="7.85546875" style="94"/>
  </cols>
  <sheetData>
    <row r="1" spans="1:23" x14ac:dyDescent="0.25">
      <c r="P1" s="299" t="s">
        <v>208</v>
      </c>
      <c r="Q1" s="350" t="s">
        <v>209</v>
      </c>
      <c r="R1" s="350"/>
    </row>
    <row r="2" spans="1:23" x14ac:dyDescent="0.25">
      <c r="P2" s="299" t="s">
        <v>210</v>
      </c>
      <c r="Q2" s="350">
        <v>0</v>
      </c>
      <c r="R2" s="350"/>
    </row>
    <row r="3" spans="1:23" ht="28.5" x14ac:dyDescent="0.45">
      <c r="A3" s="351" t="s">
        <v>205</v>
      </c>
      <c r="B3" s="351"/>
      <c r="C3" s="351"/>
      <c r="D3" s="351"/>
      <c r="E3" s="351"/>
      <c r="F3" s="351"/>
      <c r="G3" s="351"/>
      <c r="H3" s="351"/>
      <c r="I3" s="351"/>
      <c r="J3" s="351"/>
      <c r="K3" s="351"/>
      <c r="L3" s="351"/>
      <c r="M3" s="351"/>
      <c r="N3" s="351"/>
    </row>
    <row r="4" spans="1:23" ht="28.5" x14ac:dyDescent="0.45">
      <c r="A4" s="351" t="s">
        <v>206</v>
      </c>
      <c r="B4" s="351"/>
      <c r="C4" s="351"/>
      <c r="D4" s="351"/>
      <c r="E4" s="351"/>
      <c r="F4" s="351"/>
      <c r="G4" s="351"/>
      <c r="H4" s="351"/>
      <c r="I4" s="351"/>
      <c r="J4" s="351"/>
      <c r="K4" s="351"/>
      <c r="L4" s="351"/>
      <c r="M4" s="351"/>
      <c r="N4" s="351"/>
    </row>
    <row r="5" spans="1:23" x14ac:dyDescent="0.25">
      <c r="B5" s="97"/>
      <c r="C5" s="278"/>
      <c r="D5" s="97"/>
      <c r="E5" s="97"/>
      <c r="F5" s="97"/>
      <c r="G5" s="97"/>
      <c r="H5" s="97"/>
      <c r="I5" s="97"/>
      <c r="J5" s="97"/>
      <c r="O5" s="352" t="s">
        <v>108</v>
      </c>
      <c r="P5" s="352"/>
      <c r="Q5" s="352"/>
      <c r="R5" s="352"/>
    </row>
    <row r="6" spans="1:23" ht="33.6" customHeight="1" x14ac:dyDescent="0.25">
      <c r="B6" s="238" t="s">
        <v>109</v>
      </c>
      <c r="C6" s="347" t="s">
        <v>110</v>
      </c>
      <c r="D6" s="347"/>
      <c r="E6" s="346" t="s">
        <v>111</v>
      </c>
      <c r="F6" s="346"/>
      <c r="G6" s="346"/>
      <c r="H6" s="346" t="s">
        <v>112</v>
      </c>
      <c r="I6" s="346"/>
      <c r="J6" s="346"/>
      <c r="K6" s="346"/>
      <c r="L6" s="348" t="s">
        <v>113</v>
      </c>
      <c r="M6" s="348"/>
      <c r="N6" s="348"/>
      <c r="O6" s="355" t="s">
        <v>174</v>
      </c>
      <c r="P6" s="355"/>
      <c r="Q6" s="286">
        <v>1.25</v>
      </c>
      <c r="R6" s="287">
        <v>1.5</v>
      </c>
      <c r="T6" s="203" t="s">
        <v>112</v>
      </c>
      <c r="U6" s="203"/>
      <c r="V6" s="203"/>
      <c r="W6" s="203"/>
    </row>
    <row r="7" spans="1:23" ht="33.6" customHeight="1" x14ac:dyDescent="0.25">
      <c r="B7" s="238" t="s">
        <v>114</v>
      </c>
      <c r="C7" s="347" t="s">
        <v>261</v>
      </c>
      <c r="D7" s="347"/>
      <c r="E7" s="346"/>
      <c r="F7" s="346"/>
      <c r="G7" s="346"/>
      <c r="H7" s="346"/>
      <c r="I7" s="346"/>
      <c r="J7" s="346"/>
      <c r="K7" s="346"/>
      <c r="L7" s="348"/>
      <c r="M7" s="348"/>
      <c r="N7" s="348"/>
      <c r="O7" s="356" t="s">
        <v>175</v>
      </c>
      <c r="P7" s="357"/>
      <c r="Q7" s="288">
        <v>1.05</v>
      </c>
      <c r="R7" s="289">
        <v>1.25</v>
      </c>
      <c r="S7" s="99"/>
      <c r="T7" s="203" t="s">
        <v>172</v>
      </c>
      <c r="U7" s="203"/>
      <c r="V7" s="203"/>
      <c r="W7" s="203"/>
    </row>
    <row r="8" spans="1:23" ht="33.6" customHeight="1" x14ac:dyDescent="0.25">
      <c r="B8" s="228" t="s">
        <v>196</v>
      </c>
      <c r="C8" s="347" t="s">
        <v>262</v>
      </c>
      <c r="D8" s="347"/>
      <c r="E8" s="346" t="s">
        <v>115</v>
      </c>
      <c r="F8" s="346"/>
      <c r="G8" s="346"/>
      <c r="H8" s="362">
        <f>N42</f>
        <v>0</v>
      </c>
      <c r="I8" s="362"/>
      <c r="J8" s="362"/>
      <c r="K8" s="362"/>
      <c r="L8" s="349">
        <f>COUNTA(F16:F39)</f>
        <v>21</v>
      </c>
      <c r="M8" s="349"/>
      <c r="N8" s="349"/>
      <c r="O8" s="358" t="s">
        <v>176</v>
      </c>
      <c r="P8" s="359"/>
      <c r="Q8" s="290">
        <v>0.95</v>
      </c>
      <c r="R8" s="291">
        <v>1.05</v>
      </c>
      <c r="S8" s="99"/>
      <c r="T8" s="206" t="s">
        <v>28</v>
      </c>
    </row>
    <row r="9" spans="1:23" ht="33.6" customHeight="1" x14ac:dyDescent="0.25">
      <c r="B9" s="228" t="s">
        <v>89</v>
      </c>
      <c r="C9" s="347" t="s">
        <v>100</v>
      </c>
      <c r="D9" s="347"/>
      <c r="E9" s="346"/>
      <c r="F9" s="346"/>
      <c r="G9" s="346"/>
      <c r="H9" s="362"/>
      <c r="I9" s="362"/>
      <c r="J9" s="362"/>
      <c r="K9" s="362"/>
      <c r="L9" s="349"/>
      <c r="M9" s="349"/>
      <c r="N9" s="349"/>
      <c r="O9" s="360" t="s">
        <v>177</v>
      </c>
      <c r="P9" s="361"/>
      <c r="Q9" s="292">
        <v>0.8</v>
      </c>
      <c r="R9" s="293">
        <v>0.95</v>
      </c>
      <c r="T9" s="96" t="s">
        <v>29</v>
      </c>
    </row>
    <row r="10" spans="1:23" ht="33.6" customHeight="1" x14ac:dyDescent="0.25">
      <c r="B10" s="228" t="s">
        <v>87</v>
      </c>
      <c r="C10" s="347" t="s">
        <v>116</v>
      </c>
      <c r="D10" s="347"/>
      <c r="E10" s="346" t="s">
        <v>117</v>
      </c>
      <c r="F10" s="346"/>
      <c r="G10" s="346"/>
      <c r="H10" s="345" t="str">
        <f>N43</f>
        <v>U</v>
      </c>
      <c r="I10" s="345"/>
      <c r="J10" s="345"/>
      <c r="K10" s="345"/>
      <c r="L10" s="349"/>
      <c r="M10" s="349"/>
      <c r="N10" s="349"/>
      <c r="O10" s="353" t="s">
        <v>178</v>
      </c>
      <c r="P10" s="354"/>
      <c r="Q10" s="294">
        <v>0</v>
      </c>
      <c r="R10" s="295">
        <v>0.8</v>
      </c>
      <c r="T10" s="96" t="s">
        <v>30</v>
      </c>
      <c r="U10" s="95" t="s">
        <v>134</v>
      </c>
      <c r="V10" s="94" t="s">
        <v>135</v>
      </c>
    </row>
    <row r="11" spans="1:23" ht="33" customHeight="1" x14ac:dyDescent="0.25">
      <c r="B11" s="203"/>
      <c r="C11" s="203"/>
      <c r="D11" s="204"/>
      <c r="E11" s="205"/>
      <c r="F11" s="205"/>
      <c r="G11" s="205"/>
      <c r="H11" s="205"/>
      <c r="I11" s="207"/>
      <c r="J11" s="207"/>
      <c r="K11" s="208"/>
      <c r="L11" s="209"/>
      <c r="M11" s="210"/>
      <c r="N11" s="211"/>
      <c r="T11" s="96" t="s">
        <v>31</v>
      </c>
      <c r="U11" s="95" t="s">
        <v>138</v>
      </c>
      <c r="V11" s="94" t="s">
        <v>179</v>
      </c>
    </row>
    <row r="12" spans="1:23" ht="21" customHeight="1" x14ac:dyDescent="0.25">
      <c r="B12" s="213" t="s">
        <v>28</v>
      </c>
      <c r="C12" s="203" t="s">
        <v>173</v>
      </c>
      <c r="D12" s="204"/>
      <c r="E12" s="205"/>
      <c r="F12" s="205"/>
      <c r="G12" s="205"/>
      <c r="H12" s="205"/>
      <c r="I12" s="207"/>
      <c r="J12" s="207"/>
      <c r="K12" s="208"/>
      <c r="L12" s="209"/>
      <c r="M12" s="210"/>
      <c r="N12" s="211"/>
      <c r="T12" s="96" t="s">
        <v>32</v>
      </c>
      <c r="U12" s="95" t="s">
        <v>230</v>
      </c>
    </row>
    <row r="13" spans="1:23" ht="21" customHeight="1" thickBot="1" x14ac:dyDescent="0.3">
      <c r="B13" s="214"/>
      <c r="C13" s="203"/>
      <c r="D13" s="204"/>
      <c r="E13" s="205"/>
      <c r="F13" s="205"/>
      <c r="G13" s="205"/>
      <c r="H13" s="205"/>
      <c r="I13" s="207"/>
      <c r="J13" s="207"/>
      <c r="K13" s="208"/>
      <c r="L13" s="209"/>
      <c r="M13" s="210"/>
      <c r="N13" s="211"/>
      <c r="T13" s="96" t="s">
        <v>33</v>
      </c>
    </row>
    <row r="14" spans="1:23" s="95" customFormat="1" x14ac:dyDescent="0.25">
      <c r="B14" s="373" t="s">
        <v>118</v>
      </c>
      <c r="C14" s="383" t="s">
        <v>119</v>
      </c>
      <c r="D14" s="411" t="s">
        <v>120</v>
      </c>
      <c r="E14" s="411" t="s">
        <v>121</v>
      </c>
      <c r="F14" s="411" t="s">
        <v>122</v>
      </c>
      <c r="G14" s="411" t="s">
        <v>123</v>
      </c>
      <c r="H14" s="102" t="s">
        <v>124</v>
      </c>
      <c r="I14" s="383" t="s">
        <v>217</v>
      </c>
      <c r="J14" s="101" t="s">
        <v>40</v>
      </c>
      <c r="K14" s="102" t="s">
        <v>41</v>
      </c>
      <c r="L14" s="102" t="s">
        <v>125</v>
      </c>
      <c r="M14" s="102" t="s">
        <v>126</v>
      </c>
      <c r="N14" s="102" t="s">
        <v>127</v>
      </c>
      <c r="O14" s="327" t="s">
        <v>264</v>
      </c>
      <c r="P14" s="328"/>
      <c r="Q14" s="328"/>
      <c r="R14" s="329"/>
      <c r="T14" s="96" t="s">
        <v>34</v>
      </c>
    </row>
    <row r="15" spans="1:23" s="95" customFormat="1" ht="35.25" customHeight="1" thickBot="1" x14ac:dyDescent="0.3">
      <c r="B15" s="410"/>
      <c r="C15" s="384"/>
      <c r="D15" s="412"/>
      <c r="E15" s="412"/>
      <c r="F15" s="412"/>
      <c r="G15" s="412"/>
      <c r="H15" s="103" t="s">
        <v>128</v>
      </c>
      <c r="I15" s="384"/>
      <c r="J15" s="104" t="s">
        <v>129</v>
      </c>
      <c r="K15" s="103" t="s">
        <v>130</v>
      </c>
      <c r="L15" s="103" t="s">
        <v>131</v>
      </c>
      <c r="M15" s="103" t="s">
        <v>132</v>
      </c>
      <c r="N15" s="103" t="s">
        <v>133</v>
      </c>
      <c r="O15" s="330"/>
      <c r="P15" s="331"/>
      <c r="Q15" s="331"/>
      <c r="R15" s="332"/>
      <c r="S15" s="105"/>
      <c r="T15" s="106" t="s">
        <v>35</v>
      </c>
    </row>
    <row r="16" spans="1:23" s="229" customFormat="1" ht="47.25" customHeight="1" x14ac:dyDescent="0.25">
      <c r="B16" s="413" t="s">
        <v>214</v>
      </c>
      <c r="C16" s="414" t="s">
        <v>235</v>
      </c>
      <c r="D16" s="230" t="s">
        <v>233</v>
      </c>
      <c r="E16" s="231" t="s">
        <v>237</v>
      </c>
      <c r="F16" s="110" t="s">
        <v>134</v>
      </c>
      <c r="G16" s="232" t="s">
        <v>135</v>
      </c>
      <c r="H16" s="118"/>
      <c r="I16" s="119" t="s">
        <v>238</v>
      </c>
      <c r="J16" s="258">
        <f>HLOOKUP(B12,'Update KPI'!B2:N3,2,0)</f>
        <v>25.916666666666668</v>
      </c>
      <c r="K16" s="259">
        <f>HLOOKUP(B12,'Update KPI'!B2:N4,3,0)</f>
        <v>0</v>
      </c>
      <c r="L16" s="258">
        <f>IF(F16="Maximize",K16-J16,IF(F16="Minimize",J16-K16,K16-J16))</f>
        <v>-25.916666666666668</v>
      </c>
      <c r="M16" s="112">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0</v>
      </c>
      <c r="N16" s="302">
        <f>M16*H16</f>
        <v>0</v>
      </c>
      <c r="O16" s="333" t="s">
        <v>266</v>
      </c>
      <c r="P16" s="334"/>
      <c r="Q16" s="334"/>
      <c r="R16" s="335"/>
      <c r="S16" s="96"/>
      <c r="T16" s="115" t="s">
        <v>36</v>
      </c>
      <c r="U16" s="115"/>
    </row>
    <row r="17" spans="1:21" ht="47.25" customHeight="1" x14ac:dyDescent="0.25">
      <c r="B17" s="413"/>
      <c r="C17" s="415"/>
      <c r="D17" s="117" t="s">
        <v>234</v>
      </c>
      <c r="E17" s="231" t="s">
        <v>237</v>
      </c>
      <c r="F17" s="110" t="s">
        <v>134</v>
      </c>
      <c r="G17" s="232" t="s">
        <v>135</v>
      </c>
      <c r="H17" s="118"/>
      <c r="I17" s="119" t="s">
        <v>238</v>
      </c>
      <c r="J17" s="258">
        <f>HLOOKUP(B12,'Update KPI'!B10:N11,2,0)</f>
        <v>34.333333333333336</v>
      </c>
      <c r="K17" s="259">
        <f>HLOOKUP(B12,'Update KPI'!B10:N12,3,0)</f>
        <v>0</v>
      </c>
      <c r="L17" s="121">
        <f>IF(F17="Maximize",K17-J17,IF(F17="Minimize",J17-K17,K17-J17))</f>
        <v>-34.333333333333336</v>
      </c>
      <c r="M17" s="112">
        <f>IFERROR(IF(AND(F17="Maximize",G17="Unlock"),IF(((K17-J17)/ABS(J17))+1&lt;0,0,((K17-J17)/ABS(J17))+1),IF(AND(F17="Maximize",G17="Lock"),IF(((K17-J17)/ABS(J17))+1&lt;0,0,IF(((K17-J17)/ABS(J17))+1&gt;$R$6,$R$6,((K17-J17)/ABS(J17))+1)),IF(AND(F17="Minimize",G17="Unlock"),IF(((J17-K17)/ABS(J17))+1&lt;0,0,((J17-K17)/ABS(J17))+1),IF(AND(F17="Minimize",G17="Lock"),IF(((J17-K17)/ABS(J17))+1&lt;0,0,IF(((J17-K17)/ABS(J17))+1&gt;$R$6,$R$6,((J17-K17)/ABS(J17))+1)),IF(F17="Min to Zero",IF(K17&gt;J17,0,IF(K17&lt;J17,0,100%)),IF(F17="Stabilize to Target",IF(K17-J17=0,100%,IF(ABS(K17-J17)&gt;=ABS(J17),0,ABS(IF(K17&gt;J17,1-((K17-J17)/J17),IF(K17&lt;J17,1-((J17-ABS(K17))/J17),0))))),IF(F17="Stabilize to Zero",IF(AND(K17&lt;=J17,K17&gt;=-J17),ABS(IF(K17&gt;J17,K17-J17,IF(K17&lt;J17,J17-ABS(K17),0)))/ABS(J17),0)))))))),0)</f>
        <v>0</v>
      </c>
      <c r="N17" s="302">
        <f>M17*H17</f>
        <v>0</v>
      </c>
      <c r="O17" s="336"/>
      <c r="P17" s="337"/>
      <c r="Q17" s="337"/>
      <c r="R17" s="338"/>
      <c r="S17" s="96"/>
      <c r="T17" s="115" t="s">
        <v>37</v>
      </c>
      <c r="U17" s="115"/>
    </row>
    <row r="18" spans="1:21" ht="49.5" customHeight="1" x14ac:dyDescent="0.25">
      <c r="B18" s="413"/>
      <c r="C18" s="416" t="s">
        <v>137</v>
      </c>
      <c r="D18" s="117" t="s">
        <v>239</v>
      </c>
      <c r="E18" s="231" t="s">
        <v>237</v>
      </c>
      <c r="F18" s="110" t="s">
        <v>138</v>
      </c>
      <c r="G18" s="232" t="s">
        <v>135</v>
      </c>
      <c r="H18" s="118"/>
      <c r="I18" s="217" t="s">
        <v>240</v>
      </c>
      <c r="J18" s="217">
        <f>HLOOKUP(B12,'Update KPI'!B18:N19,2,0)</f>
        <v>7.0000000000000007E-2</v>
      </c>
      <c r="K18" s="217">
        <f>HLOOKUP(B12,'Update KPI'!B18:N20,3,0)</f>
        <v>0</v>
      </c>
      <c r="L18" s="121">
        <f t="shared" ref="L18:L20" si="0">IF(F18="Maximize",K18-J18,IF(F18="Minimize",J18-K18,K18-J18))</f>
        <v>7.0000000000000007E-2</v>
      </c>
      <c r="M18" s="112">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1.5</v>
      </c>
      <c r="N18" s="302">
        <f t="shared" ref="N18:N20" si="1">M18*H18</f>
        <v>0</v>
      </c>
      <c r="O18" s="336" t="s">
        <v>267</v>
      </c>
      <c r="P18" s="337"/>
      <c r="Q18" s="337"/>
      <c r="R18" s="338"/>
      <c r="S18" s="96"/>
      <c r="T18" s="115" t="s">
        <v>38</v>
      </c>
      <c r="U18" s="115"/>
    </row>
    <row r="19" spans="1:21" ht="76.5" customHeight="1" x14ac:dyDescent="0.25">
      <c r="B19" s="413"/>
      <c r="C19" s="405"/>
      <c r="D19" s="117" t="s">
        <v>236</v>
      </c>
      <c r="E19" s="231" t="s">
        <v>237</v>
      </c>
      <c r="F19" s="110" t="s">
        <v>138</v>
      </c>
      <c r="G19" s="232" t="s">
        <v>135</v>
      </c>
      <c r="H19" s="118"/>
      <c r="I19" s="217" t="s">
        <v>240</v>
      </c>
      <c r="J19" s="217">
        <f>HLOOKUP(B12,'Update KPI'!B26:N27,2,0)</f>
        <v>0.05</v>
      </c>
      <c r="K19" s="217">
        <f>HLOOKUP(B12,'Update KPI'!B26:N28,3,0)</f>
        <v>0</v>
      </c>
      <c r="L19" s="121">
        <f t="shared" si="0"/>
        <v>0.05</v>
      </c>
      <c r="M19" s="112">
        <f>IFERROR(IF(AND(F19="Maximize",G19="Unlock"),IF(((K19-J19)/ABS(J19))+1&lt;0,0,((K19-J19)/ABS(J19))+1),IF(AND(F19="Maximize",G19="Lock"),IF(((K19-J19)/ABS(J19))+1&lt;0,0,IF(((K19-J19)/ABS(J19))+1&gt;$R$6,$R$6,((K19-J19)/ABS(J19))+1)),IF(AND(F19="Minimize",G19="Unlock"),IF(((J19-K19)/ABS(J19))+1&lt;0,0,((J19-K19)/ABS(J19))+1),IF(AND(F19="Minimize",G19="Lock"),IF(((J19-K19)/ABS(J19))+1&lt;0,0,IF(((J19-K19)/ABS(J19))+1&gt;$R$6,$R$6,((J19-K19)/ABS(J19))+1)),IF(F19="Min to Zero",IF(K19&gt;J19,0,IF(K19&lt;J19,0,100%)),IF(F19="Stabilize to Target",IF(K19-J19=0,100%,IF(ABS(K19-J19)&gt;=ABS(J19),0,ABS(IF(K19&gt;J19,1-((K19-J19)/J19),IF(K19&lt;J19,1-((J19-ABS(K19))/J19),0))))),IF(F19="Stabilize to Zero",IF(AND(K19&lt;=J19,K19&gt;=-J19),ABS(IF(K19&gt;J19,K19-J19,IF(K19&lt;J19,J19-ABS(K19),0)))/ABS(J19),0)))))))),0)</f>
        <v>1.5</v>
      </c>
      <c r="N19" s="302">
        <f t="shared" si="1"/>
        <v>0</v>
      </c>
      <c r="O19" s="336" t="s">
        <v>268</v>
      </c>
      <c r="P19" s="337"/>
      <c r="Q19" s="337"/>
      <c r="R19" s="338"/>
      <c r="S19" s="96"/>
      <c r="T19" s="115" t="s">
        <v>39</v>
      </c>
      <c r="U19" s="115"/>
    </row>
    <row r="20" spans="1:21" ht="49.5" customHeight="1" x14ac:dyDescent="0.25">
      <c r="B20" s="413"/>
      <c r="C20" s="417"/>
      <c r="D20" s="117" t="s">
        <v>294</v>
      </c>
      <c r="E20" s="231" t="s">
        <v>237</v>
      </c>
      <c r="F20" s="110" t="s">
        <v>138</v>
      </c>
      <c r="G20" s="232" t="s">
        <v>135</v>
      </c>
      <c r="H20" s="118"/>
      <c r="I20" s="217" t="s">
        <v>218</v>
      </c>
      <c r="J20" s="271">
        <f>HLOOKUP(B12,'Update KPI'!B34:N35,2,0)</f>
        <v>1.2E-2</v>
      </c>
      <c r="K20" s="271">
        <f>HLOOKUP(B12,'Update KPI'!B34:N36,3,0)</f>
        <v>0</v>
      </c>
      <c r="L20" s="121">
        <f t="shared" si="0"/>
        <v>1.2E-2</v>
      </c>
      <c r="M20" s="112">
        <f>IFERROR(IF(AND(F20="Maximize",G20="Unlock"),IF(((K20-J20)/ABS(J20))+1&lt;0,0,((K20-J20)/ABS(J20))+1),IF(AND(F20="Maximize",G20="Lock"),IF(((K20-J20)/ABS(J20))+1&lt;0,0,IF(((K20-J20)/ABS(J20))+1&gt;$R$6,$R$6,((K20-J20)/ABS(J20))+1)),IF(AND(F20="Minimize",G20="Unlock"),IF(((J20-K20)/ABS(J20))+1&lt;0,0,((J20-K20)/ABS(J20))+1),IF(AND(F20="Minimize",G20="Lock"),IF(((J20-K20)/ABS(J20))+1&lt;0,0,IF(((J20-K20)/ABS(J20))+1&gt;$R$6,$R$6,((J20-K20)/ABS(J20))+1)),IF(F20="Min to Zero",IF(K20&gt;J20,0,IF(K20&lt;J20,0,100%)),IF(F20="Stabilize to Target",IF(K20-J20=0,100%,IF(ABS(K20-J20)&gt;=ABS(J20),0,ABS(IF(K20&gt;J20,1-((K20-J20)/J20),IF(K20&lt;J20,1-((J20-ABS(K20))/J20),0))))),IF(F20="Stabilize to Zero",IF(AND(K20&lt;=J20,K20&gt;=-J20),ABS(IF(K20&gt;J20,K20-J20,IF(K20&lt;J20,J20-ABS(K20),0)))/ABS(J20),0)))))))),0)</f>
        <v>1.5</v>
      </c>
      <c r="N20" s="302">
        <f t="shared" si="1"/>
        <v>0</v>
      </c>
      <c r="O20" s="339" t="s">
        <v>269</v>
      </c>
      <c r="P20" s="340"/>
      <c r="Q20" s="340"/>
      <c r="R20" s="341"/>
      <c r="S20" s="96"/>
      <c r="T20" s="96" t="s">
        <v>83</v>
      </c>
      <c r="U20" s="115"/>
    </row>
    <row r="21" spans="1:21" x14ac:dyDescent="0.25">
      <c r="B21" s="413"/>
      <c r="C21" s="407" t="s">
        <v>139</v>
      </c>
      <c r="D21" s="407"/>
      <c r="E21" s="407"/>
      <c r="F21" s="407"/>
      <c r="G21" s="407"/>
      <c r="H21" s="125">
        <f>SUM(H16:H20)</f>
        <v>0</v>
      </c>
      <c r="I21" s="126"/>
      <c r="J21" s="126"/>
      <c r="K21" s="126"/>
      <c r="L21" s="126"/>
      <c r="M21" s="126"/>
      <c r="N21" s="303">
        <f>SUM(N16:N20)</f>
        <v>0</v>
      </c>
      <c r="O21" s="324"/>
      <c r="P21" s="325"/>
      <c r="Q21" s="325"/>
      <c r="R21" s="326"/>
      <c r="S21" s="114"/>
    </row>
    <row r="22" spans="1:21" ht="67.5" customHeight="1" x14ac:dyDescent="0.25">
      <c r="B22" s="408" t="s">
        <v>190</v>
      </c>
      <c r="C22" s="404" t="s">
        <v>140</v>
      </c>
      <c r="D22" s="108" t="s">
        <v>245</v>
      </c>
      <c r="E22" s="109" t="s">
        <v>237</v>
      </c>
      <c r="F22" s="110" t="s">
        <v>134</v>
      </c>
      <c r="G22" s="232" t="s">
        <v>135</v>
      </c>
      <c r="H22" s="111"/>
      <c r="I22" s="212" t="s">
        <v>247</v>
      </c>
      <c r="J22" s="272">
        <f>HLOOKUP(B12,'Update KPI'!B42:N43,2,0)</f>
        <v>0</v>
      </c>
      <c r="K22" s="272">
        <f>HLOOKUP(B12,'Update KPI'!B42:N44,3,0)</f>
        <v>0</v>
      </c>
      <c r="L22" s="273">
        <f>IF(F22="Maximize",K22-J22,IF(F22="Minimize",J22-K22,K22-J22))</f>
        <v>0</v>
      </c>
      <c r="M22" s="128">
        <f>IFERROR(IF(AND(F22="Maximize",G22="Unlock"),IF(((K22-J22)/ABS(J22))+1&lt;0,0,((K22-J22)/ABS(J22))+1),IF(AND(F22="Maximize",G22="Lock"),IF(((K22-J22)/ABS(J22))+1&lt;0,0,IF(((K22-J22)/ABS(J22))+1&gt;$R$6,$R$6,((K22-J22)/ABS(J22))+1)),IF(AND(F22="Minimize",G22="Unlock"),IF(((J22-K22)/ABS(J22))+1&lt;0,0,((J22-K22)/ABS(J22))+1),IF(AND(F22="Minimize",G22="Lock"),IF(((J22-K22)/ABS(J22))+1&lt;0,0,IF(((J22-K22)/ABS(J22))+1&gt;$R$6,$R$6,((J22-K22)/ABS(J22))+1)),IF(F22="Min to Zero",IF(K22&gt;J22,0,IF(K22&lt;J22,0,100%)),IF(F22="Stabilize to Target",IF(K22-J22=0,100%,IF(ABS(K22-J22)&gt;=ABS(J22),0,ABS(IF(K22&gt;J22,1-((K22-J22)/J22),IF(K22&lt;J22,1-((J22-ABS(K22))/J22),0))))),IF(F22="Stabilize to Zero",IF(AND(K22&lt;=J22,K22&gt;=-J22),ABS(IF(K22&gt;J22,K22-J22,IF(K22&lt;J22,J22-ABS(K22),0)))/ABS(J22),0)))))))),0)</f>
        <v>0</v>
      </c>
      <c r="N22" s="304">
        <f>M22*H22</f>
        <v>0</v>
      </c>
      <c r="O22" s="342" t="s">
        <v>280</v>
      </c>
      <c r="P22" s="343"/>
      <c r="Q22" s="343"/>
      <c r="R22" s="344"/>
    </row>
    <row r="23" spans="1:21" ht="67.5" customHeight="1" x14ac:dyDescent="0.25">
      <c r="B23" s="408"/>
      <c r="C23" s="405"/>
      <c r="D23" s="117" t="s">
        <v>246</v>
      </c>
      <c r="E23" s="109" t="s">
        <v>237</v>
      </c>
      <c r="F23" s="110" t="s">
        <v>134</v>
      </c>
      <c r="G23" s="232" t="s">
        <v>135</v>
      </c>
      <c r="H23" s="118"/>
      <c r="I23" s="212" t="s">
        <v>248</v>
      </c>
      <c r="J23" s="274">
        <f>HLOOKUP(B12,'Update KPI'!B50:N51,2,0)</f>
        <v>0</v>
      </c>
      <c r="K23" s="141">
        <f>HLOOKUP(B12,'Update KPI'!B50:N52,3,0)</f>
        <v>0</v>
      </c>
      <c r="L23" s="120">
        <f>IF(F23="Maximize",K23-J23,IF(F23="Minimize",J23-K23,K23-J23))</f>
        <v>0</v>
      </c>
      <c r="M23" s="128">
        <f>IFERROR(IF(AND(F23="Maximize",G23="Unlock"),IF(((K23-J23)/ABS(J23))+1&lt;0,0,((K23-J23)/ABS(J23))+1),IF(AND(F23="Maximize",G23="Lock"),IF(((K23-J23)/ABS(J23))+1&lt;0,0,IF(((K23-J23)/ABS(J23))+1&gt;$R$6,$R$6,((K23-J23)/ABS(J23))+1)),IF(AND(F23="Minimize",G23="Unlock"),IF(((J23-K23)/ABS(J23))+1&lt;0,0,((J23-K23)/ABS(J23))+1),IF(AND(F23="Minimize",G23="Lock"),IF(((J23-K23)/ABS(J23))+1&lt;0,0,IF(((J23-K23)/ABS(J23))+1&gt;$R$6,$R$6,((J23-K23)/ABS(J23))+1)),IF(F23="Min to Zero",IF(K23&gt;J23,0,IF(K23&lt;J23,0,100%)),IF(F23="Stabilize to Target",IF(K23-J23=0,100%,IF(ABS(K23-J23)&gt;=ABS(J23),0,ABS(IF(K23&gt;J23,1-((K23-J23)/J23),IF(K23&lt;J23,1-((J23-ABS(K23))/J23),0))))),IF(F23="Stabilize to Zero",IF(AND(K23&lt;=J23,K23&gt;=-J23),ABS(IF(K23&gt;J23,K23-J23,IF(K23&lt;J23,J23-ABS(K23),0)))/ABS(J23),0)))))))),0)</f>
        <v>0</v>
      </c>
      <c r="N23" s="302">
        <f>M23*H23</f>
        <v>0</v>
      </c>
      <c r="O23" s="318"/>
      <c r="P23" s="319"/>
      <c r="Q23" s="319"/>
      <c r="R23" s="320"/>
    </row>
    <row r="24" spans="1:21" ht="49.5" customHeight="1" x14ac:dyDescent="0.25">
      <c r="B24" s="408"/>
      <c r="C24" s="406"/>
      <c r="D24" s="117" t="s">
        <v>243</v>
      </c>
      <c r="E24" s="109" t="s">
        <v>237</v>
      </c>
      <c r="F24" s="110" t="s">
        <v>230</v>
      </c>
      <c r="G24" s="232" t="s">
        <v>135</v>
      </c>
      <c r="H24" s="118"/>
      <c r="I24" s="129" t="s">
        <v>244</v>
      </c>
      <c r="J24" s="274">
        <f>HLOOKUP(B12,'Update KPI'!B58:N59,2,0)</f>
        <v>0</v>
      </c>
      <c r="K24" s="141">
        <f>HLOOKUP(B12,'Update KPI'!B58:N60,3,0)</f>
        <v>0</v>
      </c>
      <c r="L24" s="120">
        <f>IF(F24="Maximize",K24-J24,IF(F24="Minimize",J24-K24,K24-J24))</f>
        <v>0</v>
      </c>
      <c r="M24" s="128">
        <f>IFERROR(IF(AND(F24="Maximize",G24="Unlock"),IF(((K24-J24)/ABS(J24))+1&lt;0,0,((K24-J24)/ABS(J24))+1),IF(AND(F24="Maximize",G24="Lock"),IF(((K24-J24)/ABS(J24))+1&lt;0,0,IF(((K24-J24)/ABS(J24))+1&gt;$R$6,$R$6,((K24-J24)/ABS(J24))+1)),IF(AND(F24="Minimize",G24="Unlock"),IF(((J24-K24)/ABS(J24))+1&lt;0,0,((J24-K24)/ABS(J24))+1),IF(AND(F24="Minimize",G24="Lock"),IF(((J24-K24)/ABS(J24))+1&lt;0,0,IF(((J24-K24)/ABS(J24))+1&gt;$R$6,$R$6,((J24-K24)/ABS(J24))+1)),IF(F24="Min to Zero",IF(K24&gt;J24,0,IF(K24&lt;J24,0,100%)),IF(F24="Stabilize to Target",IF(K24-J24=0,100%,IF(ABS(K24-J24)&gt;=ABS(J24),0,ABS(IF(K24&gt;J24,1-((K24-J24)/J24),IF(K24&lt;J24,1-((J24-ABS(K24))/J24),0))))),IF(F24="Stabilize to Zero",IF(AND(K24&lt;=J24,K24&gt;=-J24),ABS(IF(K24&gt;J24,K24-J24,IF(K24&lt;J24,J24-ABS(K24),0)))/ABS(J24),0)))))))),0)</f>
        <v>1</v>
      </c>
      <c r="N24" s="302">
        <f>M24*H24</f>
        <v>0</v>
      </c>
      <c r="O24" s="318" t="s">
        <v>281</v>
      </c>
      <c r="P24" s="319"/>
      <c r="Q24" s="319"/>
      <c r="R24" s="320"/>
    </row>
    <row r="25" spans="1:21" ht="63" customHeight="1" x14ac:dyDescent="0.25">
      <c r="B25" s="408"/>
      <c r="C25" s="279" t="s">
        <v>251</v>
      </c>
      <c r="D25" s="264" t="s">
        <v>252</v>
      </c>
      <c r="E25" s="109" t="s">
        <v>237</v>
      </c>
      <c r="F25" s="110" t="s">
        <v>134</v>
      </c>
      <c r="G25" s="232" t="s">
        <v>135</v>
      </c>
      <c r="H25" s="118"/>
      <c r="I25" s="275" t="s">
        <v>253</v>
      </c>
      <c r="J25" s="212">
        <v>0.6</v>
      </c>
      <c r="K25" s="217" t="s">
        <v>258</v>
      </c>
      <c r="L25" s="217" t="e">
        <f>IF(F25="Maximize",K25-J25,IF(F25="Minimize",J25-K25,K25-J25))</f>
        <v>#VALUE!</v>
      </c>
      <c r="M25" s="128">
        <f>IFERROR(IF(AND(F25="Maximize",G25="Unlock"),IF(((K25-J25)/ABS(J25))+1&lt;0,0,((K25-J25)/ABS(J25))+1),IF(AND(F25="Maximize",G25="Lock"),IF(((K25-J25)/ABS(J25))+1&lt;0,0,IF(((K25-J25)/ABS(J25))+1&gt;$R$6,$R$6,((K25-J25)/ABS(J25))+1)),IF(AND(F25="Minimize",G25="Unlock"),IF(((J25-K25)/ABS(J25))+1&lt;0,0,((J25-K25)/ABS(J25))+1),IF(AND(F25="Minimize",G25="Lock"),IF(((J25-K25)/ABS(J25))+1&lt;0,0,IF(((J25-K25)/ABS(J25))+1&gt;$R$6,$R$6,((J25-K25)/ABS(J25))+1)),IF(F25="Min to Zero",IF(K25&gt;J25,0,IF(K25&lt;J25,0,100%)),IF(F25="Stabilize to Target",IF(K25-J25=0,100%,IF(ABS(K25-J25)&gt;=ABS(J25),0,ABS(IF(K25&gt;J25,1-((K25-J25)/J25),IF(K25&lt;J25,1-((J25-ABS(K25))/J25),0))))),IF(F25="Stabilize to Zero",IF(AND(K25&lt;=J25,K25&gt;=-J25),ABS(IF(K25&gt;J25,K25-J25,IF(K25&lt;J25,J25-ABS(K25),0)))/ABS(J25),0)))))))),0)</f>
        <v>0</v>
      </c>
      <c r="N25" s="302">
        <f>M25*H25</f>
        <v>0</v>
      </c>
      <c r="O25" s="318" t="s">
        <v>270</v>
      </c>
      <c r="P25" s="319"/>
      <c r="Q25" s="319"/>
      <c r="R25" s="320"/>
    </row>
    <row r="26" spans="1:21" x14ac:dyDescent="0.25">
      <c r="B26" s="408"/>
      <c r="C26" s="409" t="s">
        <v>189</v>
      </c>
      <c r="D26" s="409"/>
      <c r="E26" s="409"/>
      <c r="F26" s="409"/>
      <c r="G26" s="409"/>
      <c r="H26" s="132">
        <f>SUM(H22:H25)</f>
        <v>0</v>
      </c>
      <c r="I26" s="133"/>
      <c r="J26" s="133"/>
      <c r="K26" s="133"/>
      <c r="L26" s="133"/>
      <c r="M26" s="133"/>
      <c r="N26" s="305">
        <f>SUM(N22:N25)</f>
        <v>0</v>
      </c>
      <c r="O26" s="324"/>
      <c r="P26" s="325"/>
      <c r="Q26" s="325"/>
      <c r="R26" s="326"/>
    </row>
    <row r="27" spans="1:21" ht="42.75" customHeight="1" x14ac:dyDescent="0.25">
      <c r="B27" s="402" t="s">
        <v>215</v>
      </c>
      <c r="C27" s="404" t="s">
        <v>193</v>
      </c>
      <c r="D27" s="122" t="s">
        <v>256</v>
      </c>
      <c r="E27" s="109" t="s">
        <v>136</v>
      </c>
      <c r="F27" s="110" t="s">
        <v>138</v>
      </c>
      <c r="G27" s="110" t="s">
        <v>135</v>
      </c>
      <c r="H27" s="118"/>
      <c r="I27" s="134" t="s">
        <v>257</v>
      </c>
      <c r="J27" s="127">
        <f>HLOOKUP(B12,'Update KPI'!B67:N68,2,0)</f>
        <v>8</v>
      </c>
      <c r="K27" s="130">
        <f>HLOOKUP(B12,'Update KPI'!B67:N69,3,0)</f>
        <v>0</v>
      </c>
      <c r="L27" s="276">
        <f>IF(F27="Maximize",K27-J27,IF(F27="Minimize",J27-K27,K27-J27))</f>
        <v>8</v>
      </c>
      <c r="M27" s="112">
        <f>IFERROR(IF(AND(F27="Maximize",G27="Unlock"),IF(((K27-J27)/ABS(J27))+1&lt;0,0,((K27-J27)/ABS(J27))+1),IF(AND(F27="Maximize",G27="Lock"),IF(((K27-J27)/ABS(J27))+1&lt;0,0,IF(((K27-J27)/ABS(J27))+1&gt;$R$6,$R$6,((K27-J27)/ABS(J27))+1)),IF(AND(F27="Minimize",G27="Unlock"),IF(((J27-K27)/ABS(J27))+1&lt;0,0,((J27-K27)/ABS(J27))+1),IF(AND(F27="Minimize",G27="Lock"),IF(((J27-K27)/ABS(J27))+1&lt;0,0,IF(((J27-K27)/ABS(J27))+1&gt;$R$6,$R$6,((J27-K27)/ABS(J27))+1)),IF(F27="Min to Zero",IF(K27&gt;J27,0,IF(K27&lt;J27,0,100%)),IF(F27="Stabilize to Target",IF(K27-J27=0,100%,IF(ABS(K27-J27)&gt;=ABS(J27),0,ABS(IF(K27&gt;J27,1-((K27-J27)/J27),IF(K27&lt;J27,1-((J27-ABS(K27))/J27),0))))),IF(F27="Stabilize to Zero",IF(AND(K27&lt;=J27,K27&gt;=-J27),ABS(IF(K27&gt;J27,K27-J27,IF(K27&lt;J27,J27-ABS(K27),0)))/ABS(J27),0)))))))),0)</f>
        <v>1.5</v>
      </c>
      <c r="N27" s="302">
        <f>M27*H27</f>
        <v>0</v>
      </c>
      <c r="O27" s="318" t="s">
        <v>272</v>
      </c>
      <c r="P27" s="319"/>
      <c r="Q27" s="319"/>
      <c r="R27" s="320"/>
    </row>
    <row r="28" spans="1:21" ht="37.5" customHeight="1" x14ac:dyDescent="0.25">
      <c r="A28" s="94" t="s">
        <v>142</v>
      </c>
      <c r="B28" s="402"/>
      <c r="C28" s="405"/>
      <c r="D28" s="122" t="s">
        <v>182</v>
      </c>
      <c r="E28" s="109" t="s">
        <v>136</v>
      </c>
      <c r="F28" s="110" t="s">
        <v>134</v>
      </c>
      <c r="G28" s="110" t="s">
        <v>135</v>
      </c>
      <c r="H28" s="118"/>
      <c r="I28" s="134" t="s">
        <v>218</v>
      </c>
      <c r="J28" s="212">
        <f>HLOOKUP(B12,'Update KPI'!B74:N75,2,0)</f>
        <v>0.98</v>
      </c>
      <c r="K28" s="218">
        <f>HLOOKUP(B12,'Update KPI'!B74:N76,3,0)</f>
        <v>0</v>
      </c>
      <c r="L28" s="218">
        <f>IF(F28="Maximize",K28-J28,IF(F28="Minimize",J28-K28,K28-J28))</f>
        <v>-0.98</v>
      </c>
      <c r="M28" s="124">
        <f>IFERROR(IF(AND(F28="Maximize",G28="Unlock"),IF(((K28-J28)/ABS(J28))+1&lt;0,0,((K28-J28)/ABS(J28))+1),IF(AND(F28="Maximize",G28="Lock"),IF(((K28-J28)/ABS(J28))+1&lt;0,0,IF(((K28-J28)/ABS(J28))+1&gt;$R$6,$R$6,((K28-J28)/ABS(J28))+1)),IF(AND(F28="Minimize",G28="Unlock"),IF(((J28-K28)/ABS(J28))+1&lt;0,0,((J28-K28)/ABS(J28))+1),IF(AND(F28="Minimize",G28="Lock"),IF(((J28-K28)/ABS(J28))+1&lt;0,0,IF(((J28-K28)/ABS(J28))+1&gt;$R$6,$R$6,((J28-K28)/ABS(J28))+1)),IF(F28="Min to Zero",IF(K28&gt;J28,0,IF(K28&lt;J28,0,100%)),IF(F28="Stabilize to Target",IF(K28-J28=0,100%,IF(ABS(K28-J28)&gt;=ABS(J28),0,ABS(IF(K28&gt;J28,1-((K28-J28)/J28),IF(K28&lt;J28,1-((J28-ABS(K28))/J28),0))))),IF(F28="Stabilize to Zero",IF(AND(K28&lt;=J28,K28&gt;=-J28),ABS(IF(K28&gt;J28,K28-J28,IF(K28&lt;J28,J28-ABS(K28),0)))/ABS(J28),0)))))))),0)</f>
        <v>0</v>
      </c>
      <c r="N28" s="306">
        <f>M28*H28</f>
        <v>0</v>
      </c>
      <c r="O28" s="318" t="s">
        <v>271</v>
      </c>
      <c r="P28" s="319"/>
      <c r="Q28" s="319"/>
      <c r="R28" s="320"/>
    </row>
    <row r="29" spans="1:21" ht="37.5" customHeight="1" x14ac:dyDescent="0.25">
      <c r="A29" s="94" t="s">
        <v>142</v>
      </c>
      <c r="B29" s="402"/>
      <c r="C29" s="406"/>
      <c r="D29" s="122" t="s">
        <v>183</v>
      </c>
      <c r="E29" s="109" t="s">
        <v>136</v>
      </c>
      <c r="F29" s="110" t="s">
        <v>230</v>
      </c>
      <c r="G29" s="110" t="s">
        <v>135</v>
      </c>
      <c r="H29" s="123"/>
      <c r="I29" s="134" t="s">
        <v>219</v>
      </c>
      <c r="J29" s="219">
        <f>HLOOKUP(B12,'Update KPI'!B81:N82,2,0)</f>
        <v>0</v>
      </c>
      <c r="K29" s="135">
        <f>HLOOKUP(B12,'Update KPI'!B81:N83,3,0)</f>
        <v>0</v>
      </c>
      <c r="L29" s="257">
        <f>IF(F29="Maximize",K29-J29,IF(F29="Minimize",J29-K29,K29-J29))</f>
        <v>0</v>
      </c>
      <c r="M29" s="112">
        <f>IFERROR(IF(AND(F29="Maximize",G29="Unlock"),IF(((K29-J29)/ABS(J29))+1&lt;0,0,((K29-J29)/ABS(J29))+1),IF(AND(F29="Maximize",G29="Lock"),IF(((K29-J29)/ABS(J29))+1&lt;0,0,IF(((K29-J29)/ABS(J29))+1&gt;$R$6,$R$6,((K29-J29)/ABS(J29))+1)),IF(AND(F29="Minimize",G29="Unlock"),IF(((J29-K29)/ABS(J29))+1&lt;0,0,((J29-K29)/ABS(J29))+1),IF(AND(F29="Minimize",G29="Lock"),IF(((J29-K29)/ABS(J29))+1&lt;0,0,IF(((J29-K29)/ABS(J29))+1&gt;$R$6,$R$6,((J29-K29)/ABS(J29))+1)),IF(F29="Min to Zero",IF(K29&gt;J29,0,IF(K29&lt;J29,0,100%)),IF(F29="Stabilize to Target",IF(K29-J29=0,100%,IF(ABS(K29-J29)&gt;=ABS(J29),0,ABS(IF(K29&gt;J29,1-((K29-J29)/J29),IF(K29&lt;J29,1-((J29-ABS(K29))/J29),0))))),IF(F29="Stabilize to Zero",IF(AND(K29&lt;=J29,K29&gt;=-J29),ABS(IF(K29&gt;J29,K29-J29,IF(K29&lt;J29,J29-ABS(K29),0)))/ABS(J29),0)))))))),0)</f>
        <v>1</v>
      </c>
      <c r="N29" s="306">
        <f>M29*H29</f>
        <v>0</v>
      </c>
      <c r="O29" s="318" t="s">
        <v>282</v>
      </c>
      <c r="P29" s="319"/>
      <c r="Q29" s="319"/>
      <c r="R29" s="320"/>
    </row>
    <row r="30" spans="1:21" ht="63" customHeight="1" x14ac:dyDescent="0.25">
      <c r="B30" s="402"/>
      <c r="C30" s="264" t="s">
        <v>254</v>
      </c>
      <c r="D30" s="122" t="s">
        <v>255</v>
      </c>
      <c r="E30" s="109" t="s">
        <v>136</v>
      </c>
      <c r="F30" s="110" t="s">
        <v>138</v>
      </c>
      <c r="G30" s="110" t="s">
        <v>135</v>
      </c>
      <c r="H30" s="123"/>
      <c r="I30" s="134" t="s">
        <v>238</v>
      </c>
      <c r="J30" s="127">
        <v>23</v>
      </c>
      <c r="K30" s="142" t="s">
        <v>258</v>
      </c>
      <c r="L30" s="257" t="e">
        <f t="shared" ref="L30" si="2">IF(F30="Maximize",K30-J30,IF(F30="Minimize",J30-K30,K30-J30))</f>
        <v>#VALUE!</v>
      </c>
      <c r="M30" s="112">
        <f>IFERROR(IF(AND(F30="Maximize",G30="Unlock"),IF(((K30-J30)/ABS(J30))+1&lt;0,0,((K30-J30)/ABS(J30))+1),IF(AND(F30="Maximize",G30="Lock"),IF(((K30-J30)/ABS(J30))+1&lt;0,0,IF(((K30-J30)/ABS(J30))+1&gt;$R$6,$R$6,((K30-J30)/ABS(J30))+1)),IF(AND(F30="Minimize",G30="Unlock"),IF(((J30-K30)/ABS(J30))+1&lt;0,0,((J30-K30)/ABS(J30))+1),IF(AND(F30="Minimize",G30="Lock"),IF(((J30-K30)/ABS(J30))+1&lt;0,0,IF(((J30-K30)/ABS(J30))+1&gt;$R$6,$R$6,((J30-K30)/ABS(J30))+1)),IF(F30="Min to Zero",IF(K30&gt;J30,0,IF(K30&lt;J30,0,100%)),IF(F30="Stabilize to Target",IF(K30-J30=0,100%,IF(ABS(K30-J30)&gt;=ABS(J30),0,ABS(IF(K30&gt;J30,1-((K30-J30)/J30),IF(K30&lt;J30,1-((J30-ABS(K30))/J30),0))))),IF(F30="Stabilize to Zero",IF(AND(K30&lt;=J30,K30&gt;=-J30),ABS(IF(K30&gt;J30,K30-J30,IF(K30&lt;J30,J30-ABS(K30),0)))/ABS(J30),0)))))))),0)</f>
        <v>0</v>
      </c>
      <c r="N30" s="306">
        <f t="shared" ref="N30" si="3">M30*H30</f>
        <v>0</v>
      </c>
      <c r="O30" s="318" t="s">
        <v>265</v>
      </c>
      <c r="P30" s="319"/>
      <c r="Q30" s="319"/>
      <c r="R30" s="320"/>
    </row>
    <row r="31" spans="1:21" x14ac:dyDescent="0.25">
      <c r="B31" s="402"/>
      <c r="C31" s="403" t="s">
        <v>141</v>
      </c>
      <c r="D31" s="403"/>
      <c r="E31" s="403"/>
      <c r="F31" s="403"/>
      <c r="G31" s="403"/>
      <c r="H31" s="136">
        <f>SUM(H27:H30)</f>
        <v>0</v>
      </c>
      <c r="I31" s="137"/>
      <c r="J31" s="137"/>
      <c r="K31" s="137"/>
      <c r="L31" s="137"/>
      <c r="M31" s="137"/>
      <c r="N31" s="307">
        <f>SUM(N27:N30)</f>
        <v>0</v>
      </c>
      <c r="O31" s="324"/>
      <c r="P31" s="325"/>
      <c r="Q31" s="325"/>
      <c r="R31" s="326"/>
    </row>
    <row r="32" spans="1:21" s="113" customFormat="1" ht="24.75" customHeight="1" x14ac:dyDescent="0.25">
      <c r="B32" s="395" t="s">
        <v>143</v>
      </c>
      <c r="C32" s="398" t="s">
        <v>144</v>
      </c>
      <c r="D32" s="107" t="s">
        <v>20</v>
      </c>
      <c r="E32" s="138" t="s">
        <v>136</v>
      </c>
      <c r="F32" s="110" t="s">
        <v>134</v>
      </c>
      <c r="G32" s="110" t="s">
        <v>135</v>
      </c>
      <c r="H32" s="111"/>
      <c r="I32" s="127" t="s">
        <v>219</v>
      </c>
      <c r="J32" s="127">
        <v>1</v>
      </c>
      <c r="K32" s="127"/>
      <c r="L32" s="127">
        <f t="shared" ref="L32:L39" si="4">IF(F32="Maximize",K32-J32,IF(F32="Minimize",J32-K32,K32-J32))</f>
        <v>-1</v>
      </c>
      <c r="M32" s="112">
        <f t="shared" ref="M32:M40" si="5">IFERROR(IF(AND(F32="Maximize",G32="Unlock"),IF(((K32-J32)/ABS(J32))+1&lt;0,0,((K32-J32)/ABS(J32))+1),IF(AND(F32="Maximize",G32="Lock"),IF(((K32-J32)/ABS(J32))+1&lt;0,0,IF(((K32-J32)/ABS(J32))+1&gt;$R$6,$R$6,((K32-J32)/ABS(J32))+1)),IF(AND(F32="Minimize",G32="Unlock"),IF(((J32-K32)/ABS(J32))+1&lt;0,0,((J32-K32)/ABS(J32))+1),IF(AND(F32="Minimize",G32="Lock"),IF(((J32-K32)/ABS(J32))+1&lt;0,0,IF(((J32-K32)/ABS(J32))+1&gt;$R$6,$R$6,((J32-K32)/ABS(J32))+1)),IF(F32="Min to Zero",IF(K32&gt;J32,0,IF(K32&lt;J32,0,100%)),IF(F32="Stabilize to Target",IF(K32-J32=0,100%,IF(ABS(K32-J32)&gt;=ABS(J32),0,ABS(IF(K32&gt;J32,1-((K32-J32)/J32),IF(K32&lt;J32,1-((J32-ABS(K32))/J32),0))))),IF(F32="Stabilize to Zero",IF(AND(K32&lt;=J32,K32&gt;=-J32),ABS(IF(K32&gt;J32,K32-J32,IF(K32&lt;J32,J32-ABS(K32),0)))/ABS(J32),0)))))))),0)</f>
        <v>0</v>
      </c>
      <c r="N32" s="304">
        <f t="shared" ref="N32:N39" si="6">M32*H32</f>
        <v>0</v>
      </c>
      <c r="O32" s="318" t="s">
        <v>273</v>
      </c>
      <c r="P32" s="319"/>
      <c r="Q32" s="319"/>
      <c r="R32" s="320"/>
      <c r="S32" s="95"/>
      <c r="T32" s="96"/>
      <c r="U32" s="95"/>
    </row>
    <row r="33" spans="2:22" s="113" customFormat="1" ht="24.75" customHeight="1" x14ac:dyDescent="0.25">
      <c r="B33" s="395"/>
      <c r="C33" s="398"/>
      <c r="D33" s="116" t="s">
        <v>21</v>
      </c>
      <c r="E33" s="138" t="s">
        <v>136</v>
      </c>
      <c r="F33" s="110" t="s">
        <v>134</v>
      </c>
      <c r="G33" s="110" t="s">
        <v>135</v>
      </c>
      <c r="H33" s="123"/>
      <c r="I33" s="240" t="s">
        <v>220</v>
      </c>
      <c r="J33" s="131">
        <f>HLOOKUP(B12,'Update KPI'!B89:N90,2,0)</f>
        <v>0.75</v>
      </c>
      <c r="K33" s="139">
        <f>HLOOKUP(B12,'Update KPI'!B89:N91,3,0)</f>
        <v>0</v>
      </c>
      <c r="L33" s="140">
        <f t="shared" si="4"/>
        <v>-0.75</v>
      </c>
      <c r="M33" s="112">
        <f t="shared" si="5"/>
        <v>0</v>
      </c>
      <c r="N33" s="302">
        <f t="shared" si="6"/>
        <v>0</v>
      </c>
      <c r="O33" s="318"/>
      <c r="P33" s="319"/>
      <c r="Q33" s="319"/>
      <c r="R33" s="320"/>
      <c r="S33" s="95"/>
      <c r="T33" s="96"/>
      <c r="U33" s="95"/>
    </row>
    <row r="34" spans="2:22" s="113" customFormat="1" ht="24.75" customHeight="1" x14ac:dyDescent="0.25">
      <c r="B34" s="395"/>
      <c r="C34" s="398"/>
      <c r="D34" s="116" t="s">
        <v>184</v>
      </c>
      <c r="E34" s="138" t="s">
        <v>136</v>
      </c>
      <c r="F34" s="110" t="s">
        <v>230</v>
      </c>
      <c r="G34" s="110" t="s">
        <v>135</v>
      </c>
      <c r="H34" s="123"/>
      <c r="I34" s="220" t="s">
        <v>221</v>
      </c>
      <c r="J34" s="130">
        <f>HLOOKUP(B12,'Update KPI'!B108:N109,2,0)</f>
        <v>0</v>
      </c>
      <c r="K34" s="142">
        <f>HLOOKUP(B12,'Update KPI'!B108:N110,3,0)</f>
        <v>0</v>
      </c>
      <c r="L34" s="130">
        <f t="shared" si="4"/>
        <v>0</v>
      </c>
      <c r="M34" s="112">
        <f t="shared" si="5"/>
        <v>1</v>
      </c>
      <c r="N34" s="302">
        <f t="shared" si="6"/>
        <v>0</v>
      </c>
      <c r="O34" s="318"/>
      <c r="P34" s="319"/>
      <c r="Q34" s="319"/>
      <c r="R34" s="320"/>
      <c r="S34" s="95"/>
      <c r="T34" s="96"/>
      <c r="U34" s="95"/>
    </row>
    <row r="35" spans="2:22" s="113" customFormat="1" ht="37.5" customHeight="1" x14ac:dyDescent="0.25">
      <c r="B35" s="395"/>
      <c r="C35" s="398"/>
      <c r="D35" s="116" t="s">
        <v>185</v>
      </c>
      <c r="E35" s="138" t="s">
        <v>136</v>
      </c>
      <c r="F35" s="110" t="s">
        <v>134</v>
      </c>
      <c r="G35" s="110" t="s">
        <v>135</v>
      </c>
      <c r="H35" s="123"/>
      <c r="I35" s="247" t="s">
        <v>227</v>
      </c>
      <c r="J35" s="131">
        <v>1</v>
      </c>
      <c r="K35" s="139">
        <f>HLOOKUP(B12,'Update KPI'!B96:N103,8,0)</f>
        <v>0</v>
      </c>
      <c r="L35" s="140">
        <f t="shared" si="4"/>
        <v>-1</v>
      </c>
      <c r="M35" s="112">
        <f t="shared" si="5"/>
        <v>0</v>
      </c>
      <c r="N35" s="306">
        <f t="shared" si="6"/>
        <v>0</v>
      </c>
      <c r="O35" s="318" t="s">
        <v>274</v>
      </c>
      <c r="P35" s="319"/>
      <c r="Q35" s="319"/>
      <c r="R35" s="320"/>
      <c r="S35" s="95"/>
      <c r="T35" s="96"/>
      <c r="U35" s="95"/>
    </row>
    <row r="36" spans="2:22" s="113" customFormat="1" ht="62.25" customHeight="1" x14ac:dyDescent="0.25">
      <c r="B36" s="395"/>
      <c r="C36" s="398"/>
      <c r="D36" s="116" t="s">
        <v>186</v>
      </c>
      <c r="E36" s="138" t="s">
        <v>136</v>
      </c>
      <c r="F36" s="110" t="s">
        <v>230</v>
      </c>
      <c r="G36" s="110" t="s">
        <v>135</v>
      </c>
      <c r="H36" s="123"/>
      <c r="I36" s="241" t="s">
        <v>222</v>
      </c>
      <c r="J36" s="120">
        <f>HLOOKUP(B12,'Update KPI'!B117:N118,2,0)</f>
        <v>0</v>
      </c>
      <c r="K36" s="220">
        <f>HLOOKUP(B12,'Update KPI'!B117:N119,2,0)</f>
        <v>0</v>
      </c>
      <c r="L36" s="141">
        <f t="shared" si="4"/>
        <v>0</v>
      </c>
      <c r="M36" s="112">
        <f t="shared" si="5"/>
        <v>1</v>
      </c>
      <c r="N36" s="306">
        <f t="shared" si="6"/>
        <v>0</v>
      </c>
      <c r="O36" s="318" t="s">
        <v>283</v>
      </c>
      <c r="P36" s="319"/>
      <c r="Q36" s="319"/>
      <c r="R36" s="320"/>
      <c r="S36" s="95"/>
      <c r="T36" s="96"/>
      <c r="U36" s="95"/>
    </row>
    <row r="37" spans="2:22" s="113" customFormat="1" ht="47.25" customHeight="1" x14ac:dyDescent="0.25">
      <c r="B37" s="395"/>
      <c r="C37" s="399" t="s">
        <v>145</v>
      </c>
      <c r="D37" s="116" t="s">
        <v>187</v>
      </c>
      <c r="E37" s="109" t="s">
        <v>136</v>
      </c>
      <c r="F37" s="110" t="s">
        <v>134</v>
      </c>
      <c r="G37" s="110" t="s">
        <v>135</v>
      </c>
      <c r="H37" s="123"/>
      <c r="I37" s="247" t="s">
        <v>223</v>
      </c>
      <c r="J37" s="131">
        <f>HLOOKUP(B12,'Update KPI'!B132:N133,2,0)</f>
        <v>0</v>
      </c>
      <c r="K37" s="139">
        <f>HLOOKUP(B12,'Update KPI'!B132:N142,11,0)</f>
        <v>0</v>
      </c>
      <c r="L37" s="140">
        <f t="shared" si="4"/>
        <v>0</v>
      </c>
      <c r="M37" s="112">
        <f t="shared" si="5"/>
        <v>0</v>
      </c>
      <c r="N37" s="306">
        <f t="shared" si="6"/>
        <v>0</v>
      </c>
      <c r="O37" s="318" t="s">
        <v>275</v>
      </c>
      <c r="P37" s="319"/>
      <c r="Q37" s="319"/>
      <c r="R37" s="320"/>
      <c r="S37" s="95"/>
      <c r="T37" s="96"/>
      <c r="U37" s="95"/>
    </row>
    <row r="38" spans="2:22" s="113" customFormat="1" ht="81" customHeight="1" x14ac:dyDescent="0.25">
      <c r="B38" s="395"/>
      <c r="C38" s="400"/>
      <c r="D38" s="122" t="s">
        <v>180</v>
      </c>
      <c r="E38" s="109" t="s">
        <v>136</v>
      </c>
      <c r="F38" s="110" t="s">
        <v>230</v>
      </c>
      <c r="G38" s="110" t="s">
        <v>135</v>
      </c>
      <c r="H38" s="123"/>
      <c r="I38" s="241" t="s">
        <v>222</v>
      </c>
      <c r="J38" s="120">
        <f>HLOOKUP(B12,'Update KPI'!B147:N148,2,0)</f>
        <v>0</v>
      </c>
      <c r="K38" s="220">
        <f>HLOOKUP(B12,'Update KPI'!B147:N149,3,0)</f>
        <v>0</v>
      </c>
      <c r="L38" s="140">
        <f t="shared" si="4"/>
        <v>0</v>
      </c>
      <c r="M38" s="112">
        <f t="shared" si="5"/>
        <v>1</v>
      </c>
      <c r="N38" s="302">
        <f t="shared" si="6"/>
        <v>0</v>
      </c>
      <c r="O38" s="318" t="s">
        <v>276</v>
      </c>
      <c r="P38" s="319"/>
      <c r="Q38" s="319"/>
      <c r="R38" s="320"/>
      <c r="S38" s="95"/>
      <c r="T38" s="96"/>
      <c r="U38" s="95"/>
    </row>
    <row r="39" spans="2:22" s="113" customFormat="1" ht="43.5" customHeight="1" x14ac:dyDescent="0.25">
      <c r="B39" s="395"/>
      <c r="C39" s="122" t="s">
        <v>146</v>
      </c>
      <c r="D39" s="122" t="s">
        <v>259</v>
      </c>
      <c r="E39" s="109" t="s">
        <v>237</v>
      </c>
      <c r="F39" s="110" t="s">
        <v>134</v>
      </c>
      <c r="G39" s="110" t="s">
        <v>135</v>
      </c>
      <c r="H39" s="123"/>
      <c r="I39" s="247" t="s">
        <v>258</v>
      </c>
      <c r="J39" s="131">
        <v>1</v>
      </c>
      <c r="K39" s="139"/>
      <c r="L39" s="217">
        <f t="shared" si="4"/>
        <v>-1</v>
      </c>
      <c r="M39" s="112">
        <f t="shared" si="5"/>
        <v>0</v>
      </c>
      <c r="N39" s="302">
        <f t="shared" si="6"/>
        <v>0</v>
      </c>
      <c r="O39" s="318" t="s">
        <v>277</v>
      </c>
      <c r="P39" s="319"/>
      <c r="Q39" s="319"/>
      <c r="R39" s="320"/>
      <c r="S39" s="95"/>
      <c r="T39" s="96"/>
      <c r="U39" s="95"/>
    </row>
    <row r="40" spans="2:22" s="113" customFormat="1" ht="43.5" customHeight="1" x14ac:dyDescent="0.25">
      <c r="B40" s="396"/>
      <c r="C40" s="264"/>
      <c r="D40" s="122" t="s">
        <v>278</v>
      </c>
      <c r="E40" s="109" t="s">
        <v>237</v>
      </c>
      <c r="F40" s="110" t="s">
        <v>134</v>
      </c>
      <c r="G40" s="110" t="s">
        <v>135</v>
      </c>
      <c r="H40" s="123"/>
      <c r="I40" s="247"/>
      <c r="J40" s="217"/>
      <c r="K40" s="218"/>
      <c r="L40" s="217">
        <f t="shared" ref="L40" si="7">IF(F40="Maximize",K40-J40,IF(F40="Minimize",J40-K40,K40-J40))</f>
        <v>0</v>
      </c>
      <c r="M40" s="112">
        <f t="shared" si="5"/>
        <v>0</v>
      </c>
      <c r="N40" s="302">
        <f t="shared" ref="N40" si="8">M40*H40</f>
        <v>0</v>
      </c>
      <c r="O40" s="318" t="s">
        <v>279</v>
      </c>
      <c r="P40" s="319"/>
      <c r="Q40" s="319"/>
      <c r="R40" s="320"/>
      <c r="S40" s="95"/>
      <c r="T40" s="96"/>
      <c r="U40" s="95"/>
    </row>
    <row r="41" spans="2:22" ht="16.5" thickBot="1" x14ac:dyDescent="0.3">
      <c r="B41" s="397"/>
      <c r="C41" s="401" t="s">
        <v>147</v>
      </c>
      <c r="D41" s="401"/>
      <c r="E41" s="401"/>
      <c r="F41" s="401"/>
      <c r="G41" s="401"/>
      <c r="H41" s="251">
        <f>SUM(H32:H40)</f>
        <v>0</v>
      </c>
      <c r="I41" s="252"/>
      <c r="J41" s="252"/>
      <c r="K41" s="252"/>
      <c r="L41" s="252"/>
      <c r="M41" s="252"/>
      <c r="N41" s="308">
        <f>SUM(N32:N40)</f>
        <v>0</v>
      </c>
      <c r="O41" s="321"/>
      <c r="P41" s="322"/>
      <c r="Q41" s="322"/>
      <c r="R41" s="323"/>
    </row>
    <row r="42" spans="2:22" s="143" customFormat="1" ht="16.5" thickBot="1" x14ac:dyDescent="0.3">
      <c r="B42" s="144"/>
      <c r="C42" s="387" t="s">
        <v>148</v>
      </c>
      <c r="D42" s="387"/>
      <c r="E42" s="387"/>
      <c r="F42" s="387"/>
      <c r="G42" s="387"/>
      <c r="H42" s="145">
        <f>SUM(H41,H31,H21,H26)</f>
        <v>0</v>
      </c>
      <c r="I42" s="246"/>
      <c r="J42" s="146"/>
      <c r="K42" s="388" t="s">
        <v>149</v>
      </c>
      <c r="L42" s="389"/>
      <c r="M42" s="390"/>
      <c r="N42" s="147">
        <f>SUM(N16:N20,N27:N30,N32:N40,N22:N25)</f>
        <v>0</v>
      </c>
      <c r="O42" s="297"/>
      <c r="P42" s="297"/>
      <c r="Q42" s="297"/>
      <c r="R42" s="298"/>
      <c r="S42" s="148"/>
      <c r="T42" s="96"/>
      <c r="U42" s="148"/>
    </row>
    <row r="43" spans="2:22" s="149" customFormat="1" ht="16.5" thickBot="1" x14ac:dyDescent="0.3">
      <c r="B43" s="243"/>
      <c r="C43" s="280"/>
      <c r="D43" s="243"/>
      <c r="E43" s="243"/>
      <c r="F43" s="244"/>
      <c r="G43" s="244"/>
      <c r="H43" s="245"/>
      <c r="I43" s="242"/>
      <c r="J43" s="242"/>
      <c r="K43" s="388" t="s">
        <v>150</v>
      </c>
      <c r="L43" s="389"/>
      <c r="M43" s="389"/>
      <c r="N43" s="150" t="str">
        <f>IF(AND(H42&gt;100%,H42,100%),"Error",IF(N42&gt;=$R$6,"HP",IF(AND(N42&lt;$R$7,N42&gt;=$Q$7),"P",IF(AND(N42&lt;$R$8,N42&gt;=$Q$8),"T",IF(AND(N42&lt;$R$9,N42&gt;=$Q$9),"C",IF(N42&lt;$R$10,"U"))))))</f>
        <v>U</v>
      </c>
      <c r="O43" s="297"/>
      <c r="P43" s="297"/>
      <c r="Q43" s="297"/>
      <c r="R43" s="298"/>
      <c r="S43" s="148"/>
      <c r="T43" s="96"/>
      <c r="U43" s="148"/>
    </row>
    <row r="45" spans="2:22" ht="16.5" thickBot="1" x14ac:dyDescent="0.3"/>
    <row r="46" spans="2:22" ht="32.25" thickBot="1" x14ac:dyDescent="0.3">
      <c r="B46" s="151" t="s">
        <v>118</v>
      </c>
      <c r="C46" s="155" t="s">
        <v>119</v>
      </c>
      <c r="D46" s="152" t="s">
        <v>120</v>
      </c>
      <c r="E46" s="153"/>
      <c r="F46" s="153" t="s">
        <v>122</v>
      </c>
      <c r="G46" s="153" t="s">
        <v>123</v>
      </c>
      <c r="H46" s="154" t="s">
        <v>151</v>
      </c>
      <c r="I46" s="155"/>
      <c r="J46" s="155" t="s">
        <v>152</v>
      </c>
      <c r="K46" s="154" t="s">
        <v>153</v>
      </c>
      <c r="L46" s="154" t="s">
        <v>125</v>
      </c>
      <c r="M46" s="154" t="s">
        <v>154</v>
      </c>
      <c r="N46" s="154" t="s">
        <v>155</v>
      </c>
      <c r="R46" s="296"/>
      <c r="S46" s="94"/>
      <c r="V46" s="95"/>
    </row>
    <row r="47" spans="2:22" ht="16.5" thickBot="1" x14ac:dyDescent="0.3">
      <c r="B47" s="391" t="s">
        <v>156</v>
      </c>
      <c r="C47" s="392"/>
      <c r="D47" s="392"/>
      <c r="E47" s="392"/>
      <c r="F47" s="392"/>
      <c r="G47" s="392"/>
      <c r="H47" s="392"/>
      <c r="I47" s="392"/>
      <c r="J47" s="392"/>
      <c r="K47" s="392"/>
      <c r="L47" s="392"/>
      <c r="M47" s="392"/>
      <c r="N47" s="393"/>
      <c r="R47" s="296"/>
      <c r="S47" s="94"/>
      <c r="V47" s="95"/>
    </row>
    <row r="48" spans="2:22" x14ac:dyDescent="0.25">
      <c r="B48" s="156"/>
      <c r="C48" s="157"/>
      <c r="D48" s="158"/>
      <c r="E48" s="158"/>
      <c r="F48" s="110" t="s">
        <v>134</v>
      </c>
      <c r="G48" s="110" t="s">
        <v>135</v>
      </c>
      <c r="H48" s="158"/>
      <c r="I48" s="159"/>
      <c r="J48" s="159"/>
      <c r="K48" s="160"/>
      <c r="L48" s="160"/>
      <c r="M48" s="161">
        <f>IFERROR(IF(AND(F48="Maximize",G48="Unlock"),IF(((K48-J48)/ABS(J48))+1&lt;0,0,((K48-J48)/ABS(J48))+1),IF(AND(F48="Maximize",G48="Lock"),IF(((K48-J48)/ABS(J48))+1&lt;0,0,IF(((K48-J48)/ABS(J48))+1&gt;$R$6,$R$6,((K48-J48)/ABS(J48))+1)),IF(AND(F48="Minimize",G48="Unlock"),IF(((J48-K48)/ABS(J48))+1&lt;0,0,((J48-K48)/ABS(J48))+1),IF(AND(F48="Minimize",G48="Lock"),IF(((J48-K48)/ABS(J48))+1&lt;0,0,IF(((J48-K48)/ABS(J48))+1&gt;$R$6,$R$6,((J48-K48)/ABS(J48))+1)),IF(F48="Min To Zero",IF(K48&gt;J48,0,IF(K48&lt;J48,0,100%))))))),0)</f>
        <v>0</v>
      </c>
      <c r="N48" s="162">
        <f>M48*H48</f>
        <v>0</v>
      </c>
      <c r="R48" s="296"/>
      <c r="S48" s="94"/>
      <c r="V48" s="95"/>
    </row>
    <row r="49" spans="2:22" x14ac:dyDescent="0.25">
      <c r="B49" s="163"/>
      <c r="C49" s="164"/>
      <c r="D49" s="165"/>
      <c r="E49" s="165"/>
      <c r="F49" s="110" t="s">
        <v>134</v>
      </c>
      <c r="G49" s="110" t="s">
        <v>135</v>
      </c>
      <c r="H49" s="165"/>
      <c r="I49" s="166"/>
      <c r="J49" s="166"/>
      <c r="K49" s="167"/>
      <c r="L49" s="167"/>
      <c r="M49" s="168">
        <f>IFERROR(IF(AND(F49="Maximize",G49="Unlock"),IF(((K49-J49)/ABS(J49))+1&lt;0,0,((K49-J49)/ABS(J49))+1),IF(AND(F49="Maximize",G49="Lock"),IF(((K49-J49)/ABS(J49))+1&lt;0,0,IF(((K49-J49)/ABS(J49))+1&gt;$R$6,$R$6,((K49-J49)/ABS(J49))+1)),IF(AND(F49="Minimize",G49="Unlock"),IF(((J49-K49)/ABS(J49))+1&lt;0,0,((J49-K49)/ABS(J49))+1),IF(AND(F49="Minimize",G49="Lock"),IF(((J49-K49)/ABS(J49))+1&lt;0,0,IF(((J49-K49)/ABS(J49))+1&gt;$R$6,$R$6,((J49-K49)/ABS(J49))+1)),IF(F49="Min To Zero",IF(K49&gt;J49,0,IF(K49&lt;J49,0,100%))))))),0)</f>
        <v>0</v>
      </c>
      <c r="N49" s="169">
        <f>M49*H49</f>
        <v>0</v>
      </c>
      <c r="R49" s="296"/>
      <c r="S49" s="94"/>
      <c r="V49" s="95"/>
    </row>
    <row r="50" spans="2:22" ht="16.5" thickBot="1" x14ac:dyDescent="0.3">
      <c r="B50" s="170"/>
      <c r="C50" s="171"/>
      <c r="D50" s="172"/>
      <c r="E50" s="172"/>
      <c r="F50" s="110" t="s">
        <v>134</v>
      </c>
      <c r="G50" s="110" t="s">
        <v>135</v>
      </c>
      <c r="H50" s="172"/>
      <c r="I50" s="173"/>
      <c r="J50" s="173"/>
      <c r="K50" s="174"/>
      <c r="L50" s="174"/>
      <c r="M50" s="175">
        <f>IFERROR(IF(AND(F50="Maximize",G50="Unlock"),IF(((K50-J50)/ABS(J50))+1&lt;0,0,((K50-J50)/ABS(J50))+1),IF(AND(F50="Maximize",G50="Lock"),IF(((K50-J50)/ABS(J50))+1&lt;0,0,IF(((K50-J50)/ABS(J50))+1&gt;$R$6,$R$6,((K50-J50)/ABS(J50))+1)),IF(AND(F50="Minimize",G50="Unlock"),IF(((J50-K50)/ABS(J50))+1&lt;0,0,((J50-K50)/ABS(J50))+1),IF(AND(F50="Minimize",G50="Lock"),IF(((J50-K50)/ABS(J50))+1&lt;0,0,IF(((J50-K50)/ABS(J50))+1&gt;$R$6,$R$6,((J50-K50)/ABS(J50))+1)),IF(F50="Min To Zero",IF(K50&gt;J50,0,IF(K50&lt;J50,0,100%))))))),0)</f>
        <v>0</v>
      </c>
      <c r="N50" s="176">
        <f>M50*H50</f>
        <v>0</v>
      </c>
      <c r="R50" s="296"/>
      <c r="S50" s="94"/>
      <c r="V50" s="95"/>
    </row>
    <row r="51" spans="2:22" ht="16.5" thickBot="1" x14ac:dyDescent="0.3">
      <c r="B51" s="369" t="s">
        <v>157</v>
      </c>
      <c r="C51" s="370"/>
      <c r="D51" s="177"/>
      <c r="E51" s="178"/>
      <c r="F51" s="178"/>
      <c r="G51" s="178"/>
      <c r="H51" s="178"/>
      <c r="I51" s="178"/>
      <c r="J51" s="179"/>
      <c r="K51" s="369" t="s">
        <v>126</v>
      </c>
      <c r="L51" s="394"/>
      <c r="M51" s="370"/>
      <c r="N51" s="150">
        <f>SUM(N48:N50)+N42</f>
        <v>0</v>
      </c>
      <c r="R51" s="296"/>
      <c r="S51" s="94"/>
      <c r="T51" s="185"/>
      <c r="V51" s="95"/>
    </row>
    <row r="52" spans="2:22" ht="16.5" thickBot="1" x14ac:dyDescent="0.3">
      <c r="B52" s="369" t="s">
        <v>158</v>
      </c>
      <c r="C52" s="370"/>
      <c r="D52" s="180"/>
      <c r="E52" s="181"/>
      <c r="F52" s="181"/>
      <c r="G52" s="181"/>
      <c r="H52" s="181"/>
      <c r="I52" s="181"/>
      <c r="J52" s="182"/>
      <c r="K52" s="369" t="s">
        <v>150</v>
      </c>
      <c r="L52" s="371"/>
      <c r="M52" s="372"/>
      <c r="N52" s="150" t="str">
        <f>IF(N51&gt;=R6,"HP",IF(AND(N51&lt;R7,N51&gt;=Q7),"P",IF(AND(N51&lt;R8,N51&gt;=Q8),"T",IF(AND(N51&lt;R9,N51&gt;=Q9),"C",IF(N51&lt;R10,"U")))))</f>
        <v>U</v>
      </c>
      <c r="R52" s="296"/>
      <c r="S52" s="94"/>
      <c r="T52" s="186"/>
      <c r="V52" s="95"/>
    </row>
    <row r="53" spans="2:22" x14ac:dyDescent="0.25">
      <c r="T53" s="186"/>
    </row>
    <row r="54" spans="2:22" hidden="1" x14ac:dyDescent="0.25">
      <c r="B54" s="183" t="s">
        <v>159</v>
      </c>
      <c r="C54" s="281"/>
      <c r="D54" s="183"/>
      <c r="E54" s="183"/>
      <c r="F54" s="183"/>
      <c r="G54" s="183"/>
      <c r="H54" s="183"/>
      <c r="I54" s="183"/>
      <c r="J54" s="183"/>
      <c r="K54" s="183"/>
      <c r="L54" s="184"/>
      <c r="M54" s="184"/>
      <c r="N54" s="184"/>
      <c r="O54" s="184"/>
      <c r="P54" s="184"/>
      <c r="Q54" s="184"/>
      <c r="R54" s="184"/>
      <c r="S54" s="184"/>
      <c r="T54" s="186"/>
    </row>
    <row r="55" spans="2:22" hidden="1" x14ac:dyDescent="0.25">
      <c r="B55" s="373" t="s">
        <v>160</v>
      </c>
      <c r="C55" s="328" t="str">
        <f>B54</f>
        <v>KEY BEHAVIOR INDICATOR (BASED CHITOSE CORE VALUE)</v>
      </c>
      <c r="D55" s="328"/>
      <c r="E55" s="328"/>
      <c r="F55" s="328"/>
      <c r="G55" s="328"/>
      <c r="H55" s="328"/>
      <c r="I55" s="328"/>
      <c r="J55" s="328"/>
      <c r="K55" s="328"/>
      <c r="L55" s="328"/>
      <c r="M55" s="329"/>
      <c r="N55" s="383" t="s">
        <v>161</v>
      </c>
      <c r="O55" s="285"/>
      <c r="R55" s="296"/>
      <c r="S55" s="94"/>
      <c r="T55" s="186"/>
      <c r="U55" s="94"/>
    </row>
    <row r="56" spans="2:22" ht="16.5" hidden="1" thickBot="1" x14ac:dyDescent="0.3">
      <c r="B56" s="374"/>
      <c r="C56" s="331"/>
      <c r="D56" s="331"/>
      <c r="E56" s="331"/>
      <c r="F56" s="331"/>
      <c r="G56" s="331"/>
      <c r="H56" s="331"/>
      <c r="I56" s="331"/>
      <c r="J56" s="331"/>
      <c r="K56" s="331"/>
      <c r="L56" s="331"/>
      <c r="M56" s="332"/>
      <c r="N56" s="384"/>
      <c r="O56" s="285"/>
      <c r="R56" s="296"/>
      <c r="S56" s="94"/>
      <c r="T56" s="186"/>
      <c r="U56" s="94"/>
    </row>
    <row r="57" spans="2:22" hidden="1" x14ac:dyDescent="0.25">
      <c r="B57" s="187">
        <v>1</v>
      </c>
      <c r="C57" s="385" t="s">
        <v>162</v>
      </c>
      <c r="D57" s="385"/>
      <c r="E57" s="385"/>
      <c r="F57" s="385"/>
      <c r="G57" s="385"/>
      <c r="H57" s="385"/>
      <c r="I57" s="385"/>
      <c r="J57" s="385"/>
      <c r="K57" s="385"/>
      <c r="L57" s="385"/>
      <c r="M57" s="386"/>
      <c r="N57" s="188">
        <v>0</v>
      </c>
      <c r="O57" s="285"/>
      <c r="R57" s="296"/>
      <c r="S57" s="94"/>
      <c r="T57" s="186"/>
      <c r="U57" s="94"/>
    </row>
    <row r="58" spans="2:22" hidden="1" x14ac:dyDescent="0.25">
      <c r="B58" s="189">
        <v>2</v>
      </c>
      <c r="C58" s="375" t="s">
        <v>163</v>
      </c>
      <c r="D58" s="376"/>
      <c r="E58" s="376"/>
      <c r="F58" s="376"/>
      <c r="G58" s="376"/>
      <c r="H58" s="376"/>
      <c r="I58" s="376"/>
      <c r="J58" s="376"/>
      <c r="K58" s="376"/>
      <c r="L58" s="376"/>
      <c r="M58" s="377"/>
      <c r="N58" s="188">
        <v>0</v>
      </c>
      <c r="O58" s="285"/>
      <c r="R58" s="296"/>
      <c r="S58" s="94"/>
      <c r="T58" s="186"/>
      <c r="U58" s="94"/>
    </row>
    <row r="59" spans="2:22" hidden="1" x14ac:dyDescent="0.25">
      <c r="B59" s="187">
        <v>3</v>
      </c>
      <c r="C59" s="385" t="s">
        <v>164</v>
      </c>
      <c r="D59" s="385"/>
      <c r="E59" s="385"/>
      <c r="F59" s="385"/>
      <c r="G59" s="385"/>
      <c r="H59" s="385"/>
      <c r="I59" s="385"/>
      <c r="J59" s="385"/>
      <c r="K59" s="385"/>
      <c r="L59" s="385"/>
      <c r="M59" s="386"/>
      <c r="N59" s="188">
        <v>0</v>
      </c>
      <c r="O59" s="285"/>
      <c r="R59" s="296"/>
      <c r="S59" s="94"/>
      <c r="T59" s="186"/>
      <c r="U59" s="94"/>
    </row>
    <row r="60" spans="2:22" hidden="1" x14ac:dyDescent="0.25">
      <c r="B60" s="189">
        <v>4</v>
      </c>
      <c r="C60" s="375" t="s">
        <v>165</v>
      </c>
      <c r="D60" s="376"/>
      <c r="E60" s="376"/>
      <c r="F60" s="376"/>
      <c r="G60" s="376"/>
      <c r="H60" s="376"/>
      <c r="I60" s="376"/>
      <c r="J60" s="376"/>
      <c r="K60" s="376"/>
      <c r="L60" s="376"/>
      <c r="M60" s="377"/>
      <c r="N60" s="188">
        <v>0</v>
      </c>
      <c r="O60" s="285"/>
      <c r="R60" s="296"/>
      <c r="S60" s="94"/>
      <c r="T60" s="186"/>
      <c r="U60" s="94"/>
    </row>
    <row r="61" spans="2:22" hidden="1" x14ac:dyDescent="0.25">
      <c r="B61" s="187">
        <v>5</v>
      </c>
      <c r="C61" s="375" t="s">
        <v>166</v>
      </c>
      <c r="D61" s="376"/>
      <c r="E61" s="376"/>
      <c r="F61" s="376"/>
      <c r="G61" s="376"/>
      <c r="H61" s="376"/>
      <c r="I61" s="376"/>
      <c r="J61" s="376"/>
      <c r="K61" s="376"/>
      <c r="L61" s="376"/>
      <c r="M61" s="377"/>
      <c r="N61" s="188">
        <v>0</v>
      </c>
      <c r="O61" s="285"/>
      <c r="R61" s="296"/>
      <c r="S61" s="94"/>
      <c r="T61" s="199"/>
      <c r="U61" s="94"/>
    </row>
    <row r="62" spans="2:22" ht="16.5" hidden="1" thickBot="1" x14ac:dyDescent="0.3">
      <c r="B62" s="378" t="s">
        <v>167</v>
      </c>
      <c r="C62" s="379"/>
      <c r="D62" s="379"/>
      <c r="E62" s="379"/>
      <c r="F62" s="379"/>
      <c r="G62" s="379"/>
      <c r="H62" s="379"/>
      <c r="I62" s="379"/>
      <c r="J62" s="379"/>
      <c r="K62" s="379"/>
      <c r="L62" s="379"/>
      <c r="M62" s="380"/>
      <c r="N62" s="190"/>
      <c r="O62" s="285"/>
      <c r="P62" s="285"/>
      <c r="R62" s="296"/>
      <c r="S62" s="94"/>
      <c r="T62" s="186"/>
      <c r="U62" s="94"/>
    </row>
    <row r="63" spans="2:22" ht="16.5" hidden="1" thickBot="1" x14ac:dyDescent="0.3">
      <c r="B63" s="191"/>
      <c r="C63" s="192"/>
      <c r="D63" s="193"/>
      <c r="E63" s="193"/>
      <c r="F63" s="194"/>
      <c r="G63" s="194"/>
      <c r="H63" s="194"/>
      <c r="I63" s="194"/>
      <c r="J63" s="194"/>
      <c r="K63" s="194"/>
      <c r="L63" s="194"/>
      <c r="M63" s="194" t="s">
        <v>168</v>
      </c>
      <c r="N63" s="195">
        <f>AVERAGE(N57:N62)</f>
        <v>0</v>
      </c>
      <c r="O63" s="285"/>
      <c r="P63" s="285"/>
      <c r="R63" s="296"/>
      <c r="S63" s="94"/>
      <c r="T63" s="186"/>
      <c r="U63" s="94"/>
    </row>
    <row r="64" spans="2:22" x14ac:dyDescent="0.25">
      <c r="B64" s="99"/>
      <c r="C64" s="99"/>
      <c r="D64" s="196"/>
      <c r="E64" s="196"/>
      <c r="F64" s="197"/>
      <c r="G64" s="197"/>
      <c r="H64" s="197"/>
      <c r="I64" s="197"/>
      <c r="J64" s="197"/>
      <c r="K64" s="197"/>
      <c r="L64" s="197"/>
      <c r="M64" s="197"/>
      <c r="N64" s="197"/>
      <c r="O64" s="197"/>
      <c r="P64" s="197"/>
      <c r="Q64" s="198"/>
      <c r="R64" s="198"/>
      <c r="S64" s="198"/>
      <c r="T64" s="201"/>
    </row>
    <row r="65" spans="2:21" x14ac:dyDescent="0.25">
      <c r="B65" s="197"/>
      <c r="C65" s="197"/>
      <c r="D65" s="105"/>
      <c r="E65" s="105"/>
      <c r="F65" s="197"/>
      <c r="G65" s="197"/>
      <c r="H65" s="197"/>
      <c r="I65" s="197"/>
      <c r="J65" s="197"/>
      <c r="K65" s="197"/>
      <c r="L65" s="197"/>
      <c r="M65" s="197"/>
      <c r="N65" s="97"/>
      <c r="O65" s="197"/>
      <c r="P65" s="285"/>
      <c r="R65" s="296"/>
      <c r="S65" s="94"/>
      <c r="T65" s="186"/>
      <c r="U65" s="94"/>
    </row>
    <row r="66" spans="2:21" x14ac:dyDescent="0.25">
      <c r="B66" s="105"/>
      <c r="C66" s="197"/>
      <c r="D66" s="197"/>
      <c r="E66" s="197"/>
      <c r="F66" s="184"/>
      <c r="G66" s="184"/>
      <c r="H66" s="184"/>
      <c r="I66" s="184"/>
      <c r="J66" s="184"/>
      <c r="K66" s="184"/>
      <c r="L66" s="184"/>
      <c r="M66" s="184"/>
      <c r="N66" s="184"/>
      <c r="O66" s="184"/>
      <c r="P66" s="285"/>
      <c r="R66" s="296"/>
      <c r="S66" s="94"/>
      <c r="T66" s="186"/>
      <c r="U66" s="94"/>
    </row>
    <row r="67" spans="2:21" ht="16.5" thickBot="1" x14ac:dyDescent="0.3">
      <c r="B67" s="196"/>
      <c r="C67" s="282"/>
      <c r="D67" s="200"/>
      <c r="E67" s="200"/>
      <c r="F67" s="196"/>
      <c r="G67" s="196"/>
      <c r="H67" s="196"/>
      <c r="I67" s="196"/>
      <c r="J67" s="196"/>
      <c r="K67" s="196"/>
      <c r="L67" s="196"/>
      <c r="M67" s="196"/>
      <c r="N67" s="196"/>
      <c r="O67" s="300"/>
      <c r="P67" s="301"/>
      <c r="Q67" s="300"/>
      <c r="R67" s="300"/>
      <c r="S67" s="196"/>
      <c r="T67" s="94"/>
    </row>
    <row r="68" spans="2:21" x14ac:dyDescent="0.25">
      <c r="B68" s="381" t="s">
        <v>169</v>
      </c>
      <c r="C68" s="382"/>
      <c r="D68" s="95"/>
      <c r="F68" s="94"/>
      <c r="G68" s="94"/>
      <c r="H68" s="186"/>
      <c r="R68" s="296"/>
      <c r="S68" s="94"/>
      <c r="T68" s="94"/>
      <c r="U68" s="94"/>
    </row>
    <row r="69" spans="2:21" x14ac:dyDescent="0.25">
      <c r="B69" s="236" t="str">
        <f>B8</f>
        <v>Manager</v>
      </c>
      <c r="C69" s="283" t="s">
        <v>170</v>
      </c>
      <c r="D69" s="95"/>
      <c r="F69" s="94"/>
      <c r="G69" s="94"/>
      <c r="H69" s="186"/>
      <c r="R69" s="296"/>
      <c r="S69" s="94"/>
      <c r="T69" s="94"/>
      <c r="U69" s="94"/>
    </row>
    <row r="70" spans="2:21" x14ac:dyDescent="0.25">
      <c r="B70" s="363" t="str">
        <f>C8</f>
        <v>Lukito Angga P.</v>
      </c>
      <c r="C70" s="366" t="str">
        <f>C7</f>
        <v>Susanto</v>
      </c>
      <c r="D70" s="95"/>
      <c r="F70" s="94"/>
      <c r="G70" s="94"/>
      <c r="H70" s="186"/>
      <c r="R70" s="296"/>
      <c r="S70" s="94"/>
      <c r="T70" s="94"/>
      <c r="U70" s="94"/>
    </row>
    <row r="71" spans="2:21" x14ac:dyDescent="0.25">
      <c r="B71" s="364"/>
      <c r="C71" s="367"/>
      <c r="D71" s="95"/>
      <c r="F71" s="94"/>
      <c r="G71" s="94"/>
      <c r="H71" s="186"/>
      <c r="R71" s="296"/>
      <c r="S71" s="94"/>
      <c r="T71" s="94"/>
      <c r="U71" s="94"/>
    </row>
    <row r="72" spans="2:21" x14ac:dyDescent="0.25">
      <c r="B72" s="364"/>
      <c r="C72" s="367"/>
      <c r="D72" s="95"/>
      <c r="F72" s="94"/>
      <c r="G72" s="94"/>
      <c r="H72" s="186"/>
      <c r="R72" s="296"/>
      <c r="S72" s="94"/>
      <c r="T72" s="94"/>
      <c r="U72" s="94"/>
    </row>
    <row r="73" spans="2:21" ht="16.5" thickBot="1" x14ac:dyDescent="0.3">
      <c r="B73" s="365"/>
      <c r="C73" s="368"/>
      <c r="D73" s="95"/>
      <c r="F73" s="94"/>
      <c r="G73" s="94"/>
      <c r="H73" s="96"/>
      <c r="R73" s="296"/>
      <c r="S73" s="94"/>
      <c r="T73" s="94"/>
      <c r="U73" s="94"/>
    </row>
    <row r="74" spans="2:21" ht="16.5" thickBot="1" x14ac:dyDescent="0.3">
      <c r="B74" s="202" t="s">
        <v>171</v>
      </c>
      <c r="C74" s="284" t="s">
        <v>171</v>
      </c>
      <c r="D74" s="95"/>
      <c r="F74" s="94"/>
      <c r="G74" s="94"/>
      <c r="H74" s="96"/>
      <c r="R74" s="296"/>
      <c r="S74" s="94"/>
      <c r="U74" s="94"/>
    </row>
  </sheetData>
  <sheetProtection formatCells="0" formatColumns="0" insertRows="0" deleteRows="0"/>
  <mergeCells count="87">
    <mergeCell ref="I14:I15"/>
    <mergeCell ref="C21:G21"/>
    <mergeCell ref="B22:B26"/>
    <mergeCell ref="C26:G26"/>
    <mergeCell ref="B14:B15"/>
    <mergeCell ref="C14:C15"/>
    <mergeCell ref="D14:D15"/>
    <mergeCell ref="E14:E15"/>
    <mergeCell ref="F14:F15"/>
    <mergeCell ref="G14:G15"/>
    <mergeCell ref="B16:B21"/>
    <mergeCell ref="C16:C17"/>
    <mergeCell ref="C18:C20"/>
    <mergeCell ref="C22:C24"/>
    <mergeCell ref="B32:B41"/>
    <mergeCell ref="C32:C36"/>
    <mergeCell ref="C37:C38"/>
    <mergeCell ref="C41:G41"/>
    <mergeCell ref="B27:B31"/>
    <mergeCell ref="C31:G31"/>
    <mergeCell ref="C27:C29"/>
    <mergeCell ref="C42:G42"/>
    <mergeCell ref="K42:M42"/>
    <mergeCell ref="K43:M43"/>
    <mergeCell ref="B47:N47"/>
    <mergeCell ref="B51:C51"/>
    <mergeCell ref="K51:M51"/>
    <mergeCell ref="N55:N56"/>
    <mergeCell ref="C57:M57"/>
    <mergeCell ref="C58:M58"/>
    <mergeCell ref="C59:M59"/>
    <mergeCell ref="C60:M60"/>
    <mergeCell ref="B70:B73"/>
    <mergeCell ref="C70:C73"/>
    <mergeCell ref="B52:C52"/>
    <mergeCell ref="K52:M52"/>
    <mergeCell ref="B55:B56"/>
    <mergeCell ref="C55:M56"/>
    <mergeCell ref="C61:M61"/>
    <mergeCell ref="B62:M62"/>
    <mergeCell ref="B68:C68"/>
    <mergeCell ref="L6:N7"/>
    <mergeCell ref="L8:N10"/>
    <mergeCell ref="Q1:R1"/>
    <mergeCell ref="Q2:R2"/>
    <mergeCell ref="A3:N3"/>
    <mergeCell ref="A4:N4"/>
    <mergeCell ref="O5:R5"/>
    <mergeCell ref="O10:P10"/>
    <mergeCell ref="O6:P6"/>
    <mergeCell ref="O7:P7"/>
    <mergeCell ref="O8:P8"/>
    <mergeCell ref="O9:P9"/>
    <mergeCell ref="E6:G7"/>
    <mergeCell ref="E8:G9"/>
    <mergeCell ref="H6:K7"/>
    <mergeCell ref="H8:K9"/>
    <mergeCell ref="H10:K10"/>
    <mergeCell ref="E10:G10"/>
    <mergeCell ref="C6:D6"/>
    <mergeCell ref="C7:D7"/>
    <mergeCell ref="C8:D8"/>
    <mergeCell ref="C9:D9"/>
    <mergeCell ref="C10:D10"/>
    <mergeCell ref="O14:R15"/>
    <mergeCell ref="O16:R17"/>
    <mergeCell ref="O32:R34"/>
    <mergeCell ref="O18:R18"/>
    <mergeCell ref="O19:R19"/>
    <mergeCell ref="O20:R20"/>
    <mergeCell ref="O22:R23"/>
    <mergeCell ref="O24:R24"/>
    <mergeCell ref="O25:R25"/>
    <mergeCell ref="O26:R26"/>
    <mergeCell ref="O27:R27"/>
    <mergeCell ref="O28:R28"/>
    <mergeCell ref="O29:R29"/>
    <mergeCell ref="O30:R30"/>
    <mergeCell ref="O39:R39"/>
    <mergeCell ref="O40:R40"/>
    <mergeCell ref="O41:R41"/>
    <mergeCell ref="O21:R21"/>
    <mergeCell ref="O31:R31"/>
    <mergeCell ref="O35:R35"/>
    <mergeCell ref="O36:R36"/>
    <mergeCell ref="O37:R37"/>
    <mergeCell ref="O38:R38"/>
  </mergeCells>
  <phoneticPr fontId="3" type="noConversion"/>
  <conditionalFormatting sqref="H8 M27:M30 M32:M40">
    <cfRule type="cellIs" dxfId="105" priority="11" operator="equal">
      <formula>1.25</formula>
    </cfRule>
    <cfRule type="cellIs" dxfId="104" priority="10" operator="greaterThan">
      <formula>1.25</formula>
    </cfRule>
    <cfRule type="cellIs" dxfId="103" priority="12" operator="greaterThan">
      <formula>1.05</formula>
    </cfRule>
    <cfRule type="cellIs" dxfId="102" priority="13" operator="equal">
      <formula>1.05</formula>
    </cfRule>
    <cfRule type="cellIs" dxfId="101" priority="14" operator="greaterThan">
      <formula>0.95</formula>
    </cfRule>
    <cfRule type="cellIs" dxfId="100" priority="15" operator="equal">
      <formula>0.95</formula>
    </cfRule>
    <cfRule type="cellIs" dxfId="99" priority="16" operator="greaterThan">
      <formula>0.8</formula>
    </cfRule>
    <cfRule type="cellIs" dxfId="98" priority="17" operator="equal">
      <formula>0.8</formula>
    </cfRule>
    <cfRule type="cellIs" dxfId="97" priority="18" operator="lessThan">
      <formula>0.8</formula>
    </cfRule>
  </conditionalFormatting>
  <conditionalFormatting sqref="H10 E11:E13">
    <cfRule type="containsText" dxfId="96" priority="19" operator="containsText" text="U">
      <formula>NOT(ISERROR(SEARCH("U",E10)))</formula>
    </cfRule>
    <cfRule type="containsText" dxfId="95" priority="20" operator="containsText" text="C">
      <formula>NOT(ISERROR(SEARCH("C",E10)))</formula>
    </cfRule>
    <cfRule type="containsText" dxfId="94" priority="21" operator="containsText" text="T">
      <formula>NOT(ISERROR(SEARCH("T",E10)))</formula>
    </cfRule>
    <cfRule type="containsText" dxfId="93" priority="22" operator="containsText" text="P">
      <formula>NOT(ISERROR(SEARCH("P",E10)))</formula>
    </cfRule>
    <cfRule type="containsText" dxfId="92" priority="23" operator="containsText" text="HP">
      <formula>NOT(ISERROR(SEARCH("HP",E10)))</formula>
    </cfRule>
  </conditionalFormatting>
  <conditionalFormatting sqref="M16:M20">
    <cfRule type="cellIs" dxfId="91" priority="2" operator="equal">
      <formula>1.25</formula>
    </cfRule>
    <cfRule type="cellIs" dxfId="90" priority="3" operator="greaterThan">
      <formula>1.05</formula>
    </cfRule>
    <cfRule type="cellIs" dxfId="89" priority="4" operator="equal">
      <formula>1.05</formula>
    </cfRule>
    <cfRule type="cellIs" dxfId="88" priority="5" operator="greaterThan">
      <formula>0.95</formula>
    </cfRule>
    <cfRule type="cellIs" dxfId="87" priority="1" operator="greaterThan">
      <formula>1.25</formula>
    </cfRule>
    <cfRule type="cellIs" dxfId="86" priority="7" operator="greaterThan">
      <formula>0.8</formula>
    </cfRule>
    <cfRule type="cellIs" dxfId="85" priority="8" operator="equal">
      <formula>0.8</formula>
    </cfRule>
    <cfRule type="cellIs" dxfId="84" priority="9" operator="lessThan">
      <formula>0.8</formula>
    </cfRule>
    <cfRule type="cellIs" dxfId="83" priority="6" operator="equal">
      <formula>0.95</formula>
    </cfRule>
  </conditionalFormatting>
  <conditionalFormatting sqref="M22:M25">
    <cfRule type="cellIs" dxfId="82" priority="38" operator="greaterThan">
      <formula>1.25</formula>
    </cfRule>
    <cfRule type="cellIs" dxfId="81" priority="39" operator="equal">
      <formula>1.25</formula>
    </cfRule>
    <cfRule type="cellIs" dxfId="80" priority="40" operator="greaterThan">
      <formula>1.05</formula>
    </cfRule>
    <cfRule type="cellIs" dxfId="79" priority="41" operator="equal">
      <formula>1.05</formula>
    </cfRule>
    <cfRule type="cellIs" dxfId="78" priority="42" operator="greaterThan">
      <formula>0.95</formula>
    </cfRule>
    <cfRule type="cellIs" dxfId="77" priority="43" operator="equal">
      <formula>0.95</formula>
    </cfRule>
    <cfRule type="cellIs" dxfId="76" priority="44" operator="greaterThan">
      <formula>0.8</formula>
    </cfRule>
    <cfRule type="cellIs" dxfId="75" priority="45" operator="equal">
      <formula>0.8</formula>
    </cfRule>
    <cfRule type="cellIs" dxfId="74" priority="46" operator="lessThan">
      <formula>0.8</formula>
    </cfRule>
  </conditionalFormatting>
  <conditionalFormatting sqref="M48:M50">
    <cfRule type="cellIs" dxfId="73" priority="56" operator="greaterThan">
      <formula>1.25</formula>
    </cfRule>
    <cfRule type="cellIs" dxfId="72" priority="57" operator="equal">
      <formula>1.25</formula>
    </cfRule>
    <cfRule type="cellIs" dxfId="71" priority="58" operator="greaterThan">
      <formula>1.05</formula>
    </cfRule>
    <cfRule type="cellIs" dxfId="70" priority="59" operator="equal">
      <formula>1.05</formula>
    </cfRule>
    <cfRule type="cellIs" dxfId="69" priority="60" operator="greaterThan">
      <formula>0.95</formula>
    </cfRule>
    <cfRule type="cellIs" dxfId="68" priority="61" operator="equal">
      <formula>0.95</formula>
    </cfRule>
    <cfRule type="cellIs" dxfId="67" priority="62" operator="greaterThan">
      <formula>0.8</formula>
    </cfRule>
    <cfRule type="cellIs" dxfId="66" priority="63" operator="equal">
      <formula>0.8</formula>
    </cfRule>
    <cfRule type="cellIs" dxfId="65" priority="64" operator="lessThan">
      <formula>0.8</formula>
    </cfRule>
  </conditionalFormatting>
  <conditionalFormatting sqref="N46 N48:N50">
    <cfRule type="cellIs" dxfId="64" priority="79" stopIfTrue="1" operator="equal">
      <formula>"U"</formula>
    </cfRule>
    <cfRule type="cellIs" dxfId="63" priority="80" stopIfTrue="1" operator="equal">
      <formula>"HP"</formula>
    </cfRule>
    <cfRule type="cellIs" dxfId="62" priority="81" stopIfTrue="1" operator="equal">
      <formula>"P"</formula>
    </cfRule>
    <cfRule type="cellIs" dxfId="61" priority="82" stopIfTrue="1" operator="equal">
      <formula>"T"</formula>
    </cfRule>
    <cfRule type="cellIs" dxfId="60" priority="83" stopIfTrue="1" operator="equal">
      <formula>"C"</formula>
    </cfRule>
  </conditionalFormatting>
  <dataValidations count="5">
    <dataValidation type="list" allowBlank="1" showInputMessage="1" showErrorMessage="1" sqref="G48:G50 G16:G20 G27:G30 G22:G25 G32:G40" xr:uid="{D5764FFC-12A5-40C9-8E8E-B23AE8C4DF21}">
      <formula1>$V$10:$V$11</formula1>
    </dataValidation>
    <dataValidation type="list" allowBlank="1" showInputMessage="1" showErrorMessage="1" sqref="F16:F20 F48:F50 F27:F30 F22:F25 F32:F40" xr:uid="{6680DA66-C6C2-4DA8-A487-F296A427149A}">
      <formula1>$U$10:$U$14</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$T$8:$T$17</formula1>
    </dataValidation>
    <dataValidation type="list" allowBlank="1" showInputMessage="1" showErrorMessage="1" sqref="B12" xr:uid="{1BF2D84B-A4B9-4962-AC13-3CC3652EAF25}">
      <formula1>$T$8:$T$20</formula1>
    </dataValidation>
  </dataValidations>
  <pageMargins left="0.12" right="0.15" top="0.21" bottom="0.18" header="0.12" footer="0.12"/>
  <pageSetup paperSize="9" scale="22" fitToHeight="0" orientation="portrait" r:id="rId1"/>
  <rowBreaks count="1" manualBreakCount="1">
    <brk id="52"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52"/>
  <sheetViews>
    <sheetView zoomScale="85" zoomScaleNormal="85" workbookViewId="0">
      <selection activeCell="B142" sqref="B142:N142"/>
    </sheetView>
  </sheetViews>
  <sheetFormatPr defaultRowHeight="15" x14ac:dyDescent="0.25"/>
  <cols>
    <col min="1" max="1" width="32.42578125" customWidth="1"/>
    <col min="2" max="13" width="13.140625" customWidth="1"/>
    <col min="14" max="14" width="16.7109375" bestFit="1" customWidth="1"/>
    <col min="16" max="28" width="27.28515625" style="237" customWidth="1"/>
  </cols>
  <sheetData>
    <row r="1" spans="1:28" x14ac:dyDescent="0.25">
      <c r="A1" s="4" t="s">
        <v>43</v>
      </c>
      <c r="B1">
        <v>311</v>
      </c>
    </row>
    <row r="2" spans="1:28" x14ac:dyDescent="0.25">
      <c r="A2" s="3" t="s">
        <v>233</v>
      </c>
      <c r="B2" s="3" t="s">
        <v>28</v>
      </c>
      <c r="C2" s="3" t="s">
        <v>29</v>
      </c>
      <c r="D2" s="3" t="s">
        <v>30</v>
      </c>
      <c r="E2" s="3" t="s">
        <v>31</v>
      </c>
      <c r="F2" s="3" t="s">
        <v>32</v>
      </c>
      <c r="G2" s="3" t="s">
        <v>33</v>
      </c>
      <c r="H2" s="3" t="s">
        <v>34</v>
      </c>
      <c r="I2" s="3" t="s">
        <v>35</v>
      </c>
      <c r="J2" s="3" t="s">
        <v>36</v>
      </c>
      <c r="K2" s="3" t="s">
        <v>37</v>
      </c>
      <c r="L2" s="3" t="s">
        <v>38</v>
      </c>
      <c r="M2" s="3" t="s">
        <v>39</v>
      </c>
      <c r="N2" s="3" t="s">
        <v>83</v>
      </c>
      <c r="P2" s="216" t="s">
        <v>28</v>
      </c>
      <c r="Q2" s="216" t="s">
        <v>29</v>
      </c>
      <c r="R2" s="216" t="s">
        <v>30</v>
      </c>
      <c r="S2" s="216" t="s">
        <v>31</v>
      </c>
      <c r="T2" s="216" t="s">
        <v>32</v>
      </c>
      <c r="U2" s="216" t="s">
        <v>33</v>
      </c>
      <c r="V2" s="216" t="s">
        <v>34</v>
      </c>
      <c r="W2" s="216" t="s">
        <v>35</v>
      </c>
      <c r="X2" s="216" t="s">
        <v>36</v>
      </c>
      <c r="Y2" s="216" t="s">
        <v>37</v>
      </c>
      <c r="Z2" s="216" t="s">
        <v>38</v>
      </c>
      <c r="AA2" s="216" t="s">
        <v>39</v>
      </c>
      <c r="AB2" s="216" t="s">
        <v>83</v>
      </c>
    </row>
    <row r="3" spans="1:28" x14ac:dyDescent="0.25">
      <c r="A3" s="3" t="s">
        <v>40</v>
      </c>
      <c r="B3" s="267">
        <f>$B$1/12</f>
        <v>25.916666666666668</v>
      </c>
      <c r="C3" s="267">
        <f t="shared" ref="C3:M3" si="0">$B$1/12</f>
        <v>25.916666666666668</v>
      </c>
      <c r="D3" s="267">
        <f t="shared" si="0"/>
        <v>25.916666666666668</v>
      </c>
      <c r="E3" s="267">
        <f t="shared" si="0"/>
        <v>25.916666666666668</v>
      </c>
      <c r="F3" s="267">
        <f t="shared" si="0"/>
        <v>25.916666666666668</v>
      </c>
      <c r="G3" s="267">
        <f t="shared" si="0"/>
        <v>25.916666666666668</v>
      </c>
      <c r="H3" s="267">
        <f t="shared" si="0"/>
        <v>25.916666666666668</v>
      </c>
      <c r="I3" s="267">
        <f t="shared" si="0"/>
        <v>25.916666666666668</v>
      </c>
      <c r="J3" s="267">
        <f t="shared" si="0"/>
        <v>25.916666666666668</v>
      </c>
      <c r="K3" s="267">
        <f t="shared" si="0"/>
        <v>25.916666666666668</v>
      </c>
      <c r="L3" s="267">
        <f t="shared" si="0"/>
        <v>25.916666666666668</v>
      </c>
      <c r="M3" s="267">
        <f t="shared" si="0"/>
        <v>25.916666666666668</v>
      </c>
      <c r="N3" s="267">
        <f>SUM(B3:M3)</f>
        <v>311</v>
      </c>
      <c r="P3" s="418"/>
      <c r="Q3" s="418"/>
      <c r="R3" s="418"/>
      <c r="S3" s="418"/>
      <c r="T3" s="418"/>
      <c r="U3" s="418"/>
      <c r="V3" s="418"/>
      <c r="W3" s="418"/>
      <c r="X3" s="418"/>
      <c r="Y3" s="418"/>
      <c r="Z3" s="418"/>
      <c r="AA3" s="418"/>
      <c r="AB3" s="418"/>
    </row>
    <row r="4" spans="1:28" x14ac:dyDescent="0.25">
      <c r="A4" s="3" t="s">
        <v>41</v>
      </c>
      <c r="B4" s="268"/>
      <c r="C4" s="268"/>
      <c r="D4" s="268"/>
      <c r="E4" s="268"/>
      <c r="F4" s="268"/>
      <c r="G4" s="268"/>
      <c r="H4" s="268"/>
      <c r="I4" s="268"/>
      <c r="J4" s="268"/>
      <c r="K4" s="268"/>
      <c r="L4" s="268"/>
      <c r="M4" s="268"/>
      <c r="N4" s="254" t="e">
        <f>AVERAGE(B4:M4)</f>
        <v>#DIV/0!</v>
      </c>
      <c r="P4" s="418"/>
      <c r="Q4" s="418"/>
      <c r="R4" s="418"/>
      <c r="S4" s="418"/>
      <c r="T4" s="418"/>
      <c r="U4" s="418"/>
      <c r="V4" s="418"/>
      <c r="W4" s="418"/>
      <c r="X4" s="418"/>
      <c r="Y4" s="418"/>
      <c r="Z4" s="418"/>
      <c r="AA4" s="418"/>
      <c r="AB4" s="418"/>
    </row>
    <row r="5" spans="1:28" x14ac:dyDescent="0.25">
      <c r="A5" s="3" t="s">
        <v>198</v>
      </c>
      <c r="B5" s="2">
        <f>B4/B3</f>
        <v>0</v>
      </c>
      <c r="C5" s="2">
        <f t="shared" ref="C5:M5" si="1">C4/C3</f>
        <v>0</v>
      </c>
      <c r="D5" s="2">
        <f t="shared" si="1"/>
        <v>0</v>
      </c>
      <c r="E5" s="2">
        <f t="shared" si="1"/>
        <v>0</v>
      </c>
      <c r="F5" s="2">
        <f t="shared" si="1"/>
        <v>0</v>
      </c>
      <c r="G5" s="2">
        <f t="shared" si="1"/>
        <v>0</v>
      </c>
      <c r="H5" s="2">
        <f t="shared" si="1"/>
        <v>0</v>
      </c>
      <c r="I5" s="2">
        <f t="shared" si="1"/>
        <v>0</v>
      </c>
      <c r="J5" s="2">
        <f t="shared" si="1"/>
        <v>0</v>
      </c>
      <c r="K5" s="2">
        <f t="shared" si="1"/>
        <v>0</v>
      </c>
      <c r="L5" s="2">
        <f t="shared" si="1"/>
        <v>0</v>
      </c>
      <c r="M5" s="2">
        <f t="shared" si="1"/>
        <v>0</v>
      </c>
      <c r="N5" s="2" t="e">
        <f>N4/N3</f>
        <v>#DIV/0!</v>
      </c>
      <c r="P5" s="418"/>
      <c r="Q5" s="418"/>
      <c r="R5" s="418"/>
      <c r="S5" s="418"/>
      <c r="T5" s="418"/>
      <c r="U5" s="418"/>
      <c r="V5" s="418"/>
      <c r="W5" s="418"/>
      <c r="X5" s="418"/>
      <c r="Y5" s="418"/>
      <c r="Z5" s="418"/>
      <c r="AA5" s="418"/>
      <c r="AB5" s="418"/>
    </row>
    <row r="6" spans="1:28" x14ac:dyDescent="0.25">
      <c r="A6" s="3" t="s">
        <v>199</v>
      </c>
      <c r="B6" s="2">
        <f>B5</f>
        <v>0</v>
      </c>
      <c r="C6" s="2">
        <f>AVERAGE($B$5:C$5)</f>
        <v>0</v>
      </c>
      <c r="D6" s="2">
        <f>AVERAGE($B$5:D$5)</f>
        <v>0</v>
      </c>
      <c r="E6" s="2">
        <f>AVERAGE($B$5:E$5)</f>
        <v>0</v>
      </c>
      <c r="F6" s="2">
        <f>AVERAGE($B$5:F$5)</f>
        <v>0</v>
      </c>
      <c r="G6" s="2">
        <f>AVERAGE($B$5:G$5)</f>
        <v>0</v>
      </c>
      <c r="H6" s="2">
        <f>AVERAGE($B$5:H$5)</f>
        <v>0</v>
      </c>
      <c r="I6" s="2">
        <f>AVERAGE($B$5:I$5)</f>
        <v>0</v>
      </c>
      <c r="J6" s="2">
        <f>AVERAGE($B$5:J$5)</f>
        <v>0</v>
      </c>
      <c r="K6" s="2">
        <f>AVERAGE($B$5:K$5)</f>
        <v>0</v>
      </c>
      <c r="L6" s="2">
        <f>AVERAGE($B$5:L$5)</f>
        <v>0</v>
      </c>
      <c r="M6" s="2">
        <f>AVERAGE($B$5:M$5)</f>
        <v>0</v>
      </c>
      <c r="N6" s="2"/>
      <c r="P6" s="418"/>
      <c r="Q6" s="418"/>
      <c r="R6" s="418"/>
      <c r="S6" s="418"/>
      <c r="T6" s="418"/>
      <c r="U6" s="418"/>
      <c r="V6" s="418"/>
      <c r="W6" s="418"/>
      <c r="X6" s="418"/>
      <c r="Y6" s="418"/>
      <c r="Z6" s="418"/>
      <c r="AA6" s="418"/>
      <c r="AB6" s="418"/>
    </row>
    <row r="7" spans="1:28" x14ac:dyDescent="0.25">
      <c r="A7" s="223"/>
      <c r="B7" s="265"/>
      <c r="C7" s="265"/>
      <c r="D7" s="265"/>
      <c r="E7" s="265"/>
      <c r="F7" s="265"/>
      <c r="G7" s="265"/>
      <c r="H7" s="265"/>
      <c r="I7" s="265"/>
      <c r="J7" s="265"/>
      <c r="K7" s="265"/>
      <c r="L7" s="265"/>
      <c r="M7" s="265"/>
      <c r="N7" s="266"/>
    </row>
    <row r="8" spans="1:28" x14ac:dyDescent="0.25">
      <c r="A8" s="223"/>
      <c r="B8" s="265"/>
      <c r="C8" s="265"/>
      <c r="D8" s="265"/>
      <c r="E8" s="265"/>
      <c r="F8" s="265"/>
      <c r="G8" s="265"/>
      <c r="H8" s="265"/>
      <c r="I8" s="265"/>
      <c r="J8" s="265"/>
      <c r="K8" s="265"/>
      <c r="L8" s="265"/>
      <c r="M8" s="265"/>
      <c r="N8" s="266"/>
    </row>
    <row r="9" spans="1:28" x14ac:dyDescent="0.25">
      <c r="A9" s="4" t="s">
        <v>43</v>
      </c>
      <c r="B9">
        <v>412</v>
      </c>
    </row>
    <row r="10" spans="1:28" x14ac:dyDescent="0.25">
      <c r="A10" s="3" t="s">
        <v>234</v>
      </c>
      <c r="B10" s="3" t="s">
        <v>28</v>
      </c>
      <c r="C10" s="3" t="s">
        <v>29</v>
      </c>
      <c r="D10" s="3" t="s">
        <v>30</v>
      </c>
      <c r="E10" s="3" t="s">
        <v>31</v>
      </c>
      <c r="F10" s="3" t="s">
        <v>32</v>
      </c>
      <c r="G10" s="3" t="s">
        <v>33</v>
      </c>
      <c r="H10" s="3" t="s">
        <v>34</v>
      </c>
      <c r="I10" s="3" t="s">
        <v>35</v>
      </c>
      <c r="J10" s="3" t="s">
        <v>36</v>
      </c>
      <c r="K10" s="3" t="s">
        <v>37</v>
      </c>
      <c r="L10" s="3" t="s">
        <v>38</v>
      </c>
      <c r="M10" s="3" t="s">
        <v>39</v>
      </c>
      <c r="N10" s="3" t="s">
        <v>83</v>
      </c>
      <c r="P10" s="216" t="s">
        <v>28</v>
      </c>
      <c r="Q10" s="216" t="s">
        <v>29</v>
      </c>
      <c r="R10" s="216" t="s">
        <v>30</v>
      </c>
      <c r="S10" s="216" t="s">
        <v>31</v>
      </c>
      <c r="T10" s="216" t="s">
        <v>32</v>
      </c>
      <c r="U10" s="216" t="s">
        <v>33</v>
      </c>
      <c r="V10" s="216" t="s">
        <v>34</v>
      </c>
      <c r="W10" s="216" t="s">
        <v>35</v>
      </c>
      <c r="X10" s="216" t="s">
        <v>36</v>
      </c>
      <c r="Y10" s="216" t="s">
        <v>37</v>
      </c>
      <c r="Z10" s="216" t="s">
        <v>38</v>
      </c>
      <c r="AA10" s="216" t="s">
        <v>39</v>
      </c>
      <c r="AB10" s="216" t="s">
        <v>83</v>
      </c>
    </row>
    <row r="11" spans="1:28" x14ac:dyDescent="0.25">
      <c r="A11" s="3" t="s">
        <v>40</v>
      </c>
      <c r="B11" s="267">
        <f>$B$9/12</f>
        <v>34.333333333333336</v>
      </c>
      <c r="C11" s="267">
        <f t="shared" ref="C11:M11" si="2">$B$9/12</f>
        <v>34.333333333333336</v>
      </c>
      <c r="D11" s="267">
        <f t="shared" si="2"/>
        <v>34.333333333333336</v>
      </c>
      <c r="E11" s="267">
        <f t="shared" si="2"/>
        <v>34.333333333333336</v>
      </c>
      <c r="F11" s="267">
        <f t="shared" si="2"/>
        <v>34.333333333333336</v>
      </c>
      <c r="G11" s="267">
        <f t="shared" si="2"/>
        <v>34.333333333333336</v>
      </c>
      <c r="H11" s="267">
        <f t="shared" si="2"/>
        <v>34.333333333333336</v>
      </c>
      <c r="I11" s="267">
        <f t="shared" si="2"/>
        <v>34.333333333333336</v>
      </c>
      <c r="J11" s="267">
        <f t="shared" si="2"/>
        <v>34.333333333333336</v>
      </c>
      <c r="K11" s="267">
        <f t="shared" si="2"/>
        <v>34.333333333333336</v>
      </c>
      <c r="L11" s="267">
        <f t="shared" si="2"/>
        <v>34.333333333333336</v>
      </c>
      <c r="M11" s="267">
        <f t="shared" si="2"/>
        <v>34.333333333333336</v>
      </c>
      <c r="N11" s="267">
        <f>SUM(B11:M11)</f>
        <v>411.99999999999994</v>
      </c>
      <c r="P11" s="418"/>
      <c r="Q11" s="418"/>
      <c r="R11" s="418"/>
      <c r="S11" s="418"/>
      <c r="T11" s="418"/>
      <c r="U11" s="418"/>
      <c r="V11" s="418"/>
      <c r="W11" s="418"/>
      <c r="X11" s="418"/>
      <c r="Y11" s="418"/>
      <c r="Z11" s="418"/>
      <c r="AA11" s="418"/>
      <c r="AB11" s="418"/>
    </row>
    <row r="12" spans="1:28" x14ac:dyDescent="0.25">
      <c r="A12" s="3" t="s">
        <v>41</v>
      </c>
      <c r="B12" s="268"/>
      <c r="C12" s="268"/>
      <c r="D12" s="268"/>
      <c r="E12" s="268"/>
      <c r="F12" s="268"/>
      <c r="G12" s="268"/>
      <c r="H12" s="268"/>
      <c r="I12" s="268"/>
      <c r="J12" s="268"/>
      <c r="K12" s="268"/>
      <c r="L12" s="268"/>
      <c r="M12" s="268"/>
      <c r="N12" s="268" t="e">
        <f>AVERAGE(B12:M12)</f>
        <v>#DIV/0!</v>
      </c>
      <c r="P12" s="418"/>
      <c r="Q12" s="418"/>
      <c r="R12" s="418"/>
      <c r="S12" s="418"/>
      <c r="T12" s="418"/>
      <c r="U12" s="418"/>
      <c r="V12" s="418"/>
      <c r="W12" s="418"/>
      <c r="X12" s="418"/>
      <c r="Y12" s="418"/>
      <c r="Z12" s="418"/>
      <c r="AA12" s="418"/>
      <c r="AB12" s="418"/>
    </row>
    <row r="13" spans="1:28" x14ac:dyDescent="0.25">
      <c r="A13" s="3" t="s">
        <v>198</v>
      </c>
      <c r="B13" s="2">
        <f>B12/B11</f>
        <v>0</v>
      </c>
      <c r="C13" s="2">
        <f t="shared" ref="C13:N13" si="3">C12/C11</f>
        <v>0</v>
      </c>
      <c r="D13" s="2">
        <f t="shared" si="3"/>
        <v>0</v>
      </c>
      <c r="E13" s="2">
        <f t="shared" si="3"/>
        <v>0</v>
      </c>
      <c r="F13" s="2">
        <f t="shared" si="3"/>
        <v>0</v>
      </c>
      <c r="G13" s="2">
        <f t="shared" si="3"/>
        <v>0</v>
      </c>
      <c r="H13" s="2">
        <f t="shared" si="3"/>
        <v>0</v>
      </c>
      <c r="I13" s="2">
        <f t="shared" si="3"/>
        <v>0</v>
      </c>
      <c r="J13" s="2">
        <f t="shared" si="3"/>
        <v>0</v>
      </c>
      <c r="K13" s="2">
        <f t="shared" si="3"/>
        <v>0</v>
      </c>
      <c r="L13" s="2">
        <f t="shared" si="3"/>
        <v>0</v>
      </c>
      <c r="M13" s="2">
        <f t="shared" si="3"/>
        <v>0</v>
      </c>
      <c r="N13" s="2" t="e">
        <f t="shared" si="3"/>
        <v>#DIV/0!</v>
      </c>
      <c r="P13" s="418"/>
      <c r="Q13" s="418"/>
      <c r="R13" s="418"/>
      <c r="S13" s="418"/>
      <c r="T13" s="418"/>
      <c r="U13" s="418"/>
      <c r="V13" s="418"/>
      <c r="W13" s="418"/>
      <c r="X13" s="418"/>
      <c r="Y13" s="418"/>
      <c r="Z13" s="418"/>
      <c r="AA13" s="418"/>
      <c r="AB13" s="418"/>
    </row>
    <row r="14" spans="1:28" x14ac:dyDescent="0.25">
      <c r="A14" s="3" t="s">
        <v>199</v>
      </c>
      <c r="B14" s="2">
        <f>B13</f>
        <v>0</v>
      </c>
      <c r="C14" s="2">
        <f>AVERAGE($B$13:C$13)</f>
        <v>0</v>
      </c>
      <c r="D14" s="2">
        <f>AVERAGE($B$13:D$13)</f>
        <v>0</v>
      </c>
      <c r="E14" s="2">
        <f>AVERAGE($B$13:E$13)</f>
        <v>0</v>
      </c>
      <c r="F14" s="2">
        <f>AVERAGE($B$13:F$13)</f>
        <v>0</v>
      </c>
      <c r="G14" s="2">
        <f>AVERAGE($B$13:G$13)</f>
        <v>0</v>
      </c>
      <c r="H14" s="2">
        <f>AVERAGE($B$13:H$13)</f>
        <v>0</v>
      </c>
      <c r="I14" s="2">
        <f>AVERAGE($B$13:I$13)</f>
        <v>0</v>
      </c>
      <c r="J14" s="2">
        <f>AVERAGE($B$13:J$13)</f>
        <v>0</v>
      </c>
      <c r="K14" s="2">
        <f>AVERAGE($B$13:K$13)</f>
        <v>0</v>
      </c>
      <c r="L14" s="2">
        <f>AVERAGE($B$13:L$13)</f>
        <v>0</v>
      </c>
      <c r="M14" s="2">
        <f>AVERAGE($B$13:M$13)</f>
        <v>0</v>
      </c>
      <c r="N14" s="2"/>
      <c r="P14" s="418"/>
      <c r="Q14" s="418"/>
      <c r="R14" s="418"/>
      <c r="S14" s="418"/>
      <c r="T14" s="418"/>
      <c r="U14" s="418"/>
      <c r="V14" s="418"/>
      <c r="W14" s="418"/>
      <c r="X14" s="418"/>
      <c r="Y14" s="418"/>
      <c r="Z14" s="418"/>
      <c r="AA14" s="418"/>
      <c r="AB14" s="418"/>
    </row>
    <row r="15" spans="1:28" x14ac:dyDescent="0.25">
      <c r="A15" s="223"/>
      <c r="B15" s="265"/>
      <c r="C15" s="265"/>
      <c r="D15" s="265"/>
      <c r="E15" s="265"/>
      <c r="F15" s="265"/>
      <c r="G15" s="265"/>
      <c r="H15" s="265"/>
      <c r="I15" s="265"/>
      <c r="J15" s="265"/>
      <c r="K15" s="265"/>
      <c r="L15" s="265"/>
      <c r="M15" s="265"/>
      <c r="N15" s="266"/>
    </row>
    <row r="16" spans="1:28" x14ac:dyDescent="0.25">
      <c r="A16" s="223"/>
      <c r="B16" s="265"/>
      <c r="C16" s="265"/>
      <c r="D16" s="265"/>
      <c r="E16" s="265"/>
      <c r="F16" s="265"/>
      <c r="G16" s="265"/>
      <c r="H16" s="265"/>
      <c r="I16" s="265"/>
      <c r="J16" s="265"/>
      <c r="K16" s="265"/>
      <c r="L16" s="265"/>
      <c r="M16" s="265"/>
      <c r="N16" s="266"/>
    </row>
    <row r="17" spans="1:28" x14ac:dyDescent="0.25">
      <c r="A17" s="4" t="s">
        <v>241</v>
      </c>
    </row>
    <row r="18" spans="1:28" x14ac:dyDescent="0.25">
      <c r="A18" s="3" t="s">
        <v>239</v>
      </c>
      <c r="B18" s="3" t="s">
        <v>28</v>
      </c>
      <c r="C18" s="3" t="s">
        <v>29</v>
      </c>
      <c r="D18" s="3" t="s">
        <v>30</v>
      </c>
      <c r="E18" s="3" t="s">
        <v>31</v>
      </c>
      <c r="F18" s="3" t="s">
        <v>32</v>
      </c>
      <c r="G18" s="3" t="s">
        <v>33</v>
      </c>
      <c r="H18" s="3" t="s">
        <v>34</v>
      </c>
      <c r="I18" s="3" t="s">
        <v>35</v>
      </c>
      <c r="J18" s="3" t="s">
        <v>36</v>
      </c>
      <c r="K18" s="3" t="s">
        <v>37</v>
      </c>
      <c r="L18" s="3" t="s">
        <v>38</v>
      </c>
      <c r="M18" s="3" t="s">
        <v>39</v>
      </c>
      <c r="N18" s="3" t="s">
        <v>83</v>
      </c>
      <c r="P18" s="216" t="s">
        <v>28</v>
      </c>
      <c r="Q18" s="216" t="s">
        <v>29</v>
      </c>
      <c r="R18" s="216" t="s">
        <v>30</v>
      </c>
      <c r="S18" s="216" t="s">
        <v>31</v>
      </c>
      <c r="T18" s="216" t="s">
        <v>32</v>
      </c>
      <c r="U18" s="216" t="s">
        <v>33</v>
      </c>
      <c r="V18" s="216" t="s">
        <v>34</v>
      </c>
      <c r="W18" s="216" t="s">
        <v>35</v>
      </c>
      <c r="X18" s="216" t="s">
        <v>36</v>
      </c>
      <c r="Y18" s="216" t="s">
        <v>37</v>
      </c>
      <c r="Z18" s="216" t="s">
        <v>38</v>
      </c>
      <c r="AA18" s="216" t="s">
        <v>39</v>
      </c>
      <c r="AB18" s="216" t="s">
        <v>83</v>
      </c>
    </row>
    <row r="19" spans="1:28" x14ac:dyDescent="0.25">
      <c r="A19" s="3" t="s">
        <v>40</v>
      </c>
      <c r="B19" s="2">
        <v>7.0000000000000007E-2</v>
      </c>
      <c r="C19" s="2">
        <v>7.0000000000000007E-2</v>
      </c>
      <c r="D19" s="2">
        <v>7.0000000000000007E-2</v>
      </c>
      <c r="E19" s="2">
        <v>7.0000000000000007E-2</v>
      </c>
      <c r="F19" s="2">
        <v>7.0000000000000007E-2</v>
      </c>
      <c r="G19" s="2">
        <v>7.0000000000000007E-2</v>
      </c>
      <c r="H19" s="2">
        <v>7.0000000000000007E-2</v>
      </c>
      <c r="I19" s="2">
        <v>7.0000000000000007E-2</v>
      </c>
      <c r="J19" s="2">
        <v>7.0000000000000007E-2</v>
      </c>
      <c r="K19" s="2">
        <v>7.0000000000000007E-2</v>
      </c>
      <c r="L19" s="2">
        <v>7.0000000000000007E-2</v>
      </c>
      <c r="M19" s="2">
        <v>7.0000000000000007E-2</v>
      </c>
      <c r="N19" s="2">
        <v>7.0000000000000007E-2</v>
      </c>
      <c r="P19" s="418"/>
      <c r="Q19" s="418"/>
      <c r="R19" s="418"/>
      <c r="S19" s="418"/>
      <c r="T19" s="418"/>
      <c r="U19" s="418"/>
      <c r="V19" s="418"/>
      <c r="W19" s="418"/>
      <c r="X19" s="418"/>
      <c r="Y19" s="418"/>
      <c r="Z19" s="418"/>
      <c r="AA19" s="418"/>
      <c r="AB19" s="418"/>
    </row>
    <row r="20" spans="1:28" x14ac:dyDescent="0.25">
      <c r="A20" s="3" t="s">
        <v>41</v>
      </c>
      <c r="B20" s="254"/>
      <c r="C20" s="254"/>
      <c r="D20" s="254"/>
      <c r="E20" s="254"/>
      <c r="F20" s="254"/>
      <c r="G20" s="254"/>
      <c r="H20" s="254"/>
      <c r="I20" s="254"/>
      <c r="J20" s="254"/>
      <c r="K20" s="254"/>
      <c r="L20" s="254"/>
      <c r="M20" s="254"/>
      <c r="N20" s="254" t="e">
        <f>AVERAGE(B20:M20)</f>
        <v>#DIV/0!</v>
      </c>
      <c r="P20" s="418"/>
      <c r="Q20" s="418"/>
      <c r="R20" s="418"/>
      <c r="S20" s="418"/>
      <c r="T20" s="418"/>
      <c r="U20" s="418"/>
      <c r="V20" s="418"/>
      <c r="W20" s="418"/>
      <c r="X20" s="418"/>
      <c r="Y20" s="418"/>
      <c r="Z20" s="418"/>
      <c r="AA20" s="418"/>
      <c r="AB20" s="418"/>
    </row>
    <row r="21" spans="1:28" x14ac:dyDescent="0.25">
      <c r="A21" s="3" t="s">
        <v>198</v>
      </c>
      <c r="B21" s="2" t="e">
        <f>B19/B20</f>
        <v>#DIV/0!</v>
      </c>
      <c r="C21" s="2" t="e">
        <f t="shared" ref="C21:M21" si="4">C19/C20</f>
        <v>#DIV/0!</v>
      </c>
      <c r="D21" s="2" t="e">
        <f t="shared" si="4"/>
        <v>#DIV/0!</v>
      </c>
      <c r="E21" s="2" t="e">
        <f t="shared" si="4"/>
        <v>#DIV/0!</v>
      </c>
      <c r="F21" s="2" t="e">
        <f t="shared" si="4"/>
        <v>#DIV/0!</v>
      </c>
      <c r="G21" s="2" t="e">
        <f t="shared" si="4"/>
        <v>#DIV/0!</v>
      </c>
      <c r="H21" s="2" t="e">
        <f t="shared" si="4"/>
        <v>#DIV/0!</v>
      </c>
      <c r="I21" s="2" t="e">
        <f t="shared" si="4"/>
        <v>#DIV/0!</v>
      </c>
      <c r="J21" s="2" t="e">
        <f t="shared" si="4"/>
        <v>#DIV/0!</v>
      </c>
      <c r="K21" s="2" t="e">
        <f t="shared" si="4"/>
        <v>#DIV/0!</v>
      </c>
      <c r="L21" s="2" t="e">
        <f t="shared" si="4"/>
        <v>#DIV/0!</v>
      </c>
      <c r="M21" s="2" t="e">
        <f t="shared" si="4"/>
        <v>#DIV/0!</v>
      </c>
      <c r="N21" s="2" t="e">
        <f t="shared" ref="N21" si="5">N20/N19</f>
        <v>#DIV/0!</v>
      </c>
      <c r="P21" s="418"/>
      <c r="Q21" s="418"/>
      <c r="R21" s="418"/>
      <c r="S21" s="418"/>
      <c r="T21" s="418"/>
      <c r="U21" s="418"/>
      <c r="V21" s="418"/>
      <c r="W21" s="418"/>
      <c r="X21" s="418"/>
      <c r="Y21" s="418"/>
      <c r="Z21" s="418"/>
      <c r="AA21" s="418"/>
      <c r="AB21" s="418"/>
    </row>
    <row r="22" spans="1:28" x14ac:dyDescent="0.25">
      <c r="A22" s="3" t="s">
        <v>199</v>
      </c>
      <c r="B22" s="2" t="e">
        <f>B21</f>
        <v>#DIV/0!</v>
      </c>
      <c r="C22" s="2" t="e">
        <f>SUM($B$21:C$21)/COUNT($B$21:C$21)</f>
        <v>#DIV/0!</v>
      </c>
      <c r="D22" s="2" t="e">
        <f>SUM($B$21:D$21)/COUNT($B$21:D$21)</f>
        <v>#DIV/0!</v>
      </c>
      <c r="E22" s="2" t="e">
        <f>SUM($B$21:E$21)/COUNT($B$21:E$21)</f>
        <v>#DIV/0!</v>
      </c>
      <c r="F22" s="2" t="e">
        <f>SUM($B$21:F$21)/COUNT($B$21:F$21)</f>
        <v>#DIV/0!</v>
      </c>
      <c r="G22" s="2" t="e">
        <f>SUM($B$21:G$21)/COUNT($B$21:G$21)</f>
        <v>#DIV/0!</v>
      </c>
      <c r="H22" s="2" t="e">
        <f>SUM($B$21:H$21)/COUNT($B$21:H$21)</f>
        <v>#DIV/0!</v>
      </c>
      <c r="I22" s="2" t="e">
        <f>SUM($B$21:I$21)/COUNT($B$21:I$21)</f>
        <v>#DIV/0!</v>
      </c>
      <c r="J22" s="2" t="e">
        <f>SUM($B$21:J$21)/COUNT($B$21:J$21)</f>
        <v>#DIV/0!</v>
      </c>
      <c r="K22" s="2" t="e">
        <f>SUM($B$21:K$21)/COUNT($B$21:K$21)</f>
        <v>#DIV/0!</v>
      </c>
      <c r="L22" s="2" t="e">
        <f>SUM($B$21:L$21)/COUNT($B$21:L$21)</f>
        <v>#DIV/0!</v>
      </c>
      <c r="M22" s="2" t="e">
        <f>SUM($B$21:M$21)/COUNT($B$21:M$21)</f>
        <v>#DIV/0!</v>
      </c>
      <c r="N22" s="2"/>
      <c r="P22" s="418"/>
      <c r="Q22" s="418"/>
      <c r="R22" s="418"/>
      <c r="S22" s="418"/>
      <c r="T22" s="418"/>
      <c r="U22" s="418"/>
      <c r="V22" s="418"/>
      <c r="W22" s="418"/>
      <c r="X22" s="418"/>
      <c r="Y22" s="418"/>
      <c r="Z22" s="418"/>
      <c r="AA22" s="418"/>
      <c r="AB22" s="418"/>
    </row>
    <row r="25" spans="1:28" x14ac:dyDescent="0.25">
      <c r="A25" s="4" t="s">
        <v>241</v>
      </c>
    </row>
    <row r="26" spans="1:28" x14ac:dyDescent="0.25">
      <c r="A26" s="3" t="s">
        <v>236</v>
      </c>
      <c r="B26" s="3" t="s">
        <v>28</v>
      </c>
      <c r="C26" s="3" t="s">
        <v>29</v>
      </c>
      <c r="D26" s="3" t="s">
        <v>30</v>
      </c>
      <c r="E26" s="3" t="s">
        <v>31</v>
      </c>
      <c r="F26" s="3" t="s">
        <v>32</v>
      </c>
      <c r="G26" s="3" t="s">
        <v>33</v>
      </c>
      <c r="H26" s="3" t="s">
        <v>34</v>
      </c>
      <c r="I26" s="3" t="s">
        <v>35</v>
      </c>
      <c r="J26" s="3" t="s">
        <v>36</v>
      </c>
      <c r="K26" s="3" t="s">
        <v>37</v>
      </c>
      <c r="L26" s="3" t="s">
        <v>38</v>
      </c>
      <c r="M26" s="3" t="s">
        <v>39</v>
      </c>
      <c r="N26" s="3" t="s">
        <v>83</v>
      </c>
      <c r="P26" s="216" t="s">
        <v>28</v>
      </c>
      <c r="Q26" s="216" t="s">
        <v>29</v>
      </c>
      <c r="R26" s="216" t="s">
        <v>30</v>
      </c>
      <c r="S26" s="216" t="s">
        <v>31</v>
      </c>
      <c r="T26" s="216" t="s">
        <v>32</v>
      </c>
      <c r="U26" s="216" t="s">
        <v>33</v>
      </c>
      <c r="V26" s="216" t="s">
        <v>34</v>
      </c>
      <c r="W26" s="216" t="s">
        <v>35</v>
      </c>
      <c r="X26" s="216" t="s">
        <v>36</v>
      </c>
      <c r="Y26" s="216" t="s">
        <v>37</v>
      </c>
      <c r="Z26" s="216" t="s">
        <v>38</v>
      </c>
      <c r="AA26" s="216" t="s">
        <v>39</v>
      </c>
      <c r="AB26" s="216" t="s">
        <v>83</v>
      </c>
    </row>
    <row r="27" spans="1:28" x14ac:dyDescent="0.25">
      <c r="A27" s="3" t="s">
        <v>40</v>
      </c>
      <c r="B27" s="2">
        <v>0.05</v>
      </c>
      <c r="C27" s="2">
        <v>0.05</v>
      </c>
      <c r="D27" s="2">
        <v>0.05</v>
      </c>
      <c r="E27" s="2">
        <v>0.05</v>
      </c>
      <c r="F27" s="2">
        <v>0.05</v>
      </c>
      <c r="G27" s="2">
        <v>0.05</v>
      </c>
      <c r="H27" s="2">
        <v>0.05</v>
      </c>
      <c r="I27" s="2">
        <v>0.05</v>
      </c>
      <c r="J27" s="2">
        <v>0.05</v>
      </c>
      <c r="K27" s="2">
        <v>0.05</v>
      </c>
      <c r="L27" s="2">
        <v>0.05</v>
      </c>
      <c r="M27" s="2">
        <v>0.05</v>
      </c>
      <c r="N27" s="2">
        <v>0.05</v>
      </c>
      <c r="P27" s="418"/>
      <c r="Q27" s="418"/>
      <c r="R27" s="418"/>
      <c r="S27" s="418"/>
      <c r="T27" s="418"/>
      <c r="U27" s="418"/>
      <c r="V27" s="418"/>
      <c r="W27" s="418"/>
      <c r="X27" s="418"/>
      <c r="Y27" s="418"/>
      <c r="Z27" s="418"/>
      <c r="AA27" s="418"/>
      <c r="AB27" s="418"/>
    </row>
    <row r="28" spans="1:28" x14ac:dyDescent="0.25">
      <c r="A28" s="3" t="s">
        <v>41</v>
      </c>
      <c r="B28" s="254"/>
      <c r="C28" s="254"/>
      <c r="D28" s="254"/>
      <c r="E28" s="254"/>
      <c r="F28" s="254"/>
      <c r="G28" s="254"/>
      <c r="H28" s="254"/>
      <c r="I28" s="254"/>
      <c r="J28" s="254"/>
      <c r="K28" s="254"/>
      <c r="L28" s="254"/>
      <c r="M28" s="254"/>
      <c r="N28" s="254" t="e">
        <f>AVERAGE(B28:M28)</f>
        <v>#DIV/0!</v>
      </c>
      <c r="P28" s="418"/>
      <c r="Q28" s="418"/>
      <c r="R28" s="418"/>
      <c r="S28" s="418"/>
      <c r="T28" s="418"/>
      <c r="U28" s="418"/>
      <c r="V28" s="418"/>
      <c r="W28" s="418"/>
      <c r="X28" s="418"/>
      <c r="Y28" s="418"/>
      <c r="Z28" s="418"/>
      <c r="AA28" s="418"/>
      <c r="AB28" s="418"/>
    </row>
    <row r="29" spans="1:28" x14ac:dyDescent="0.25">
      <c r="A29" s="3" t="s">
        <v>198</v>
      </c>
      <c r="B29" s="2" t="e">
        <f>B27/B28</f>
        <v>#DIV/0!</v>
      </c>
      <c r="C29" s="2" t="e">
        <f t="shared" ref="C29:M29" si="6">C27/C28</f>
        <v>#DIV/0!</v>
      </c>
      <c r="D29" s="2" t="e">
        <f t="shared" si="6"/>
        <v>#DIV/0!</v>
      </c>
      <c r="E29" s="2" t="e">
        <f t="shared" si="6"/>
        <v>#DIV/0!</v>
      </c>
      <c r="F29" s="2" t="e">
        <f t="shared" si="6"/>
        <v>#DIV/0!</v>
      </c>
      <c r="G29" s="2" t="e">
        <f t="shared" si="6"/>
        <v>#DIV/0!</v>
      </c>
      <c r="H29" s="2" t="e">
        <f t="shared" si="6"/>
        <v>#DIV/0!</v>
      </c>
      <c r="I29" s="2" t="e">
        <f t="shared" si="6"/>
        <v>#DIV/0!</v>
      </c>
      <c r="J29" s="2" t="e">
        <f t="shared" si="6"/>
        <v>#DIV/0!</v>
      </c>
      <c r="K29" s="2" t="e">
        <f t="shared" si="6"/>
        <v>#DIV/0!</v>
      </c>
      <c r="L29" s="2" t="e">
        <f t="shared" si="6"/>
        <v>#DIV/0!</v>
      </c>
      <c r="M29" s="2" t="e">
        <f t="shared" si="6"/>
        <v>#DIV/0!</v>
      </c>
      <c r="N29" s="2" t="e">
        <f t="shared" ref="N29" si="7">N28/N27</f>
        <v>#DIV/0!</v>
      </c>
      <c r="P29" s="418"/>
      <c r="Q29" s="418"/>
      <c r="R29" s="418"/>
      <c r="S29" s="418"/>
      <c r="T29" s="418"/>
      <c r="U29" s="418"/>
      <c r="V29" s="418"/>
      <c r="W29" s="418"/>
      <c r="X29" s="418"/>
      <c r="Y29" s="418"/>
      <c r="Z29" s="418"/>
      <c r="AA29" s="418"/>
      <c r="AB29" s="418"/>
    </row>
    <row r="30" spans="1:28" x14ac:dyDescent="0.25">
      <c r="A30" s="3" t="s">
        <v>199</v>
      </c>
      <c r="B30" s="2" t="e">
        <f>B29</f>
        <v>#DIV/0!</v>
      </c>
      <c r="C30" s="2" t="e">
        <f>AVERAGE($B$29:C$29)</f>
        <v>#DIV/0!</v>
      </c>
      <c r="D30" s="2" t="e">
        <f>AVERAGE($B$29:D$29)</f>
        <v>#DIV/0!</v>
      </c>
      <c r="E30" s="2" t="e">
        <f>AVERAGE($B$29:E$29)</f>
        <v>#DIV/0!</v>
      </c>
      <c r="F30" s="2" t="e">
        <f>AVERAGE($B$29:F$29)</f>
        <v>#DIV/0!</v>
      </c>
      <c r="G30" s="2" t="e">
        <f>AVERAGE($B$29:G$29)</f>
        <v>#DIV/0!</v>
      </c>
      <c r="H30" s="2" t="e">
        <f>AVERAGE($B$29:H$29)</f>
        <v>#DIV/0!</v>
      </c>
      <c r="I30" s="2" t="e">
        <f>AVERAGE($B$29:I$29)</f>
        <v>#DIV/0!</v>
      </c>
      <c r="J30" s="2" t="e">
        <f>AVERAGE($B$29:J$29)</f>
        <v>#DIV/0!</v>
      </c>
      <c r="K30" s="2" t="e">
        <f>AVERAGE($B$29:K$29)</f>
        <v>#DIV/0!</v>
      </c>
      <c r="L30" s="2" t="e">
        <f>AVERAGE($B$29:L$29)</f>
        <v>#DIV/0!</v>
      </c>
      <c r="M30" s="2" t="e">
        <f>AVERAGE($B$29:M$29)</f>
        <v>#DIV/0!</v>
      </c>
      <c r="N30" s="2"/>
      <c r="P30" s="418"/>
      <c r="Q30" s="418"/>
      <c r="R30" s="418"/>
      <c r="S30" s="418"/>
      <c r="T30" s="418"/>
      <c r="U30" s="418"/>
      <c r="V30" s="418"/>
      <c r="W30" s="418"/>
      <c r="X30" s="418"/>
      <c r="Y30" s="418"/>
      <c r="Z30" s="418"/>
      <c r="AA30" s="418"/>
      <c r="AB30" s="418"/>
    </row>
    <row r="33" spans="1:28" x14ac:dyDescent="0.25">
      <c r="A33" s="4" t="s">
        <v>242</v>
      </c>
    </row>
    <row r="34" spans="1:28" x14ac:dyDescent="0.25">
      <c r="A34" s="3" t="s">
        <v>260</v>
      </c>
      <c r="B34" s="3" t="s">
        <v>28</v>
      </c>
      <c r="C34" s="3" t="s">
        <v>29</v>
      </c>
      <c r="D34" s="3" t="s">
        <v>30</v>
      </c>
      <c r="E34" s="3" t="s">
        <v>31</v>
      </c>
      <c r="F34" s="3" t="s">
        <v>32</v>
      </c>
      <c r="G34" s="3" t="s">
        <v>33</v>
      </c>
      <c r="H34" s="3" t="s">
        <v>34</v>
      </c>
      <c r="I34" s="3" t="s">
        <v>35</v>
      </c>
      <c r="J34" s="3" t="s">
        <v>36</v>
      </c>
      <c r="K34" s="3" t="s">
        <v>37</v>
      </c>
      <c r="L34" s="3" t="s">
        <v>38</v>
      </c>
      <c r="M34" s="3" t="s">
        <v>39</v>
      </c>
      <c r="N34" s="3" t="s">
        <v>83</v>
      </c>
      <c r="P34" s="216" t="s">
        <v>28</v>
      </c>
      <c r="Q34" s="216" t="s">
        <v>29</v>
      </c>
      <c r="R34" s="216" t="s">
        <v>30</v>
      </c>
      <c r="S34" s="216" t="s">
        <v>31</v>
      </c>
      <c r="T34" s="216" t="s">
        <v>32</v>
      </c>
      <c r="U34" s="216" t="s">
        <v>33</v>
      </c>
      <c r="V34" s="216" t="s">
        <v>34</v>
      </c>
      <c r="W34" s="216" t="s">
        <v>35</v>
      </c>
      <c r="X34" s="216" t="s">
        <v>36</v>
      </c>
      <c r="Y34" s="216" t="s">
        <v>37</v>
      </c>
      <c r="Z34" s="216" t="s">
        <v>38</v>
      </c>
      <c r="AA34" s="216" t="s">
        <v>39</v>
      </c>
      <c r="AB34" s="216" t="s">
        <v>83</v>
      </c>
    </row>
    <row r="35" spans="1:28" x14ac:dyDescent="0.25">
      <c r="A35" s="3" t="s">
        <v>40</v>
      </c>
      <c r="B35" s="269">
        <v>1.2E-2</v>
      </c>
      <c r="C35" s="269">
        <v>1.2E-2</v>
      </c>
      <c r="D35" s="269">
        <v>1.2E-2</v>
      </c>
      <c r="E35" s="269">
        <v>1.2E-2</v>
      </c>
      <c r="F35" s="269">
        <v>1.2E-2</v>
      </c>
      <c r="G35" s="269">
        <v>1.2E-2</v>
      </c>
      <c r="H35" s="269">
        <v>1.2E-2</v>
      </c>
      <c r="I35" s="269">
        <v>1.2E-2</v>
      </c>
      <c r="J35" s="269">
        <v>1.2E-2</v>
      </c>
      <c r="K35" s="269">
        <v>1.2E-2</v>
      </c>
      <c r="L35" s="269">
        <v>1.2E-2</v>
      </c>
      <c r="M35" s="269">
        <v>1.2E-2</v>
      </c>
      <c r="N35" s="269">
        <v>1.2E-2</v>
      </c>
      <c r="P35" s="418"/>
      <c r="Q35" s="418"/>
      <c r="R35" s="418"/>
      <c r="S35" s="418"/>
      <c r="T35" s="418"/>
      <c r="U35" s="418"/>
      <c r="V35" s="418"/>
      <c r="W35" s="418"/>
      <c r="X35" s="418"/>
      <c r="Y35" s="418"/>
      <c r="Z35" s="418"/>
      <c r="AA35" s="418"/>
      <c r="AB35" s="418"/>
    </row>
    <row r="36" spans="1:28" x14ac:dyDescent="0.25">
      <c r="A36" s="3" t="s">
        <v>41</v>
      </c>
      <c r="B36" s="270"/>
      <c r="C36" s="270"/>
      <c r="D36" s="270"/>
      <c r="E36" s="270"/>
      <c r="F36" s="270"/>
      <c r="G36" s="270"/>
      <c r="H36" s="270"/>
      <c r="I36" s="270"/>
      <c r="J36" s="270"/>
      <c r="K36" s="270"/>
      <c r="L36" s="270"/>
      <c r="M36" s="270"/>
      <c r="N36" s="270" t="e">
        <f>AVERAGE(B36:M36)</f>
        <v>#DIV/0!</v>
      </c>
      <c r="P36" s="418"/>
      <c r="Q36" s="418"/>
      <c r="R36" s="418"/>
      <c r="S36" s="418"/>
      <c r="T36" s="418"/>
      <c r="U36" s="418"/>
      <c r="V36" s="418"/>
      <c r="W36" s="418"/>
      <c r="X36" s="418"/>
      <c r="Y36" s="418"/>
      <c r="Z36" s="418"/>
      <c r="AA36" s="418"/>
      <c r="AB36" s="418"/>
    </row>
    <row r="37" spans="1:28" x14ac:dyDescent="0.25">
      <c r="A37" s="3" t="s">
        <v>198</v>
      </c>
      <c r="B37" s="2" t="e">
        <f>B35/B36</f>
        <v>#DIV/0!</v>
      </c>
      <c r="C37" s="2" t="e">
        <f t="shared" ref="C37:M37" si="8">C35/C36</f>
        <v>#DIV/0!</v>
      </c>
      <c r="D37" s="2" t="e">
        <f t="shared" si="8"/>
        <v>#DIV/0!</v>
      </c>
      <c r="E37" s="2" t="e">
        <f t="shared" si="8"/>
        <v>#DIV/0!</v>
      </c>
      <c r="F37" s="2" t="e">
        <f t="shared" si="8"/>
        <v>#DIV/0!</v>
      </c>
      <c r="G37" s="2" t="e">
        <f t="shared" si="8"/>
        <v>#DIV/0!</v>
      </c>
      <c r="H37" s="2" t="e">
        <f t="shared" si="8"/>
        <v>#DIV/0!</v>
      </c>
      <c r="I37" s="2" t="e">
        <f t="shared" si="8"/>
        <v>#DIV/0!</v>
      </c>
      <c r="J37" s="2" t="e">
        <f t="shared" si="8"/>
        <v>#DIV/0!</v>
      </c>
      <c r="K37" s="2" t="e">
        <f t="shared" si="8"/>
        <v>#DIV/0!</v>
      </c>
      <c r="L37" s="2" t="e">
        <f t="shared" si="8"/>
        <v>#DIV/0!</v>
      </c>
      <c r="M37" s="2" t="e">
        <f t="shared" si="8"/>
        <v>#DIV/0!</v>
      </c>
      <c r="N37" s="2" t="e">
        <f t="shared" ref="N37" si="9">N36/N35</f>
        <v>#DIV/0!</v>
      </c>
      <c r="P37" s="418"/>
      <c r="Q37" s="418"/>
      <c r="R37" s="418"/>
      <c r="S37" s="418"/>
      <c r="T37" s="418"/>
      <c r="U37" s="418"/>
      <c r="V37" s="418"/>
      <c r="W37" s="418"/>
      <c r="X37" s="418"/>
      <c r="Y37" s="418"/>
      <c r="Z37" s="418"/>
      <c r="AA37" s="418"/>
      <c r="AB37" s="418"/>
    </row>
    <row r="38" spans="1:28" x14ac:dyDescent="0.25">
      <c r="A38" s="3" t="s">
        <v>199</v>
      </c>
      <c r="B38" s="2" t="e">
        <f>B37</f>
        <v>#DIV/0!</v>
      </c>
      <c r="C38" s="2" t="e">
        <f>AVERAGE($B$37:C$37)</f>
        <v>#DIV/0!</v>
      </c>
      <c r="D38" s="2" t="e">
        <f>AVERAGE($B$37:D$37)</f>
        <v>#DIV/0!</v>
      </c>
      <c r="E38" s="2" t="e">
        <f>AVERAGE($B$37:E$37)</f>
        <v>#DIV/0!</v>
      </c>
      <c r="F38" s="2" t="e">
        <f>AVERAGE($B$37:F$37)</f>
        <v>#DIV/0!</v>
      </c>
      <c r="G38" s="2" t="e">
        <f>AVERAGE($B$37:G$37)</f>
        <v>#DIV/0!</v>
      </c>
      <c r="H38" s="2" t="e">
        <f>AVERAGE($B$37:H$37)</f>
        <v>#DIV/0!</v>
      </c>
      <c r="I38" s="2" t="e">
        <f>AVERAGE($B$37:I$37)</f>
        <v>#DIV/0!</v>
      </c>
      <c r="J38" s="2" t="e">
        <f>AVERAGE($B$37:J$37)</f>
        <v>#DIV/0!</v>
      </c>
      <c r="K38" s="2" t="e">
        <f>AVERAGE($B$37:K$37)</f>
        <v>#DIV/0!</v>
      </c>
      <c r="L38" s="2" t="e">
        <f>AVERAGE($B$37:L$37)</f>
        <v>#DIV/0!</v>
      </c>
      <c r="M38" s="2" t="e">
        <f>AVERAGE($B$37:M$37)</f>
        <v>#DIV/0!</v>
      </c>
      <c r="N38" s="2"/>
      <c r="P38" s="418"/>
      <c r="Q38" s="418"/>
      <c r="R38" s="418"/>
      <c r="S38" s="418"/>
      <c r="T38" s="418"/>
      <c r="U38" s="418"/>
      <c r="V38" s="418"/>
      <c r="W38" s="418"/>
      <c r="X38" s="418"/>
      <c r="Y38" s="418"/>
      <c r="Z38" s="418"/>
      <c r="AA38" s="418"/>
      <c r="AB38" s="418"/>
    </row>
    <row r="41" spans="1:28" x14ac:dyDescent="0.25">
      <c r="A41" s="4" t="s">
        <v>250</v>
      </c>
    </row>
    <row r="42" spans="1:28" x14ac:dyDescent="0.25">
      <c r="A42" s="235" t="s">
        <v>245</v>
      </c>
      <c r="B42" s="3" t="s">
        <v>28</v>
      </c>
      <c r="C42" s="3" t="s">
        <v>29</v>
      </c>
      <c r="D42" s="3" t="s">
        <v>30</v>
      </c>
      <c r="E42" s="3" t="s">
        <v>31</v>
      </c>
      <c r="F42" s="3" t="s">
        <v>32</v>
      </c>
      <c r="G42" s="3" t="s">
        <v>33</v>
      </c>
      <c r="H42" s="3" t="s">
        <v>34</v>
      </c>
      <c r="I42" s="3" t="s">
        <v>35</v>
      </c>
      <c r="J42" s="3" t="s">
        <v>36</v>
      </c>
      <c r="K42" s="3" t="s">
        <v>37</v>
      </c>
      <c r="L42" s="3" t="s">
        <v>38</v>
      </c>
      <c r="M42" s="3" t="s">
        <v>39</v>
      </c>
      <c r="N42" s="3" t="s">
        <v>83</v>
      </c>
      <c r="P42" s="216" t="s">
        <v>28</v>
      </c>
      <c r="Q42" s="216" t="s">
        <v>29</v>
      </c>
      <c r="R42" s="216" t="s">
        <v>30</v>
      </c>
      <c r="S42" s="216" t="s">
        <v>31</v>
      </c>
      <c r="T42" s="216" t="s">
        <v>32</v>
      </c>
      <c r="U42" s="216" t="s">
        <v>33</v>
      </c>
      <c r="V42" s="216" t="s">
        <v>34</v>
      </c>
      <c r="W42" s="216" t="s">
        <v>35</v>
      </c>
      <c r="X42" s="216" t="s">
        <v>36</v>
      </c>
      <c r="Y42" s="216" t="s">
        <v>37</v>
      </c>
      <c r="Z42" s="216" t="s">
        <v>38</v>
      </c>
      <c r="AA42" s="216" t="s">
        <v>39</v>
      </c>
      <c r="AB42" s="216" t="s">
        <v>83</v>
      </c>
    </row>
    <row r="43" spans="1:28" x14ac:dyDescent="0.25">
      <c r="A43" s="3" t="s">
        <v>40</v>
      </c>
      <c r="B43" s="267">
        <v>0</v>
      </c>
      <c r="C43" s="267">
        <v>0</v>
      </c>
      <c r="D43" s="267">
        <v>0</v>
      </c>
      <c r="E43" s="267">
        <v>0</v>
      </c>
      <c r="F43" s="267">
        <v>0</v>
      </c>
      <c r="G43" s="267">
        <v>0</v>
      </c>
      <c r="H43" s="267">
        <v>0</v>
      </c>
      <c r="I43" s="267">
        <v>0</v>
      </c>
      <c r="J43" s="267">
        <v>0</v>
      </c>
      <c r="K43" s="267">
        <v>0</v>
      </c>
      <c r="L43" s="267">
        <v>0</v>
      </c>
      <c r="M43" s="267">
        <v>0</v>
      </c>
      <c r="N43" s="267">
        <v>0</v>
      </c>
      <c r="P43" s="418"/>
      <c r="Q43" s="418"/>
      <c r="R43" s="418"/>
      <c r="S43" s="418"/>
      <c r="T43" s="418"/>
      <c r="U43" s="418"/>
      <c r="V43" s="418"/>
      <c r="W43" s="418"/>
      <c r="X43" s="418"/>
      <c r="Y43" s="418"/>
      <c r="Z43" s="418"/>
      <c r="AA43" s="418"/>
      <c r="AB43" s="418"/>
    </row>
    <row r="44" spans="1:28" x14ac:dyDescent="0.25">
      <c r="A44" s="3" t="s">
        <v>41</v>
      </c>
      <c r="B44" s="268"/>
      <c r="C44" s="268"/>
      <c r="D44" s="268"/>
      <c r="E44" s="268"/>
      <c r="F44" s="268"/>
      <c r="G44" s="268"/>
      <c r="H44" s="268"/>
      <c r="I44" s="268"/>
      <c r="J44" s="268"/>
      <c r="K44" s="268"/>
      <c r="L44" s="268"/>
      <c r="M44" s="268"/>
      <c r="N44" s="268">
        <f>SUM(B44:M44)</f>
        <v>0</v>
      </c>
      <c r="P44" s="418"/>
      <c r="Q44" s="418"/>
      <c r="R44" s="418"/>
      <c r="S44" s="418"/>
      <c r="T44" s="418"/>
      <c r="U44" s="418"/>
      <c r="V44" s="418"/>
      <c r="W44" s="418"/>
      <c r="X44" s="418"/>
      <c r="Y44" s="418"/>
      <c r="Z44" s="418"/>
      <c r="AA44" s="418"/>
      <c r="AB44" s="418"/>
    </row>
    <row r="45" spans="1:28" x14ac:dyDescent="0.25">
      <c r="A45" s="3" t="s">
        <v>198</v>
      </c>
      <c r="B45" s="2" t="e">
        <f>B43/B44</f>
        <v>#DIV/0!</v>
      </c>
      <c r="C45" s="2" t="e">
        <f t="shared" ref="C45:M45" si="10">C43/C44</f>
        <v>#DIV/0!</v>
      </c>
      <c r="D45" s="2" t="e">
        <f t="shared" si="10"/>
        <v>#DIV/0!</v>
      </c>
      <c r="E45" s="2" t="e">
        <f t="shared" si="10"/>
        <v>#DIV/0!</v>
      </c>
      <c r="F45" s="2" t="e">
        <f t="shared" si="10"/>
        <v>#DIV/0!</v>
      </c>
      <c r="G45" s="2" t="e">
        <f t="shared" si="10"/>
        <v>#DIV/0!</v>
      </c>
      <c r="H45" s="2" t="e">
        <f t="shared" si="10"/>
        <v>#DIV/0!</v>
      </c>
      <c r="I45" s="2" t="e">
        <f t="shared" si="10"/>
        <v>#DIV/0!</v>
      </c>
      <c r="J45" s="2" t="e">
        <f t="shared" si="10"/>
        <v>#DIV/0!</v>
      </c>
      <c r="K45" s="2" t="e">
        <f t="shared" si="10"/>
        <v>#DIV/0!</v>
      </c>
      <c r="L45" s="2" t="e">
        <f t="shared" si="10"/>
        <v>#DIV/0!</v>
      </c>
      <c r="M45" s="2" t="e">
        <f t="shared" si="10"/>
        <v>#DIV/0!</v>
      </c>
      <c r="N45" s="2" t="e">
        <f t="shared" ref="N45" si="11">N44/N43</f>
        <v>#DIV/0!</v>
      </c>
      <c r="P45" s="418"/>
      <c r="Q45" s="418"/>
      <c r="R45" s="418"/>
      <c r="S45" s="418"/>
      <c r="T45" s="418"/>
      <c r="U45" s="418"/>
      <c r="V45" s="418"/>
      <c r="W45" s="418"/>
      <c r="X45" s="418"/>
      <c r="Y45" s="418"/>
      <c r="Z45" s="418"/>
      <c r="AA45" s="418"/>
      <c r="AB45" s="418"/>
    </row>
    <row r="46" spans="1:28" x14ac:dyDescent="0.25">
      <c r="A46" s="3" t="s">
        <v>199</v>
      </c>
      <c r="B46" s="2" t="e">
        <f>B45</f>
        <v>#DIV/0!</v>
      </c>
      <c r="C46" s="2" t="e">
        <f>AVERAGE($B$37:C$37)</f>
        <v>#DIV/0!</v>
      </c>
      <c r="D46" s="2" t="e">
        <f>AVERAGE($B$37:D$37)</f>
        <v>#DIV/0!</v>
      </c>
      <c r="E46" s="2" t="e">
        <f>AVERAGE($B$37:E$37)</f>
        <v>#DIV/0!</v>
      </c>
      <c r="F46" s="2" t="e">
        <f>AVERAGE($B$37:F$37)</f>
        <v>#DIV/0!</v>
      </c>
      <c r="G46" s="2" t="e">
        <f>AVERAGE($B$37:G$37)</f>
        <v>#DIV/0!</v>
      </c>
      <c r="H46" s="2" t="e">
        <f>AVERAGE($B$37:H$37)</f>
        <v>#DIV/0!</v>
      </c>
      <c r="I46" s="2" t="e">
        <f>AVERAGE($B$37:I$37)</f>
        <v>#DIV/0!</v>
      </c>
      <c r="J46" s="2" t="e">
        <f>AVERAGE($B$37:J$37)</f>
        <v>#DIV/0!</v>
      </c>
      <c r="K46" s="2" t="e">
        <f>AVERAGE($B$37:K$37)</f>
        <v>#DIV/0!</v>
      </c>
      <c r="L46" s="2" t="e">
        <f>AVERAGE($B$37:L$37)</f>
        <v>#DIV/0!</v>
      </c>
      <c r="M46" s="2" t="e">
        <f>AVERAGE($B$37:M$37)</f>
        <v>#DIV/0!</v>
      </c>
      <c r="N46" s="2"/>
      <c r="P46" s="418"/>
      <c r="Q46" s="418"/>
      <c r="R46" s="418"/>
      <c r="S46" s="418"/>
      <c r="T46" s="418"/>
      <c r="U46" s="418"/>
      <c r="V46" s="418"/>
      <c r="W46" s="418"/>
      <c r="X46" s="418"/>
      <c r="Y46" s="418"/>
      <c r="Z46" s="418"/>
      <c r="AA46" s="418"/>
      <c r="AB46" s="418"/>
    </row>
    <row r="49" spans="1:28" x14ac:dyDescent="0.25">
      <c r="A49" s="4" t="s">
        <v>44</v>
      </c>
    </row>
    <row r="50" spans="1:28" x14ac:dyDescent="0.25">
      <c r="A50" s="235" t="s">
        <v>249</v>
      </c>
      <c r="B50" s="3" t="s">
        <v>28</v>
      </c>
      <c r="C50" s="3" t="s">
        <v>29</v>
      </c>
      <c r="D50" s="3" t="s">
        <v>30</v>
      </c>
      <c r="E50" s="3" t="s">
        <v>31</v>
      </c>
      <c r="F50" s="3" t="s">
        <v>32</v>
      </c>
      <c r="G50" s="3" t="s">
        <v>33</v>
      </c>
      <c r="H50" s="3" t="s">
        <v>34</v>
      </c>
      <c r="I50" s="3" t="s">
        <v>35</v>
      </c>
      <c r="J50" s="3" t="s">
        <v>36</v>
      </c>
      <c r="K50" s="3" t="s">
        <v>37</v>
      </c>
      <c r="L50" s="3" t="s">
        <v>38</v>
      </c>
      <c r="M50" s="3" t="s">
        <v>39</v>
      </c>
      <c r="N50" s="3" t="s">
        <v>83</v>
      </c>
      <c r="P50" s="216" t="s">
        <v>28</v>
      </c>
      <c r="Q50" s="216" t="s">
        <v>29</v>
      </c>
      <c r="R50" s="216" t="s">
        <v>30</v>
      </c>
      <c r="S50" s="216" t="s">
        <v>31</v>
      </c>
      <c r="T50" s="216" t="s">
        <v>32</v>
      </c>
      <c r="U50" s="216" t="s">
        <v>33</v>
      </c>
      <c r="V50" s="216" t="s">
        <v>34</v>
      </c>
      <c r="W50" s="216" t="s">
        <v>35</v>
      </c>
      <c r="X50" s="216" t="s">
        <v>36</v>
      </c>
      <c r="Y50" s="216" t="s">
        <v>37</v>
      </c>
      <c r="Z50" s="216" t="s">
        <v>38</v>
      </c>
      <c r="AA50" s="216" t="s">
        <v>39</v>
      </c>
      <c r="AB50" s="216" t="s">
        <v>83</v>
      </c>
    </row>
    <row r="51" spans="1:28" x14ac:dyDescent="0.25">
      <c r="A51" s="3" t="s">
        <v>40</v>
      </c>
      <c r="B51" s="267">
        <v>0</v>
      </c>
      <c r="C51" s="267">
        <v>0</v>
      </c>
      <c r="D51" s="267">
        <v>0</v>
      </c>
      <c r="E51" s="267">
        <v>0</v>
      </c>
      <c r="F51" s="267">
        <v>0</v>
      </c>
      <c r="G51" s="267">
        <v>0</v>
      </c>
      <c r="H51" s="267">
        <v>0</v>
      </c>
      <c r="I51" s="267">
        <v>0</v>
      </c>
      <c r="J51" s="267">
        <v>0</v>
      </c>
      <c r="K51" s="267">
        <v>0</v>
      </c>
      <c r="L51" s="267">
        <v>0</v>
      </c>
      <c r="M51" s="267">
        <v>0</v>
      </c>
      <c r="N51" s="267">
        <v>0</v>
      </c>
      <c r="P51" s="418"/>
      <c r="Q51" s="418"/>
      <c r="R51" s="418"/>
      <c r="S51" s="418"/>
      <c r="T51" s="418"/>
      <c r="U51" s="418"/>
      <c r="V51" s="418"/>
      <c r="W51" s="418"/>
      <c r="X51" s="418"/>
      <c r="Y51" s="418"/>
      <c r="Z51" s="418"/>
      <c r="AA51" s="418"/>
      <c r="AB51" s="418"/>
    </row>
    <row r="52" spans="1:28" x14ac:dyDescent="0.25">
      <c r="A52" s="3" t="s">
        <v>41</v>
      </c>
      <c r="B52" s="268"/>
      <c r="C52" s="268"/>
      <c r="D52" s="268"/>
      <c r="E52" s="268"/>
      <c r="F52" s="268"/>
      <c r="G52" s="268"/>
      <c r="H52" s="268"/>
      <c r="I52" s="268"/>
      <c r="J52" s="268"/>
      <c r="K52" s="268"/>
      <c r="L52" s="268"/>
      <c r="M52" s="268"/>
      <c r="N52" s="268">
        <f>SUM(B52:M52)</f>
        <v>0</v>
      </c>
      <c r="P52" s="418"/>
      <c r="Q52" s="418"/>
      <c r="R52" s="418"/>
      <c r="S52" s="418"/>
      <c r="T52" s="418"/>
      <c r="U52" s="418"/>
      <c r="V52" s="418"/>
      <c r="W52" s="418"/>
      <c r="X52" s="418"/>
      <c r="Y52" s="418"/>
      <c r="Z52" s="418"/>
      <c r="AA52" s="418"/>
      <c r="AB52" s="418"/>
    </row>
    <row r="53" spans="1:28" x14ac:dyDescent="0.25">
      <c r="A53" s="3" t="s">
        <v>198</v>
      </c>
      <c r="B53" s="2" t="e">
        <f>B51/B52</f>
        <v>#DIV/0!</v>
      </c>
      <c r="C53" s="2" t="e">
        <f t="shared" ref="C53:M53" si="12">C51/C52</f>
        <v>#DIV/0!</v>
      </c>
      <c r="D53" s="2" t="e">
        <f t="shared" si="12"/>
        <v>#DIV/0!</v>
      </c>
      <c r="E53" s="2" t="e">
        <f t="shared" si="12"/>
        <v>#DIV/0!</v>
      </c>
      <c r="F53" s="2" t="e">
        <f t="shared" si="12"/>
        <v>#DIV/0!</v>
      </c>
      <c r="G53" s="2" t="e">
        <f t="shared" si="12"/>
        <v>#DIV/0!</v>
      </c>
      <c r="H53" s="2" t="e">
        <f t="shared" si="12"/>
        <v>#DIV/0!</v>
      </c>
      <c r="I53" s="2" t="e">
        <f t="shared" si="12"/>
        <v>#DIV/0!</v>
      </c>
      <c r="J53" s="2" t="e">
        <f t="shared" si="12"/>
        <v>#DIV/0!</v>
      </c>
      <c r="K53" s="2" t="e">
        <f t="shared" si="12"/>
        <v>#DIV/0!</v>
      </c>
      <c r="L53" s="2" t="e">
        <f t="shared" si="12"/>
        <v>#DIV/0!</v>
      </c>
      <c r="M53" s="2" t="e">
        <f t="shared" si="12"/>
        <v>#DIV/0!</v>
      </c>
      <c r="N53" s="2" t="e">
        <f t="shared" ref="N53" si="13">N52/N51</f>
        <v>#DIV/0!</v>
      </c>
      <c r="P53" s="418"/>
      <c r="Q53" s="418"/>
      <c r="R53" s="418"/>
      <c r="S53" s="418"/>
      <c r="T53" s="418"/>
      <c r="U53" s="418"/>
      <c r="V53" s="418"/>
      <c r="W53" s="418"/>
      <c r="X53" s="418"/>
      <c r="Y53" s="418"/>
      <c r="Z53" s="418"/>
      <c r="AA53" s="418"/>
      <c r="AB53" s="418"/>
    </row>
    <row r="54" spans="1:28" x14ac:dyDescent="0.25">
      <c r="A54" s="3" t="s">
        <v>199</v>
      </c>
      <c r="B54" s="2" t="e">
        <f>B53</f>
        <v>#DIV/0!</v>
      </c>
      <c r="C54" s="2" t="e">
        <f>AVERAGE($B$37:C$37)</f>
        <v>#DIV/0!</v>
      </c>
      <c r="D54" s="2" t="e">
        <f>AVERAGE($B$37:D$37)</f>
        <v>#DIV/0!</v>
      </c>
      <c r="E54" s="2" t="e">
        <f>AVERAGE($B$37:E$37)</f>
        <v>#DIV/0!</v>
      </c>
      <c r="F54" s="2" t="e">
        <f>AVERAGE($B$37:F$37)</f>
        <v>#DIV/0!</v>
      </c>
      <c r="G54" s="2" t="e">
        <f>AVERAGE($B$37:G$37)</f>
        <v>#DIV/0!</v>
      </c>
      <c r="H54" s="2" t="e">
        <f>AVERAGE($B$37:H$37)</f>
        <v>#DIV/0!</v>
      </c>
      <c r="I54" s="2" t="e">
        <f>AVERAGE($B$37:I$37)</f>
        <v>#DIV/0!</v>
      </c>
      <c r="J54" s="2" t="e">
        <f>AVERAGE($B$37:J$37)</f>
        <v>#DIV/0!</v>
      </c>
      <c r="K54" s="2" t="e">
        <f>AVERAGE($B$37:K$37)</f>
        <v>#DIV/0!</v>
      </c>
      <c r="L54" s="2" t="e">
        <f>AVERAGE($B$37:L$37)</f>
        <v>#DIV/0!</v>
      </c>
      <c r="M54" s="2" t="e">
        <f>AVERAGE($B$37:M$37)</f>
        <v>#DIV/0!</v>
      </c>
      <c r="N54" s="2"/>
      <c r="P54" s="418"/>
      <c r="Q54" s="418"/>
      <c r="R54" s="418"/>
      <c r="S54" s="418"/>
      <c r="T54" s="418"/>
      <c r="U54" s="418"/>
      <c r="V54" s="418"/>
      <c r="W54" s="418"/>
      <c r="X54" s="418"/>
      <c r="Y54" s="418"/>
      <c r="Z54" s="418"/>
      <c r="AA54" s="418"/>
      <c r="AB54" s="418"/>
    </row>
    <row r="57" spans="1:28" x14ac:dyDescent="0.25">
      <c r="A57" s="4" t="s">
        <v>44</v>
      </c>
    </row>
    <row r="58" spans="1:28" x14ac:dyDescent="0.25">
      <c r="A58" s="3" t="s">
        <v>204</v>
      </c>
      <c r="B58" s="3" t="s">
        <v>28</v>
      </c>
      <c r="C58" s="3" t="s">
        <v>29</v>
      </c>
      <c r="D58" s="3" t="s">
        <v>30</v>
      </c>
      <c r="E58" s="3" t="s">
        <v>31</v>
      </c>
      <c r="F58" s="3" t="s">
        <v>32</v>
      </c>
      <c r="G58" s="3" t="s">
        <v>33</v>
      </c>
      <c r="H58" s="3" t="s">
        <v>34</v>
      </c>
      <c r="I58" s="3" t="s">
        <v>35</v>
      </c>
      <c r="J58" s="3" t="s">
        <v>36</v>
      </c>
      <c r="K58" s="3" t="s">
        <v>37</v>
      </c>
      <c r="L58" s="3" t="s">
        <v>38</v>
      </c>
      <c r="M58" s="3" t="s">
        <v>39</v>
      </c>
      <c r="N58" s="3" t="s">
        <v>83</v>
      </c>
      <c r="P58" s="216" t="s">
        <v>28</v>
      </c>
      <c r="Q58" s="216" t="s">
        <v>29</v>
      </c>
      <c r="R58" s="216" t="s">
        <v>30</v>
      </c>
      <c r="S58" s="216" t="s">
        <v>31</v>
      </c>
      <c r="T58" s="216" t="s">
        <v>32</v>
      </c>
      <c r="U58" s="216" t="s">
        <v>33</v>
      </c>
      <c r="V58" s="216" t="s">
        <v>34</v>
      </c>
      <c r="W58" s="216" t="s">
        <v>35</v>
      </c>
      <c r="X58" s="216" t="s">
        <v>36</v>
      </c>
      <c r="Y58" s="216" t="s">
        <v>37</v>
      </c>
      <c r="Z58" s="216" t="s">
        <v>38</v>
      </c>
      <c r="AA58" s="216" t="s">
        <v>39</v>
      </c>
      <c r="AB58" s="216" t="s">
        <v>83</v>
      </c>
    </row>
    <row r="59" spans="1:28" x14ac:dyDescent="0.25">
      <c r="A59" s="3" t="s">
        <v>40</v>
      </c>
      <c r="B59" s="1">
        <v>0</v>
      </c>
      <c r="C59" s="1">
        <v>0</v>
      </c>
      <c r="D59" s="1">
        <v>0</v>
      </c>
      <c r="E59" s="1">
        <v>0</v>
      </c>
      <c r="F59" s="1">
        <v>0</v>
      </c>
      <c r="G59" s="1">
        <v>0</v>
      </c>
      <c r="H59" s="1">
        <v>0</v>
      </c>
      <c r="I59" s="1">
        <v>0</v>
      </c>
      <c r="J59" s="1">
        <v>0</v>
      </c>
      <c r="K59" s="1">
        <v>0</v>
      </c>
      <c r="L59" s="1">
        <v>0</v>
      </c>
      <c r="M59" s="1">
        <v>0</v>
      </c>
      <c r="N59" s="221">
        <f>SUM(B59:M59)</f>
        <v>0</v>
      </c>
      <c r="P59" s="418"/>
      <c r="Q59" s="418"/>
      <c r="R59" s="418"/>
      <c r="S59" s="418"/>
      <c r="T59" s="418"/>
      <c r="U59" s="418"/>
      <c r="V59" s="418"/>
      <c r="W59" s="418"/>
      <c r="X59" s="418"/>
      <c r="Y59" s="418"/>
      <c r="Z59" s="418"/>
      <c r="AA59" s="418"/>
      <c r="AB59" s="418"/>
    </row>
    <row r="60" spans="1:28" x14ac:dyDescent="0.25">
      <c r="A60" s="3" t="s">
        <v>41</v>
      </c>
      <c r="B60" s="255"/>
      <c r="C60" s="255"/>
      <c r="D60" s="255"/>
      <c r="E60" s="255"/>
      <c r="F60" s="255"/>
      <c r="G60" s="255"/>
      <c r="H60" s="255"/>
      <c r="I60" s="255"/>
      <c r="J60" s="255"/>
      <c r="K60" s="255"/>
      <c r="L60" s="255"/>
      <c r="M60" s="255"/>
      <c r="N60" s="253">
        <f>SUM(B60:M60)</f>
        <v>0</v>
      </c>
      <c r="P60" s="418"/>
      <c r="Q60" s="418"/>
      <c r="R60" s="418"/>
      <c r="S60" s="418"/>
      <c r="T60" s="418"/>
      <c r="U60" s="418"/>
      <c r="V60" s="418"/>
      <c r="W60" s="418"/>
      <c r="X60" s="418"/>
      <c r="Y60" s="418"/>
      <c r="Z60" s="418"/>
      <c r="AA60" s="418"/>
      <c r="AB60" s="418"/>
    </row>
    <row r="61" spans="1:28" s="226" customFormat="1" x14ac:dyDescent="0.25">
      <c r="A61" s="3" t="s">
        <v>84</v>
      </c>
      <c r="B61" s="1">
        <f>B60</f>
        <v>0</v>
      </c>
      <c r="C61" s="1">
        <f>SUM($B$60:C$60)</f>
        <v>0</v>
      </c>
      <c r="D61" s="1">
        <f>SUM($B$60:D$60)</f>
        <v>0</v>
      </c>
      <c r="E61" s="1">
        <f>SUM($B$60:E$60)</f>
        <v>0</v>
      </c>
      <c r="F61" s="1">
        <f>SUM($B$60:F$60)</f>
        <v>0</v>
      </c>
      <c r="G61" s="1">
        <f>SUM($B$60:G$60)</f>
        <v>0</v>
      </c>
      <c r="H61" s="1">
        <f>SUM($B$60:H$60)</f>
        <v>0</v>
      </c>
      <c r="I61" s="1">
        <f>SUM($B$60:I$60)</f>
        <v>0</v>
      </c>
      <c r="J61" s="1">
        <f>SUM($B$60:J$60)</f>
        <v>0</v>
      </c>
      <c r="K61" s="1">
        <f>SUM($B$60:K$60)</f>
        <v>0</v>
      </c>
      <c r="L61" s="1">
        <f>SUM($B$60:L$60)</f>
        <v>0</v>
      </c>
      <c r="M61" s="1">
        <f>SUM($B$60:M$60)</f>
        <v>0</v>
      </c>
      <c r="N61" s="5"/>
      <c r="P61" s="418"/>
      <c r="Q61" s="418"/>
      <c r="R61" s="418"/>
      <c r="S61" s="418"/>
      <c r="T61" s="418"/>
      <c r="U61" s="418"/>
      <c r="V61" s="418"/>
      <c r="W61" s="418"/>
      <c r="X61" s="418"/>
      <c r="Y61" s="418"/>
      <c r="Z61" s="418"/>
      <c r="AA61" s="418"/>
      <c r="AB61" s="418"/>
    </row>
    <row r="62" spans="1:28" x14ac:dyDescent="0.25">
      <c r="A62" s="3" t="s">
        <v>198</v>
      </c>
      <c r="B62" s="6">
        <f>IF(B60=0,1,B59/B60)</f>
        <v>1</v>
      </c>
      <c r="C62" s="6">
        <f t="shared" ref="C62:M62" si="14">IF(C60=0,1,C59/C60)</f>
        <v>1</v>
      </c>
      <c r="D62" s="6">
        <f t="shared" si="14"/>
        <v>1</v>
      </c>
      <c r="E62" s="6">
        <f t="shared" si="14"/>
        <v>1</v>
      </c>
      <c r="F62" s="6">
        <f t="shared" si="14"/>
        <v>1</v>
      </c>
      <c r="G62" s="6">
        <f t="shared" si="14"/>
        <v>1</v>
      </c>
      <c r="H62" s="6">
        <f t="shared" si="14"/>
        <v>1</v>
      </c>
      <c r="I62" s="6">
        <f t="shared" si="14"/>
        <v>1</v>
      </c>
      <c r="J62" s="6">
        <f t="shared" si="14"/>
        <v>1</v>
      </c>
      <c r="K62" s="6">
        <f t="shared" si="14"/>
        <v>1</v>
      </c>
      <c r="L62" s="6">
        <f t="shared" si="14"/>
        <v>1</v>
      </c>
      <c r="M62" s="6">
        <f t="shared" si="14"/>
        <v>1</v>
      </c>
      <c r="N62" s="6" t="str">
        <f t="shared" ref="N62" si="15">IF(N60=0,"100%",N60/N59)</f>
        <v>100%</v>
      </c>
      <c r="P62" s="418"/>
      <c r="Q62" s="418"/>
      <c r="R62" s="418"/>
      <c r="S62" s="418"/>
      <c r="T62" s="418"/>
      <c r="U62" s="418"/>
      <c r="V62" s="418"/>
      <c r="W62" s="418"/>
      <c r="X62" s="418"/>
      <c r="Y62" s="418"/>
      <c r="Z62" s="418"/>
      <c r="AA62" s="418"/>
      <c r="AB62" s="418"/>
    </row>
    <row r="63" spans="1:28" x14ac:dyDescent="0.25">
      <c r="A63" s="3" t="s">
        <v>200</v>
      </c>
      <c r="B63" s="6">
        <f>B62</f>
        <v>1</v>
      </c>
      <c r="C63" s="2">
        <f>SUM($B$62:C$62)/COUNT($B$62:C$62)</f>
        <v>1</v>
      </c>
      <c r="D63" s="2">
        <f>SUM($B$62:D$62)/COUNT($B$62:D$62)</f>
        <v>1</v>
      </c>
      <c r="E63" s="2">
        <f>SUM($B$62:E$62)/COUNT($B$62:E$62)</f>
        <v>1</v>
      </c>
      <c r="F63" s="2">
        <f>SUM($B$62:F$62)/COUNT($B$62:F$62)</f>
        <v>1</v>
      </c>
      <c r="G63" s="2">
        <f>SUM($B$62:G$62)/COUNT($B$62:G$62)</f>
        <v>1</v>
      </c>
      <c r="H63" s="2">
        <f>SUM($B$62:H$62)/COUNT($B$62:H$62)</f>
        <v>1</v>
      </c>
      <c r="I63" s="2">
        <f>SUM($B$62:I$62)/COUNT($B$62:I$62)</f>
        <v>1</v>
      </c>
      <c r="J63" s="2">
        <f>SUM($B$62:J$62)/COUNT($B$62:J$62)</f>
        <v>1</v>
      </c>
      <c r="K63" s="2">
        <f>SUM($B$62:K$62)/COUNT($B$62:K$62)</f>
        <v>1</v>
      </c>
      <c r="L63" s="2">
        <f>SUM($B$62:L$62)/COUNT($B$62:L$62)</f>
        <v>1</v>
      </c>
      <c r="M63" s="2">
        <f>SUM($B$62:M$62)/COUNT($B$62:M$62)</f>
        <v>1</v>
      </c>
      <c r="N63" s="2"/>
      <c r="P63" s="418"/>
      <c r="Q63" s="418"/>
      <c r="R63" s="418"/>
      <c r="S63" s="418"/>
      <c r="T63" s="418"/>
      <c r="U63" s="418"/>
      <c r="V63" s="418"/>
      <c r="W63" s="418"/>
      <c r="X63" s="418"/>
      <c r="Y63" s="418"/>
      <c r="Z63" s="418"/>
      <c r="AA63" s="418"/>
      <c r="AB63" s="418"/>
    </row>
    <row r="64" spans="1:28" x14ac:dyDescent="0.25">
      <c r="A64" s="223"/>
      <c r="B64" s="224"/>
      <c r="C64" s="225"/>
      <c r="D64" s="225"/>
      <c r="E64" s="225"/>
      <c r="F64" s="225"/>
      <c r="G64" s="225"/>
      <c r="H64" s="225"/>
      <c r="I64" s="225"/>
      <c r="J64" s="225"/>
      <c r="K64" s="225"/>
      <c r="L64" s="225"/>
      <c r="M64" s="225"/>
      <c r="N64" s="225"/>
    </row>
    <row r="65" spans="1:28" x14ac:dyDescent="0.25">
      <c r="A65" s="223"/>
      <c r="B65" s="224"/>
      <c r="C65" s="225"/>
      <c r="D65" s="225"/>
      <c r="E65" s="225"/>
      <c r="F65" s="225"/>
      <c r="G65" s="225"/>
      <c r="H65" s="225"/>
      <c r="I65" s="225"/>
      <c r="J65" s="225"/>
      <c r="K65" s="225"/>
      <c r="L65" s="225"/>
      <c r="M65" s="225"/>
      <c r="N65" s="225"/>
    </row>
    <row r="66" spans="1:28" x14ac:dyDescent="0.25">
      <c r="A66" s="4" t="s">
        <v>257</v>
      </c>
    </row>
    <row r="67" spans="1:28" x14ac:dyDescent="0.25">
      <c r="A67" s="3" t="s">
        <v>256</v>
      </c>
      <c r="B67" s="3" t="s">
        <v>28</v>
      </c>
      <c r="C67" s="3" t="s">
        <v>29</v>
      </c>
      <c r="D67" s="3" t="s">
        <v>30</v>
      </c>
      <c r="E67" s="3" t="s">
        <v>31</v>
      </c>
      <c r="F67" s="3" t="s">
        <v>32</v>
      </c>
      <c r="G67" s="3" t="s">
        <v>33</v>
      </c>
      <c r="H67" s="3" t="s">
        <v>34</v>
      </c>
      <c r="I67" s="3" t="s">
        <v>35</v>
      </c>
      <c r="J67" s="3" t="s">
        <v>36</v>
      </c>
      <c r="K67" s="3" t="s">
        <v>37</v>
      </c>
      <c r="L67" s="3" t="s">
        <v>38</v>
      </c>
      <c r="M67" s="3" t="s">
        <v>39</v>
      </c>
      <c r="N67" s="3" t="s">
        <v>83</v>
      </c>
      <c r="P67" s="216" t="s">
        <v>28</v>
      </c>
      <c r="Q67" s="216" t="s">
        <v>29</v>
      </c>
      <c r="R67" s="216" t="s">
        <v>30</v>
      </c>
      <c r="S67" s="216" t="s">
        <v>31</v>
      </c>
      <c r="T67" s="216" t="s">
        <v>32</v>
      </c>
      <c r="U67" s="216" t="s">
        <v>33</v>
      </c>
      <c r="V67" s="216" t="s">
        <v>34</v>
      </c>
      <c r="W67" s="216" t="s">
        <v>35</v>
      </c>
      <c r="X67" s="216" t="s">
        <v>36</v>
      </c>
      <c r="Y67" s="216" t="s">
        <v>37</v>
      </c>
      <c r="Z67" s="216" t="s">
        <v>38</v>
      </c>
      <c r="AA67" s="216" t="s">
        <v>39</v>
      </c>
      <c r="AB67" s="216" t="s">
        <v>83</v>
      </c>
    </row>
    <row r="68" spans="1:28" x14ac:dyDescent="0.25">
      <c r="A68" s="3" t="s">
        <v>40</v>
      </c>
      <c r="B68" s="1">
        <v>8</v>
      </c>
      <c r="C68" s="1">
        <v>8</v>
      </c>
      <c r="D68" s="1">
        <v>8</v>
      </c>
      <c r="E68" s="1">
        <v>8</v>
      </c>
      <c r="F68" s="1">
        <v>8</v>
      </c>
      <c r="G68" s="1">
        <v>8</v>
      </c>
      <c r="H68" s="1">
        <v>8</v>
      </c>
      <c r="I68" s="1">
        <v>8</v>
      </c>
      <c r="J68" s="1">
        <v>8</v>
      </c>
      <c r="K68" s="1">
        <v>8</v>
      </c>
      <c r="L68" s="1">
        <v>8</v>
      </c>
      <c r="M68" s="1">
        <v>8</v>
      </c>
      <c r="N68" s="221">
        <f>SUM(B68:M68)</f>
        <v>96</v>
      </c>
      <c r="P68" s="418"/>
      <c r="Q68" s="418"/>
      <c r="R68" s="418"/>
      <c r="S68" s="418"/>
      <c r="T68" s="418"/>
      <c r="U68" s="418"/>
      <c r="V68" s="418"/>
      <c r="W68" s="418"/>
      <c r="X68" s="418"/>
      <c r="Y68" s="418"/>
      <c r="Z68" s="418"/>
      <c r="AA68" s="418"/>
      <c r="AB68" s="418"/>
    </row>
    <row r="69" spans="1:28" x14ac:dyDescent="0.25">
      <c r="A69" s="3" t="s">
        <v>41</v>
      </c>
      <c r="B69" s="255"/>
      <c r="C69" s="255"/>
      <c r="D69" s="255"/>
      <c r="E69" s="255"/>
      <c r="F69" s="255"/>
      <c r="G69" s="255"/>
      <c r="H69" s="255"/>
      <c r="I69" s="255"/>
      <c r="J69" s="255"/>
      <c r="K69" s="255"/>
      <c r="L69" s="255"/>
      <c r="M69" s="255"/>
      <c r="N69" s="253">
        <f>SUM(B69:M69)</f>
        <v>0</v>
      </c>
      <c r="P69" s="418"/>
      <c r="Q69" s="418"/>
      <c r="R69" s="418"/>
      <c r="S69" s="418"/>
      <c r="T69" s="418"/>
      <c r="U69" s="418"/>
      <c r="V69" s="418"/>
      <c r="W69" s="418"/>
      <c r="X69" s="418"/>
      <c r="Y69" s="418"/>
      <c r="Z69" s="418"/>
      <c r="AA69" s="418"/>
      <c r="AB69" s="418"/>
    </row>
    <row r="70" spans="1:28" x14ac:dyDescent="0.25">
      <c r="A70" s="3" t="s">
        <v>198</v>
      </c>
      <c r="B70" s="6">
        <f>IFERROR(B68/B69,0)</f>
        <v>0</v>
      </c>
      <c r="C70" s="6">
        <f t="shared" ref="C70:N70" si="16">IFERROR(C68/C69,0)</f>
        <v>0</v>
      </c>
      <c r="D70" s="6">
        <f t="shared" si="16"/>
        <v>0</v>
      </c>
      <c r="E70" s="6">
        <f t="shared" si="16"/>
        <v>0</v>
      </c>
      <c r="F70" s="6">
        <f t="shared" si="16"/>
        <v>0</v>
      </c>
      <c r="G70" s="6">
        <f t="shared" si="16"/>
        <v>0</v>
      </c>
      <c r="H70" s="6">
        <f t="shared" si="16"/>
        <v>0</v>
      </c>
      <c r="I70" s="6">
        <f t="shared" si="16"/>
        <v>0</v>
      </c>
      <c r="J70" s="6">
        <f t="shared" si="16"/>
        <v>0</v>
      </c>
      <c r="K70" s="6">
        <f t="shared" si="16"/>
        <v>0</v>
      </c>
      <c r="L70" s="6">
        <f t="shared" si="16"/>
        <v>0</v>
      </c>
      <c r="M70" s="6">
        <f t="shared" si="16"/>
        <v>0</v>
      </c>
      <c r="N70" s="6">
        <f t="shared" si="16"/>
        <v>0</v>
      </c>
      <c r="P70" s="418"/>
      <c r="Q70" s="418"/>
      <c r="R70" s="418"/>
      <c r="S70" s="418"/>
      <c r="T70" s="418"/>
      <c r="U70" s="418"/>
      <c r="V70" s="418"/>
      <c r="W70" s="418"/>
      <c r="X70" s="418"/>
      <c r="Y70" s="418"/>
      <c r="Z70" s="418"/>
      <c r="AA70" s="418"/>
      <c r="AB70" s="418"/>
    </row>
    <row r="71" spans="1:28" x14ac:dyDescent="0.25">
      <c r="A71" s="3" t="s">
        <v>200</v>
      </c>
      <c r="B71" s="6">
        <f>B70</f>
        <v>0</v>
      </c>
      <c r="C71" s="2">
        <f>AVERAGE($B$70:C$70)</f>
        <v>0</v>
      </c>
      <c r="D71" s="2">
        <f>AVERAGE($B$70:D$70)</f>
        <v>0</v>
      </c>
      <c r="E71" s="2">
        <f>AVERAGE($B$70:E$70)</f>
        <v>0</v>
      </c>
      <c r="F71" s="2">
        <f>AVERAGE($B$70:F$70)</f>
        <v>0</v>
      </c>
      <c r="G71" s="2">
        <f>AVERAGE($B$70:G$70)</f>
        <v>0</v>
      </c>
      <c r="H71" s="2">
        <f>AVERAGE($B$70:H$70)</f>
        <v>0</v>
      </c>
      <c r="I71" s="2">
        <f>AVERAGE($B$70:I$70)</f>
        <v>0</v>
      </c>
      <c r="J71" s="2">
        <f>AVERAGE($B$70:J$70)</f>
        <v>0</v>
      </c>
      <c r="K71" s="2">
        <f>AVERAGE($B$70:K$70)</f>
        <v>0</v>
      </c>
      <c r="L71" s="2">
        <f>AVERAGE($B$70:L$70)</f>
        <v>0</v>
      </c>
      <c r="M71" s="2">
        <f>AVERAGE($B$70:M$70)</f>
        <v>0</v>
      </c>
      <c r="N71" s="2"/>
      <c r="P71" s="418"/>
      <c r="Q71" s="418"/>
      <c r="R71" s="418"/>
      <c r="S71" s="418"/>
      <c r="T71" s="418"/>
      <c r="U71" s="418"/>
      <c r="V71" s="418"/>
      <c r="W71" s="418"/>
      <c r="X71" s="418"/>
      <c r="Y71" s="418"/>
      <c r="Z71" s="418"/>
      <c r="AA71" s="418"/>
      <c r="AB71" s="418"/>
    </row>
    <row r="72" spans="1:28" x14ac:dyDescent="0.25">
      <c r="A72" s="223"/>
      <c r="B72" s="224"/>
      <c r="C72" s="225"/>
      <c r="D72" s="225"/>
      <c r="E72" s="225"/>
      <c r="F72" s="225"/>
      <c r="G72" s="225"/>
      <c r="H72" s="225"/>
      <c r="I72" s="225"/>
      <c r="J72" s="225"/>
      <c r="K72" s="225"/>
      <c r="L72" s="225"/>
      <c r="M72" s="225"/>
      <c r="N72" s="225"/>
    </row>
    <row r="73" spans="1:28" x14ac:dyDescent="0.25">
      <c r="A73" s="223"/>
      <c r="B73" s="224"/>
      <c r="C73" s="225"/>
      <c r="D73" s="225"/>
      <c r="E73" s="225"/>
      <c r="F73" s="225"/>
      <c r="G73" s="225"/>
      <c r="H73" s="225"/>
      <c r="I73" s="225"/>
      <c r="J73" s="225"/>
      <c r="K73" s="225"/>
      <c r="L73" s="225"/>
      <c r="M73" s="225"/>
      <c r="N73" s="225"/>
    </row>
    <row r="74" spans="1:28" x14ac:dyDescent="0.25">
      <c r="A74" s="215" t="s">
        <v>201</v>
      </c>
      <c r="B74" s="216" t="s">
        <v>28</v>
      </c>
      <c r="C74" s="216" t="s">
        <v>29</v>
      </c>
      <c r="D74" s="216" t="s">
        <v>30</v>
      </c>
      <c r="E74" s="216" t="s">
        <v>31</v>
      </c>
      <c r="F74" s="216" t="s">
        <v>32</v>
      </c>
      <c r="G74" s="216" t="s">
        <v>33</v>
      </c>
      <c r="H74" s="216" t="s">
        <v>34</v>
      </c>
      <c r="I74" s="216" t="s">
        <v>35</v>
      </c>
      <c r="J74" s="216" t="s">
        <v>36</v>
      </c>
      <c r="K74" s="216" t="s">
        <v>37</v>
      </c>
      <c r="L74" s="216" t="s">
        <v>38</v>
      </c>
      <c r="M74" s="216" t="s">
        <v>39</v>
      </c>
      <c r="N74" s="216" t="s">
        <v>83</v>
      </c>
      <c r="P74" s="216" t="s">
        <v>28</v>
      </c>
      <c r="Q74" s="216" t="s">
        <v>29</v>
      </c>
      <c r="R74" s="216" t="s">
        <v>30</v>
      </c>
      <c r="S74" s="216" t="s">
        <v>31</v>
      </c>
      <c r="T74" s="216" t="s">
        <v>32</v>
      </c>
      <c r="U74" s="216" t="s">
        <v>33</v>
      </c>
      <c r="V74" s="216" t="s">
        <v>34</v>
      </c>
      <c r="W74" s="216" t="s">
        <v>35</v>
      </c>
      <c r="X74" s="216" t="s">
        <v>36</v>
      </c>
      <c r="Y74" s="216" t="s">
        <v>37</v>
      </c>
      <c r="Z74" s="216" t="s">
        <v>38</v>
      </c>
      <c r="AA74" s="216" t="s">
        <v>39</v>
      </c>
      <c r="AB74" s="216" t="s">
        <v>83</v>
      </c>
    </row>
    <row r="75" spans="1:28" x14ac:dyDescent="0.25">
      <c r="A75" s="3" t="s">
        <v>40</v>
      </c>
      <c r="B75" s="227">
        <v>0.98</v>
      </c>
      <c r="C75" s="227">
        <v>0.98</v>
      </c>
      <c r="D75" s="227">
        <v>0.98</v>
      </c>
      <c r="E75" s="227">
        <v>0.98</v>
      </c>
      <c r="F75" s="227">
        <v>0.98</v>
      </c>
      <c r="G75" s="227">
        <v>0.98</v>
      </c>
      <c r="H75" s="227">
        <v>0.98</v>
      </c>
      <c r="I75" s="227">
        <v>0.98</v>
      </c>
      <c r="J75" s="227">
        <v>0.98</v>
      </c>
      <c r="K75" s="227">
        <v>0.98</v>
      </c>
      <c r="L75" s="227">
        <v>0.98</v>
      </c>
      <c r="M75" s="227">
        <v>0.98</v>
      </c>
      <c r="N75" s="227">
        <f>AVERAGE(B75:M75)</f>
        <v>0.98000000000000032</v>
      </c>
      <c r="P75" s="418"/>
      <c r="Q75" s="418"/>
      <c r="R75" s="418"/>
      <c r="S75" s="418"/>
      <c r="T75" s="418"/>
      <c r="U75" s="418"/>
      <c r="V75" s="418"/>
      <c r="W75" s="418"/>
      <c r="X75" s="418"/>
      <c r="Y75" s="418"/>
      <c r="Z75" s="418"/>
      <c r="AA75" s="418"/>
      <c r="AB75" s="418"/>
    </row>
    <row r="76" spans="1:28" x14ac:dyDescent="0.25">
      <c r="A76" s="3" t="s">
        <v>232</v>
      </c>
      <c r="B76" s="254"/>
      <c r="C76" s="254"/>
      <c r="D76" s="254"/>
      <c r="E76" s="254"/>
      <c r="F76" s="254"/>
      <c r="G76" s="254"/>
      <c r="H76" s="254"/>
      <c r="I76" s="254"/>
      <c r="J76" s="254"/>
      <c r="K76" s="254"/>
      <c r="L76" s="254"/>
      <c r="M76" s="254"/>
      <c r="N76" s="254" t="e">
        <f>AVERAGE(B76:M76)</f>
        <v>#DIV/0!</v>
      </c>
      <c r="P76" s="418"/>
      <c r="Q76" s="418"/>
      <c r="R76" s="418"/>
      <c r="S76" s="418"/>
      <c r="T76" s="418"/>
      <c r="U76" s="418"/>
      <c r="V76" s="418"/>
      <c r="W76" s="418"/>
      <c r="X76" s="418"/>
      <c r="Y76" s="418"/>
      <c r="Z76" s="418"/>
      <c r="AA76" s="418"/>
      <c r="AB76" s="418"/>
    </row>
    <row r="77" spans="1:28" x14ac:dyDescent="0.25">
      <c r="A77" s="3" t="s">
        <v>198</v>
      </c>
      <c r="B77" s="2">
        <f>B76/B75</f>
        <v>0</v>
      </c>
      <c r="C77" s="2">
        <f t="shared" ref="C77:M77" si="17">C76/C75</f>
        <v>0</v>
      </c>
      <c r="D77" s="2">
        <f t="shared" si="17"/>
        <v>0</v>
      </c>
      <c r="E77" s="2">
        <f t="shared" si="17"/>
        <v>0</v>
      </c>
      <c r="F77" s="2">
        <f t="shared" si="17"/>
        <v>0</v>
      </c>
      <c r="G77" s="2">
        <f t="shared" si="17"/>
        <v>0</v>
      </c>
      <c r="H77" s="2">
        <f t="shared" si="17"/>
        <v>0</v>
      </c>
      <c r="I77" s="2">
        <f t="shared" si="17"/>
        <v>0</v>
      </c>
      <c r="J77" s="2">
        <f t="shared" si="17"/>
        <v>0</v>
      </c>
      <c r="K77" s="2">
        <f t="shared" si="17"/>
        <v>0</v>
      </c>
      <c r="L77" s="2">
        <f t="shared" si="17"/>
        <v>0</v>
      </c>
      <c r="M77" s="2">
        <f t="shared" si="17"/>
        <v>0</v>
      </c>
      <c r="N77" s="6">
        <f>IFERROR(N76/N75,0)</f>
        <v>0</v>
      </c>
      <c r="P77" s="418"/>
      <c r="Q77" s="418"/>
      <c r="R77" s="418"/>
      <c r="S77" s="418"/>
      <c r="T77" s="418"/>
      <c r="U77" s="418"/>
      <c r="V77" s="418"/>
      <c r="W77" s="418"/>
      <c r="X77" s="418"/>
      <c r="Y77" s="418"/>
      <c r="Z77" s="418"/>
      <c r="AA77" s="418"/>
      <c r="AB77" s="418"/>
    </row>
    <row r="78" spans="1:28" x14ac:dyDescent="0.25">
      <c r="A78" s="3" t="s">
        <v>200</v>
      </c>
      <c r="B78" s="2">
        <f>B77</f>
        <v>0</v>
      </c>
      <c r="C78" s="2">
        <f>IFERROR(SUM($B$76:C$76)/COUNT($B$76:C$76),0)</f>
        <v>0</v>
      </c>
      <c r="D78" s="2">
        <f>IFERROR(SUM($B$76:D$76)/COUNT($B$76:D$76),0)</f>
        <v>0</v>
      </c>
      <c r="E78" s="2">
        <f>IFERROR(SUM($B$76:E$76)/COUNT($B$76:E$76),0)</f>
        <v>0</v>
      </c>
      <c r="F78" s="2">
        <f>IFERROR(SUM($B$76:F$76)/COUNT($B$76:F$76),0)</f>
        <v>0</v>
      </c>
      <c r="G78" s="2">
        <f>IFERROR(SUM($B$76:G$76)/COUNT($B$76:G$76),0)</f>
        <v>0</v>
      </c>
      <c r="H78" s="2">
        <f>IFERROR(SUM($B$76:H$76)/COUNT($B$76:H$76),0)</f>
        <v>0</v>
      </c>
      <c r="I78" s="2">
        <f>IFERROR(SUM($B$76:I$76)/COUNT($B$76:I$76),0)</f>
        <v>0</v>
      </c>
      <c r="J78" s="2">
        <f>IFERROR(SUM($B$76:J$76)/COUNT($B$76:J$76),0)</f>
        <v>0</v>
      </c>
      <c r="K78" s="2">
        <f>IFERROR(SUM($B$76:K$76)/COUNT($B$76:K$76),0)</f>
        <v>0</v>
      </c>
      <c r="L78" s="2">
        <f>IFERROR(SUM($B$76:L$76)/COUNT($B$76:L$76),0)</f>
        <v>0</v>
      </c>
      <c r="M78" s="2">
        <f>IFERROR(SUM($B$76:M$76)/COUNT($B$76:M$76),0)</f>
        <v>0</v>
      </c>
      <c r="N78" s="2"/>
      <c r="P78" s="418"/>
      <c r="Q78" s="418"/>
      <c r="R78" s="418"/>
      <c r="S78" s="418"/>
      <c r="T78" s="418"/>
      <c r="U78" s="418"/>
      <c r="V78" s="418"/>
      <c r="W78" s="418"/>
      <c r="X78" s="418"/>
      <c r="Y78" s="418"/>
      <c r="Z78" s="418"/>
      <c r="AA78" s="418"/>
      <c r="AB78" s="418"/>
    </row>
    <row r="79" spans="1:28" x14ac:dyDescent="0.25">
      <c r="A79" s="223"/>
      <c r="B79" s="225"/>
      <c r="C79" s="225"/>
      <c r="D79" s="225"/>
      <c r="E79" s="225"/>
      <c r="F79" s="225"/>
      <c r="G79" s="225"/>
      <c r="H79" s="225"/>
      <c r="I79" s="225"/>
      <c r="J79" s="225"/>
      <c r="K79" s="225"/>
      <c r="L79" s="225"/>
      <c r="M79" s="225"/>
      <c r="N79" s="225"/>
    </row>
    <row r="81" spans="1:28" x14ac:dyDescent="0.25">
      <c r="A81" s="215" t="s">
        <v>183</v>
      </c>
      <c r="B81" s="216" t="s">
        <v>28</v>
      </c>
      <c r="C81" s="216" t="s">
        <v>29</v>
      </c>
      <c r="D81" s="216" t="s">
        <v>30</v>
      </c>
      <c r="E81" s="216" t="s">
        <v>31</v>
      </c>
      <c r="F81" s="216" t="s">
        <v>32</v>
      </c>
      <c r="G81" s="216" t="s">
        <v>33</v>
      </c>
      <c r="H81" s="216" t="s">
        <v>34</v>
      </c>
      <c r="I81" s="216" t="s">
        <v>35</v>
      </c>
      <c r="J81" s="216" t="s">
        <v>36</v>
      </c>
      <c r="K81" s="216" t="s">
        <v>37</v>
      </c>
      <c r="L81" s="216" t="s">
        <v>38</v>
      </c>
      <c r="M81" s="216" t="s">
        <v>39</v>
      </c>
      <c r="N81" s="216" t="s">
        <v>83</v>
      </c>
      <c r="P81" s="216" t="s">
        <v>28</v>
      </c>
      <c r="Q81" s="216" t="s">
        <v>29</v>
      </c>
      <c r="R81" s="216" t="s">
        <v>30</v>
      </c>
      <c r="S81" s="216" t="s">
        <v>31</v>
      </c>
      <c r="T81" s="216" t="s">
        <v>32</v>
      </c>
      <c r="U81" s="216" t="s">
        <v>33</v>
      </c>
      <c r="V81" s="216" t="s">
        <v>34</v>
      </c>
      <c r="W81" s="216" t="s">
        <v>35</v>
      </c>
      <c r="X81" s="216" t="s">
        <v>36</v>
      </c>
      <c r="Y81" s="216" t="s">
        <v>37</v>
      </c>
      <c r="Z81" s="216" t="s">
        <v>38</v>
      </c>
      <c r="AA81" s="216" t="s">
        <v>39</v>
      </c>
      <c r="AB81" s="216" t="s">
        <v>83</v>
      </c>
    </row>
    <row r="82" spans="1:28" x14ac:dyDescent="0.25">
      <c r="A82" s="3" t="s">
        <v>40</v>
      </c>
      <c r="B82" s="221">
        <v>0</v>
      </c>
      <c r="C82" s="221">
        <v>0</v>
      </c>
      <c r="D82" s="221">
        <v>0</v>
      </c>
      <c r="E82" s="221">
        <v>0</v>
      </c>
      <c r="F82" s="221">
        <v>0</v>
      </c>
      <c r="G82" s="221">
        <v>0</v>
      </c>
      <c r="H82" s="221">
        <v>0</v>
      </c>
      <c r="I82" s="221">
        <v>0</v>
      </c>
      <c r="J82" s="221">
        <v>0</v>
      </c>
      <c r="K82" s="221">
        <v>0</v>
      </c>
      <c r="L82" s="221">
        <v>0</v>
      </c>
      <c r="M82" s="221">
        <v>0</v>
      </c>
      <c r="N82" s="227">
        <f>AVERAGE(B82:M82)</f>
        <v>0</v>
      </c>
      <c r="P82" s="418"/>
      <c r="Q82" s="418"/>
      <c r="R82" s="418"/>
      <c r="S82" s="418"/>
      <c r="T82" s="418"/>
      <c r="U82" s="418"/>
      <c r="V82" s="418"/>
      <c r="W82" s="418"/>
      <c r="X82" s="418"/>
      <c r="Y82" s="418"/>
      <c r="Z82" s="418"/>
      <c r="AA82" s="418"/>
      <c r="AB82" s="418"/>
    </row>
    <row r="83" spans="1:28" x14ac:dyDescent="0.25">
      <c r="A83" s="3" t="s">
        <v>41</v>
      </c>
      <c r="B83" s="253"/>
      <c r="C83" s="253"/>
      <c r="D83" s="253"/>
      <c r="E83" s="253"/>
      <c r="F83" s="253"/>
      <c r="G83" s="253"/>
      <c r="H83" s="253"/>
      <c r="I83" s="253"/>
      <c r="J83" s="253"/>
      <c r="K83" s="253"/>
      <c r="L83" s="253"/>
      <c r="M83" s="253"/>
      <c r="N83" s="253">
        <f>SUM(B83:M83)</f>
        <v>0</v>
      </c>
      <c r="P83" s="418"/>
      <c r="Q83" s="418"/>
      <c r="R83" s="418"/>
      <c r="S83" s="418"/>
      <c r="T83" s="418"/>
      <c r="U83" s="418"/>
      <c r="V83" s="418"/>
      <c r="W83" s="418"/>
      <c r="X83" s="418"/>
      <c r="Y83" s="418"/>
      <c r="Z83" s="418"/>
      <c r="AA83" s="418"/>
      <c r="AB83" s="418"/>
    </row>
    <row r="84" spans="1:28" x14ac:dyDescent="0.25">
      <c r="A84" s="3" t="s">
        <v>198</v>
      </c>
      <c r="B84" s="6">
        <f>IF(B83=0,1,B82/B83)</f>
        <v>1</v>
      </c>
      <c r="C84" s="6">
        <f t="shared" ref="C84:N84" si="18">IF(C83=0,1,C82/C83)</f>
        <v>1</v>
      </c>
      <c r="D84" s="6">
        <f t="shared" si="18"/>
        <v>1</v>
      </c>
      <c r="E84" s="6">
        <f t="shared" si="18"/>
        <v>1</v>
      </c>
      <c r="F84" s="6">
        <f t="shared" si="18"/>
        <v>1</v>
      </c>
      <c r="G84" s="6">
        <f t="shared" si="18"/>
        <v>1</v>
      </c>
      <c r="H84" s="6">
        <f t="shared" si="18"/>
        <v>1</v>
      </c>
      <c r="I84" s="6">
        <f t="shared" si="18"/>
        <v>1</v>
      </c>
      <c r="J84" s="6">
        <f t="shared" si="18"/>
        <v>1</v>
      </c>
      <c r="K84" s="6">
        <f t="shared" si="18"/>
        <v>1</v>
      </c>
      <c r="L84" s="6">
        <f t="shared" si="18"/>
        <v>1</v>
      </c>
      <c r="M84" s="6">
        <f t="shared" si="18"/>
        <v>1</v>
      </c>
      <c r="N84" s="6">
        <f t="shared" si="18"/>
        <v>1</v>
      </c>
      <c r="P84" s="418"/>
      <c r="Q84" s="418"/>
      <c r="R84" s="418"/>
      <c r="S84" s="418"/>
      <c r="T84" s="418"/>
      <c r="U84" s="418"/>
      <c r="V84" s="418"/>
      <c r="W84" s="418"/>
      <c r="X84" s="418"/>
      <c r="Y84" s="418"/>
      <c r="Z84" s="418"/>
      <c r="AA84" s="418"/>
      <c r="AB84" s="418"/>
    </row>
    <row r="85" spans="1:28" x14ac:dyDescent="0.25">
      <c r="A85" s="3" t="s">
        <v>200</v>
      </c>
      <c r="B85" s="2">
        <f>B84</f>
        <v>1</v>
      </c>
      <c r="C85" s="2">
        <f>IFERROR(SUM($B$84:C$84)/COUNT($B$84:C$84),0)</f>
        <v>1</v>
      </c>
      <c r="D85" s="2">
        <f>IFERROR(SUM($B$84:D$84)/COUNT($B$84:D$84),0)</f>
        <v>1</v>
      </c>
      <c r="E85" s="2">
        <f>IFERROR(SUM($B$84:E$84)/COUNT($B$84:E$84),0)</f>
        <v>1</v>
      </c>
      <c r="F85" s="2">
        <f>IFERROR(SUM($B$84:F$84)/COUNT($B$84:F$84),0)</f>
        <v>1</v>
      </c>
      <c r="G85" s="2">
        <f>IFERROR(SUM($B$84:G$84)/COUNT($B$84:G$84),0)</f>
        <v>1</v>
      </c>
      <c r="H85" s="2">
        <f>IFERROR(SUM($B$84:H$84)/COUNT($B$84:H$84),0)</f>
        <v>1</v>
      </c>
      <c r="I85" s="2">
        <f>IFERROR(SUM($B$84:I$84)/COUNT($B$84:I$84),0)</f>
        <v>1</v>
      </c>
      <c r="J85" s="2">
        <f>IFERROR(SUM($B$84:J$84)/COUNT($B$84:J$84),0)</f>
        <v>1</v>
      </c>
      <c r="K85" s="2">
        <f>IFERROR(SUM($B$84:K$84)/COUNT($B$84:K$84),0)</f>
        <v>1</v>
      </c>
      <c r="L85" s="2">
        <f>IFERROR(SUM($B$84:L$84)/COUNT($B$84:L$84),0)</f>
        <v>1</v>
      </c>
      <c r="M85" s="2">
        <f>IFERROR(SUM($B$84:M$84)/COUNT($B$84:M$84),0)</f>
        <v>1</v>
      </c>
      <c r="N85" s="2"/>
      <c r="P85" s="418"/>
      <c r="Q85" s="418"/>
      <c r="R85" s="418"/>
      <c r="S85" s="418"/>
      <c r="T85" s="418"/>
      <c r="U85" s="418"/>
      <c r="V85" s="418"/>
      <c r="W85" s="418"/>
      <c r="X85" s="418"/>
      <c r="Y85" s="418"/>
      <c r="Z85" s="418"/>
      <c r="AA85" s="418"/>
      <c r="AB85" s="418"/>
    </row>
    <row r="86" spans="1:28" x14ac:dyDescent="0.25">
      <c r="A86" s="223"/>
      <c r="B86" s="225"/>
      <c r="C86" s="225"/>
      <c r="D86" s="225"/>
      <c r="E86" s="225"/>
      <c r="F86" s="225"/>
      <c r="G86" s="225"/>
      <c r="H86" s="225"/>
      <c r="I86" s="225"/>
      <c r="J86" s="225"/>
      <c r="K86" s="225"/>
      <c r="L86" s="225"/>
      <c r="M86" s="225"/>
      <c r="N86" s="225"/>
    </row>
    <row r="88" spans="1:28" x14ac:dyDescent="0.25">
      <c r="A88" s="4" t="s">
        <v>207</v>
      </c>
    </row>
    <row r="89" spans="1:28" x14ac:dyDescent="0.25">
      <c r="A89" s="3" t="s">
        <v>192</v>
      </c>
      <c r="B89" s="3" t="s">
        <v>28</v>
      </c>
      <c r="C89" s="3" t="s">
        <v>29</v>
      </c>
      <c r="D89" s="3" t="s">
        <v>30</v>
      </c>
      <c r="E89" s="3" t="s">
        <v>31</v>
      </c>
      <c r="F89" s="3" t="s">
        <v>32</v>
      </c>
      <c r="G89" s="3" t="s">
        <v>33</v>
      </c>
      <c r="H89" s="3" t="s">
        <v>34</v>
      </c>
      <c r="I89" s="3" t="s">
        <v>35</v>
      </c>
      <c r="J89" s="3" t="s">
        <v>36</v>
      </c>
      <c r="K89" s="3" t="s">
        <v>37</v>
      </c>
      <c r="L89" s="3" t="s">
        <v>38</v>
      </c>
      <c r="M89" s="3" t="s">
        <v>39</v>
      </c>
      <c r="N89" s="3" t="s">
        <v>83</v>
      </c>
      <c r="P89" s="216" t="s">
        <v>28</v>
      </c>
      <c r="Q89" s="216" t="s">
        <v>29</v>
      </c>
      <c r="R89" s="216" t="s">
        <v>30</v>
      </c>
      <c r="S89" s="216" t="s">
        <v>31</v>
      </c>
      <c r="T89" s="216" t="s">
        <v>32</v>
      </c>
      <c r="U89" s="216" t="s">
        <v>33</v>
      </c>
      <c r="V89" s="216" t="s">
        <v>34</v>
      </c>
      <c r="W89" s="216" t="s">
        <v>35</v>
      </c>
      <c r="X89" s="216" t="s">
        <v>36</v>
      </c>
      <c r="Y89" s="216" t="s">
        <v>37</v>
      </c>
      <c r="Z89" s="216" t="s">
        <v>38</v>
      </c>
      <c r="AA89" s="216" t="s">
        <v>39</v>
      </c>
      <c r="AB89" s="216" t="s">
        <v>83</v>
      </c>
    </row>
    <row r="90" spans="1:28" x14ac:dyDescent="0.25">
      <c r="A90" s="3" t="s">
        <v>40</v>
      </c>
      <c r="B90" s="2">
        <v>0.75</v>
      </c>
      <c r="C90" s="2">
        <v>0.75</v>
      </c>
      <c r="D90" s="2">
        <v>0.75</v>
      </c>
      <c r="E90" s="2">
        <v>0.75</v>
      </c>
      <c r="F90" s="2">
        <v>0.75</v>
      </c>
      <c r="G90" s="2">
        <v>0.75</v>
      </c>
      <c r="H90" s="2">
        <v>0.75</v>
      </c>
      <c r="I90" s="2">
        <v>0.75</v>
      </c>
      <c r="J90" s="2">
        <v>0.75</v>
      </c>
      <c r="K90" s="2">
        <v>0.75</v>
      </c>
      <c r="L90" s="2">
        <v>0.75</v>
      </c>
      <c r="M90" s="2">
        <v>0.75</v>
      </c>
      <c r="N90" s="2">
        <f>AVERAGE(B90:M90)</f>
        <v>0.75</v>
      </c>
      <c r="P90" s="418"/>
      <c r="Q90" s="418"/>
      <c r="R90" s="418"/>
      <c r="S90" s="418"/>
      <c r="T90" s="418"/>
      <c r="U90" s="418"/>
      <c r="V90" s="418"/>
      <c r="W90" s="418"/>
      <c r="X90" s="418"/>
      <c r="Y90" s="418"/>
      <c r="Z90" s="418"/>
      <c r="AA90" s="418"/>
      <c r="AB90" s="418"/>
    </row>
    <row r="91" spans="1:28" x14ac:dyDescent="0.25">
      <c r="A91" s="3" t="s">
        <v>41</v>
      </c>
      <c r="B91" s="254"/>
      <c r="C91" s="254"/>
      <c r="D91" s="254"/>
      <c r="E91" s="254"/>
      <c r="F91" s="254"/>
      <c r="G91" s="254"/>
      <c r="H91" s="254"/>
      <c r="I91" s="254"/>
      <c r="J91" s="254"/>
      <c r="K91" s="254"/>
      <c r="L91" s="254"/>
      <c r="M91" s="254"/>
      <c r="N91" s="254" t="e">
        <f>AVERAGE(B91:M91)</f>
        <v>#DIV/0!</v>
      </c>
      <c r="P91" s="418"/>
      <c r="Q91" s="418"/>
      <c r="R91" s="418"/>
      <c r="S91" s="418"/>
      <c r="T91" s="418"/>
      <c r="U91" s="418"/>
      <c r="V91" s="418"/>
      <c r="W91" s="418"/>
      <c r="X91" s="418"/>
      <c r="Y91" s="418"/>
      <c r="Z91" s="418"/>
      <c r="AA91" s="418"/>
      <c r="AB91" s="418"/>
    </row>
    <row r="92" spans="1:28" x14ac:dyDescent="0.25">
      <c r="A92" s="3" t="s">
        <v>198</v>
      </c>
      <c r="B92" s="6">
        <f>B91/B90</f>
        <v>0</v>
      </c>
      <c r="C92" s="6">
        <f t="shared" ref="C92:M92" si="19">C91/C90</f>
        <v>0</v>
      </c>
      <c r="D92" s="6">
        <f t="shared" si="19"/>
        <v>0</v>
      </c>
      <c r="E92" s="6">
        <f t="shared" si="19"/>
        <v>0</v>
      </c>
      <c r="F92" s="6">
        <f t="shared" si="19"/>
        <v>0</v>
      </c>
      <c r="G92" s="6">
        <f t="shared" si="19"/>
        <v>0</v>
      </c>
      <c r="H92" s="6">
        <f t="shared" si="19"/>
        <v>0</v>
      </c>
      <c r="I92" s="6">
        <f t="shared" si="19"/>
        <v>0</v>
      </c>
      <c r="J92" s="6">
        <f t="shared" si="19"/>
        <v>0</v>
      </c>
      <c r="K92" s="6">
        <f t="shared" si="19"/>
        <v>0</v>
      </c>
      <c r="L92" s="6">
        <f t="shared" si="19"/>
        <v>0</v>
      </c>
      <c r="M92" s="6">
        <f t="shared" si="19"/>
        <v>0</v>
      </c>
      <c r="N92" s="6" t="e">
        <f t="shared" ref="N92" si="20">N91/N90</f>
        <v>#DIV/0!</v>
      </c>
      <c r="P92" s="418"/>
      <c r="Q92" s="418"/>
      <c r="R92" s="418"/>
      <c r="S92" s="418"/>
      <c r="T92" s="418"/>
      <c r="U92" s="418"/>
      <c r="V92" s="418"/>
      <c r="W92" s="418"/>
      <c r="X92" s="418"/>
      <c r="Y92" s="418"/>
      <c r="Z92" s="418"/>
      <c r="AA92" s="418"/>
      <c r="AB92" s="418"/>
    </row>
    <row r="93" spans="1:28" x14ac:dyDescent="0.25">
      <c r="A93" s="3" t="s">
        <v>200</v>
      </c>
      <c r="B93" s="6">
        <f>B92</f>
        <v>0</v>
      </c>
      <c r="C93" s="2">
        <f>SUM($B$92:C$92)/COUNT($B$92:C$92)</f>
        <v>0</v>
      </c>
      <c r="D93" s="2">
        <f>SUM($B$92:D$92)/COUNT($B$92:D$92)</f>
        <v>0</v>
      </c>
      <c r="E93" s="2">
        <f>SUM($B$92:E$92)/COUNT($B$92:E$92)</f>
        <v>0</v>
      </c>
      <c r="F93" s="2">
        <f>SUM($B$92:F$92)/COUNT($B$92:F$92)</f>
        <v>0</v>
      </c>
      <c r="G93" s="2">
        <f>SUM($B$92:G$92)/COUNT($B$92:G$92)</f>
        <v>0</v>
      </c>
      <c r="H93" s="2">
        <f>SUM($B$92:H$92)/COUNT($B$92:H$92)</f>
        <v>0</v>
      </c>
      <c r="I93" s="2">
        <f>SUM($B$92:I$92)/COUNT($B$92:I$92)</f>
        <v>0</v>
      </c>
      <c r="J93" s="2">
        <f>SUM($B$92:J$92)/COUNT($B$92:J$92)</f>
        <v>0</v>
      </c>
      <c r="K93" s="2">
        <f>SUM($B$92:K$92)/COUNT($B$92:K$92)</f>
        <v>0</v>
      </c>
      <c r="L93" s="2">
        <f>SUM($B$92:L$92)/COUNT($B$92:L$92)</f>
        <v>0</v>
      </c>
      <c r="M93" s="2">
        <f>SUM($B$92:M$92)/COUNT($B$92:M$92)</f>
        <v>0</v>
      </c>
      <c r="N93" s="2"/>
      <c r="P93" s="418"/>
      <c r="Q93" s="418"/>
      <c r="R93" s="418"/>
      <c r="S93" s="418"/>
      <c r="T93" s="418"/>
      <c r="U93" s="418"/>
      <c r="V93" s="418"/>
      <c r="W93" s="418"/>
      <c r="X93" s="418"/>
      <c r="Y93" s="418"/>
      <c r="Z93" s="418"/>
      <c r="AA93" s="418"/>
      <c r="AB93" s="418"/>
    </row>
    <row r="94" spans="1:28" x14ac:dyDescent="0.25">
      <c r="A94" s="223"/>
      <c r="B94" s="224"/>
      <c r="C94" s="225"/>
      <c r="D94" s="225"/>
      <c r="E94" s="225"/>
      <c r="F94" s="225"/>
      <c r="G94" s="225"/>
      <c r="H94" s="225"/>
      <c r="I94" s="225"/>
      <c r="J94" s="225"/>
      <c r="K94" s="225"/>
      <c r="L94" s="225"/>
      <c r="M94" s="225"/>
      <c r="N94" s="225"/>
    </row>
    <row r="95" spans="1:28" x14ac:dyDescent="0.25">
      <c r="A95" s="223"/>
      <c r="B95" s="224"/>
      <c r="C95" s="225"/>
      <c r="D95" s="225"/>
      <c r="E95" s="225"/>
      <c r="F95" s="225"/>
      <c r="G95" s="225"/>
      <c r="H95" s="225"/>
      <c r="I95" s="225"/>
      <c r="J95" s="225"/>
      <c r="K95" s="225"/>
      <c r="L95" s="225"/>
      <c r="M95" s="225"/>
      <c r="N95" s="225"/>
    </row>
    <row r="96" spans="1:28" x14ac:dyDescent="0.25">
      <c r="A96" s="215" t="s">
        <v>185</v>
      </c>
      <c r="B96" s="216" t="s">
        <v>28</v>
      </c>
      <c r="C96" s="216" t="s">
        <v>29</v>
      </c>
      <c r="D96" s="216" t="s">
        <v>30</v>
      </c>
      <c r="E96" s="216" t="s">
        <v>31</v>
      </c>
      <c r="F96" s="216" t="s">
        <v>32</v>
      </c>
      <c r="G96" s="216" t="s">
        <v>33</v>
      </c>
      <c r="H96" s="216" t="s">
        <v>34</v>
      </c>
      <c r="I96" s="216" t="s">
        <v>35</v>
      </c>
      <c r="J96" s="216" t="s">
        <v>36</v>
      </c>
      <c r="K96" s="216" t="s">
        <v>37</v>
      </c>
      <c r="L96" s="216" t="s">
        <v>38</v>
      </c>
      <c r="M96" s="216" t="s">
        <v>39</v>
      </c>
      <c r="N96" s="216" t="s">
        <v>83</v>
      </c>
      <c r="P96" s="216" t="s">
        <v>28</v>
      </c>
      <c r="Q96" s="216" t="s">
        <v>29</v>
      </c>
      <c r="R96" s="216" t="s">
        <v>30</v>
      </c>
      <c r="S96" s="216" t="s">
        <v>31</v>
      </c>
      <c r="T96" s="216" t="s">
        <v>32</v>
      </c>
      <c r="U96" s="216" t="s">
        <v>33</v>
      </c>
      <c r="V96" s="216" t="s">
        <v>34</v>
      </c>
      <c r="W96" s="216" t="s">
        <v>35</v>
      </c>
      <c r="X96" s="216" t="s">
        <v>36</v>
      </c>
      <c r="Y96" s="216" t="s">
        <v>37</v>
      </c>
      <c r="Z96" s="216" t="s">
        <v>38</v>
      </c>
      <c r="AA96" s="216" t="s">
        <v>39</v>
      </c>
      <c r="AB96" s="216" t="s">
        <v>83</v>
      </c>
    </row>
    <row r="97" spans="1:28" x14ac:dyDescent="0.25">
      <c r="A97" s="3" t="s">
        <v>228</v>
      </c>
      <c r="B97" s="227">
        <v>1</v>
      </c>
      <c r="C97" s="227">
        <v>1</v>
      </c>
      <c r="D97" s="227">
        <v>1</v>
      </c>
      <c r="E97" s="227">
        <v>1</v>
      </c>
      <c r="F97" s="227">
        <v>1</v>
      </c>
      <c r="G97" s="227">
        <v>1</v>
      </c>
      <c r="H97" s="227">
        <v>1</v>
      </c>
      <c r="I97" s="227">
        <v>1</v>
      </c>
      <c r="J97" s="227">
        <v>1</v>
      </c>
      <c r="K97" s="227">
        <v>1</v>
      </c>
      <c r="L97" s="227">
        <v>1</v>
      </c>
      <c r="M97" s="227">
        <v>1</v>
      </c>
      <c r="N97" s="227">
        <v>1</v>
      </c>
      <c r="P97" s="418"/>
      <c r="Q97" s="418"/>
      <c r="R97" s="418"/>
      <c r="S97" s="418"/>
      <c r="T97" s="418"/>
      <c r="U97" s="418"/>
      <c r="V97" s="418"/>
      <c r="W97" s="418"/>
      <c r="X97" s="418"/>
      <c r="Y97" s="418"/>
      <c r="Z97" s="418"/>
      <c r="AA97" s="418"/>
      <c r="AB97" s="418"/>
    </row>
    <row r="98" spans="1:28" x14ac:dyDescent="0.25">
      <c r="A98" s="3" t="s">
        <v>229</v>
      </c>
      <c r="B98" s="227">
        <v>0.75</v>
      </c>
      <c r="C98" s="227">
        <v>0.75</v>
      </c>
      <c r="D98" s="227">
        <v>0.75</v>
      </c>
      <c r="E98" s="227">
        <v>0.75</v>
      </c>
      <c r="F98" s="227">
        <v>0.75</v>
      </c>
      <c r="G98" s="227">
        <v>0.75</v>
      </c>
      <c r="H98" s="227">
        <v>0.75</v>
      </c>
      <c r="I98" s="227">
        <v>0.75</v>
      </c>
      <c r="J98" s="227">
        <v>0.75</v>
      </c>
      <c r="K98" s="227">
        <v>0.75</v>
      </c>
      <c r="L98" s="227">
        <v>0.75</v>
      </c>
      <c r="M98" s="227">
        <v>0.75</v>
      </c>
      <c r="N98" s="227">
        <v>0.75</v>
      </c>
      <c r="P98" s="418"/>
      <c r="Q98" s="418"/>
      <c r="R98" s="418"/>
      <c r="S98" s="418"/>
      <c r="T98" s="418"/>
      <c r="U98" s="418"/>
      <c r="V98" s="418"/>
      <c r="W98" s="418"/>
      <c r="X98" s="418"/>
      <c r="Y98" s="418"/>
      <c r="Z98" s="418"/>
      <c r="AA98" s="418"/>
      <c r="AB98" s="418"/>
    </row>
    <row r="99" spans="1:28" x14ac:dyDescent="0.25">
      <c r="A99" s="215" t="s">
        <v>286</v>
      </c>
      <c r="B99" s="309"/>
      <c r="C99" s="309"/>
      <c r="D99" s="309"/>
      <c r="E99" s="309"/>
      <c r="F99" s="309"/>
      <c r="G99" s="309"/>
      <c r="H99" s="309"/>
      <c r="I99" s="309"/>
      <c r="J99" s="309"/>
      <c r="K99" s="309"/>
      <c r="L99" s="309"/>
      <c r="M99" s="309"/>
      <c r="N99" s="310">
        <f>SUM(B99:M99)</f>
        <v>0</v>
      </c>
      <c r="P99" s="418"/>
      <c r="Q99" s="418"/>
      <c r="R99" s="418"/>
      <c r="S99" s="418"/>
      <c r="T99" s="418"/>
      <c r="U99" s="418"/>
      <c r="V99" s="418"/>
      <c r="W99" s="418"/>
      <c r="X99" s="418"/>
      <c r="Y99" s="418"/>
      <c r="Z99" s="418"/>
      <c r="AA99" s="418"/>
      <c r="AB99" s="418"/>
    </row>
    <row r="100" spans="1:28" x14ac:dyDescent="0.25">
      <c r="A100" s="215" t="s">
        <v>287</v>
      </c>
      <c r="B100" s="309"/>
      <c r="C100" s="309"/>
      <c r="D100" s="309"/>
      <c r="E100" s="309"/>
      <c r="F100" s="309"/>
      <c r="G100" s="309"/>
      <c r="H100" s="309"/>
      <c r="I100" s="309"/>
      <c r="J100" s="309"/>
      <c r="K100" s="309"/>
      <c r="L100" s="309"/>
      <c r="M100" s="309"/>
      <c r="N100" s="310">
        <f>SUM(B100:M100)</f>
        <v>0</v>
      </c>
      <c r="P100" s="418"/>
      <c r="Q100" s="418"/>
      <c r="R100" s="418"/>
      <c r="S100" s="418"/>
      <c r="T100" s="418"/>
      <c r="U100" s="418"/>
      <c r="V100" s="418"/>
      <c r="W100" s="418"/>
      <c r="X100" s="418"/>
      <c r="Y100" s="418"/>
      <c r="Z100" s="418"/>
      <c r="AA100" s="418"/>
      <c r="AB100" s="418"/>
    </row>
    <row r="101" spans="1:28" x14ac:dyDescent="0.25">
      <c r="A101" s="3" t="s">
        <v>288</v>
      </c>
      <c r="B101" s="311">
        <f>IFERROR(B99/B100,0)</f>
        <v>0</v>
      </c>
      <c r="C101" s="311">
        <f t="shared" ref="C101:M101" si="21">IFERROR(C99/C100,0)</f>
        <v>0</v>
      </c>
      <c r="D101" s="311">
        <f t="shared" si="21"/>
        <v>0</v>
      </c>
      <c r="E101" s="311">
        <f t="shared" si="21"/>
        <v>0</v>
      </c>
      <c r="F101" s="311">
        <f t="shared" si="21"/>
        <v>0</v>
      </c>
      <c r="G101" s="311">
        <f t="shared" si="21"/>
        <v>0</v>
      </c>
      <c r="H101" s="311">
        <f t="shared" si="21"/>
        <v>0</v>
      </c>
      <c r="I101" s="311">
        <f t="shared" si="21"/>
        <v>0</v>
      </c>
      <c r="J101" s="311">
        <f t="shared" si="21"/>
        <v>0</v>
      </c>
      <c r="K101" s="311">
        <f t="shared" si="21"/>
        <v>0</v>
      </c>
      <c r="L101" s="311">
        <f t="shared" si="21"/>
        <v>0</v>
      </c>
      <c r="M101" s="311">
        <f t="shared" si="21"/>
        <v>0</v>
      </c>
      <c r="N101" s="312">
        <f>AVERAGE(B101:M101)</f>
        <v>0</v>
      </c>
      <c r="P101" s="418"/>
      <c r="Q101" s="418"/>
      <c r="R101" s="418"/>
      <c r="S101" s="418"/>
      <c r="T101" s="418"/>
      <c r="U101" s="418"/>
      <c r="V101" s="418"/>
      <c r="W101" s="418"/>
      <c r="X101" s="418"/>
      <c r="Y101" s="418"/>
      <c r="Z101" s="418"/>
      <c r="AA101" s="418"/>
      <c r="AB101" s="418"/>
    </row>
    <row r="102" spans="1:28" x14ac:dyDescent="0.25">
      <c r="A102" s="3" t="s">
        <v>289</v>
      </c>
      <c r="B102" s="256"/>
      <c r="C102" s="256"/>
      <c r="D102" s="256"/>
      <c r="E102" s="256"/>
      <c r="F102" s="256"/>
      <c r="G102" s="256"/>
      <c r="H102" s="256"/>
      <c r="I102" s="256"/>
      <c r="J102" s="256"/>
      <c r="K102" s="256"/>
      <c r="L102" s="256"/>
      <c r="M102" s="256"/>
      <c r="N102" s="254" t="e">
        <f>AVERAGE(B102:M102)</f>
        <v>#DIV/0!</v>
      </c>
      <c r="P102" s="418"/>
      <c r="Q102" s="418"/>
      <c r="R102" s="418"/>
      <c r="S102" s="418"/>
      <c r="T102" s="418"/>
      <c r="U102" s="418"/>
      <c r="V102" s="418"/>
      <c r="W102" s="418"/>
      <c r="X102" s="418"/>
      <c r="Y102" s="418"/>
      <c r="Z102" s="418"/>
      <c r="AA102" s="418"/>
      <c r="AB102" s="418"/>
    </row>
    <row r="103" spans="1:28" x14ac:dyDescent="0.25">
      <c r="A103" s="3" t="s">
        <v>198</v>
      </c>
      <c r="B103" s="6">
        <f>IFERROR(AVERAGE(B102/B98,B101/B97),0)</f>
        <v>0</v>
      </c>
      <c r="C103" s="6">
        <f t="shared" ref="C103:N103" si="22">IFERROR(AVERAGE(C102/C98,C101/C97),0)</f>
        <v>0</v>
      </c>
      <c r="D103" s="6">
        <f t="shared" si="22"/>
        <v>0</v>
      </c>
      <c r="E103" s="6">
        <f t="shared" si="22"/>
        <v>0</v>
      </c>
      <c r="F103" s="6">
        <f t="shared" si="22"/>
        <v>0</v>
      </c>
      <c r="G103" s="6">
        <f t="shared" si="22"/>
        <v>0</v>
      </c>
      <c r="H103" s="6">
        <f t="shared" si="22"/>
        <v>0</v>
      </c>
      <c r="I103" s="6">
        <f t="shared" si="22"/>
        <v>0</v>
      </c>
      <c r="J103" s="6">
        <f t="shared" si="22"/>
        <v>0</v>
      </c>
      <c r="K103" s="6">
        <f t="shared" si="22"/>
        <v>0</v>
      </c>
      <c r="L103" s="6">
        <f t="shared" si="22"/>
        <v>0</v>
      </c>
      <c r="M103" s="6">
        <f t="shared" si="22"/>
        <v>0</v>
      </c>
      <c r="N103" s="6">
        <f t="shared" si="22"/>
        <v>0</v>
      </c>
      <c r="P103" s="418"/>
      <c r="Q103" s="418"/>
      <c r="R103" s="418"/>
      <c r="S103" s="418"/>
      <c r="T103" s="418"/>
      <c r="U103" s="418"/>
      <c r="V103" s="418"/>
      <c r="W103" s="418"/>
      <c r="X103" s="418"/>
      <c r="Y103" s="418"/>
      <c r="Z103" s="418"/>
      <c r="AA103" s="418"/>
      <c r="AB103" s="418"/>
    </row>
    <row r="104" spans="1:28" x14ac:dyDescent="0.25">
      <c r="A104" s="3" t="s">
        <v>199</v>
      </c>
      <c r="B104" s="2">
        <f>B103</f>
        <v>0</v>
      </c>
      <c r="C104" s="2">
        <f>SUM($B$103:C$103)/COUNT($B$103:C$103)</f>
        <v>0</v>
      </c>
      <c r="D104" s="2">
        <f>SUM($B$103:D$103)/COUNT($B$103:D$103)</f>
        <v>0</v>
      </c>
      <c r="E104" s="2">
        <f>SUM($B$103:E$103)/COUNT($B$103:E$103)</f>
        <v>0</v>
      </c>
      <c r="F104" s="2">
        <f>SUM($B$103:F$103)/COUNT($B$103:F$103)</f>
        <v>0</v>
      </c>
      <c r="G104" s="2">
        <f>SUM($B$103:G$103)/COUNT($B$103:G$103)</f>
        <v>0</v>
      </c>
      <c r="H104" s="2">
        <f>SUM($B$103:H$103)/COUNT($B$103:H$103)</f>
        <v>0</v>
      </c>
      <c r="I104" s="2">
        <f>SUM($B$103:I$103)/COUNT($B$103:I$103)</f>
        <v>0</v>
      </c>
      <c r="J104" s="2">
        <f>SUM($B$103:J$103)/COUNT($B$103:J$103)</f>
        <v>0</v>
      </c>
      <c r="K104" s="2">
        <f>SUM($B$103:K$103)/COUNT($B$103:K$103)</f>
        <v>0</v>
      </c>
      <c r="L104" s="2">
        <f>SUM($B$103:L$103)/COUNT($B$103:L$103)</f>
        <v>0</v>
      </c>
      <c r="M104" s="2">
        <f>SUM($B$103:M$103)/COUNT($B$103:M$103)</f>
        <v>0</v>
      </c>
      <c r="N104" s="2"/>
      <c r="P104" s="418"/>
      <c r="Q104" s="418"/>
      <c r="R104" s="418"/>
      <c r="S104" s="418"/>
      <c r="T104" s="418"/>
      <c r="U104" s="418"/>
      <c r="V104" s="418"/>
      <c r="W104" s="418"/>
      <c r="X104" s="418"/>
      <c r="Y104" s="418"/>
      <c r="Z104" s="418"/>
      <c r="AA104" s="418"/>
      <c r="AB104" s="418"/>
    </row>
    <row r="105" spans="1:28" x14ac:dyDescent="0.25">
      <c r="A105" s="223"/>
      <c r="B105" s="224"/>
      <c r="C105" s="225"/>
      <c r="D105" s="225"/>
      <c r="E105" s="225"/>
      <c r="F105" s="225"/>
      <c r="G105" s="225"/>
      <c r="H105" s="225"/>
      <c r="I105" s="225"/>
      <c r="J105" s="225"/>
      <c r="K105" s="225"/>
      <c r="L105" s="225"/>
      <c r="M105" s="225"/>
      <c r="N105" s="225"/>
    </row>
    <row r="106" spans="1:28" x14ac:dyDescent="0.25">
      <c r="A106" s="223"/>
      <c r="B106" s="233"/>
      <c r="C106" s="234"/>
      <c r="D106" s="225"/>
      <c r="E106" s="225"/>
      <c r="F106" s="225"/>
      <c r="G106" s="225"/>
      <c r="H106" s="225"/>
      <c r="I106" s="225"/>
      <c r="J106" s="225"/>
      <c r="K106" s="225"/>
      <c r="L106" s="225"/>
      <c r="M106" s="225"/>
      <c r="N106" s="225"/>
    </row>
    <row r="107" spans="1:28" x14ac:dyDescent="0.25">
      <c r="A107" s="3" t="s">
        <v>195</v>
      </c>
      <c r="B107" s="222" t="s">
        <v>194</v>
      </c>
      <c r="C107" s="222"/>
    </row>
    <row r="108" spans="1:28" x14ac:dyDescent="0.25">
      <c r="A108" s="261" t="s">
        <v>191</v>
      </c>
      <c r="B108" s="260" t="s">
        <v>28</v>
      </c>
      <c r="C108" s="216" t="s">
        <v>29</v>
      </c>
      <c r="D108" s="216" t="s">
        <v>30</v>
      </c>
      <c r="E108" s="216" t="s">
        <v>31</v>
      </c>
      <c r="F108" s="216" t="s">
        <v>32</v>
      </c>
      <c r="G108" s="216" t="s">
        <v>33</v>
      </c>
      <c r="H108" s="216" t="s">
        <v>34</v>
      </c>
      <c r="I108" s="216" t="s">
        <v>35</v>
      </c>
      <c r="J108" s="216" t="s">
        <v>36</v>
      </c>
      <c r="K108" s="216" t="s">
        <v>37</v>
      </c>
      <c r="L108" s="216" t="s">
        <v>38</v>
      </c>
      <c r="M108" s="216" t="s">
        <v>39</v>
      </c>
      <c r="N108" s="216" t="s">
        <v>83</v>
      </c>
      <c r="P108" s="216" t="s">
        <v>28</v>
      </c>
      <c r="Q108" s="216" t="s">
        <v>29</v>
      </c>
      <c r="R108" s="216" t="s">
        <v>30</v>
      </c>
      <c r="S108" s="216" t="s">
        <v>31</v>
      </c>
      <c r="T108" s="216" t="s">
        <v>32</v>
      </c>
      <c r="U108" s="216" t="s">
        <v>33</v>
      </c>
      <c r="V108" s="216" t="s">
        <v>34</v>
      </c>
      <c r="W108" s="216" t="s">
        <v>35</v>
      </c>
      <c r="X108" s="216" t="s">
        <v>36</v>
      </c>
      <c r="Y108" s="216" t="s">
        <v>37</v>
      </c>
      <c r="Z108" s="216" t="s">
        <v>38</v>
      </c>
      <c r="AA108" s="216" t="s">
        <v>39</v>
      </c>
      <c r="AB108" s="216" t="s">
        <v>83</v>
      </c>
    </row>
    <row r="109" spans="1:28" x14ac:dyDescent="0.25">
      <c r="A109" s="3" t="s">
        <v>40</v>
      </c>
      <c r="B109" s="221">
        <v>0</v>
      </c>
      <c r="C109" s="221">
        <v>0</v>
      </c>
      <c r="D109" s="221">
        <v>0</v>
      </c>
      <c r="E109" s="221">
        <v>0</v>
      </c>
      <c r="F109" s="221">
        <v>0</v>
      </c>
      <c r="G109" s="221">
        <v>0</v>
      </c>
      <c r="H109" s="221">
        <v>0</v>
      </c>
      <c r="I109" s="221">
        <v>0</v>
      </c>
      <c r="J109" s="221">
        <v>0</v>
      </c>
      <c r="K109" s="221">
        <v>0</v>
      </c>
      <c r="L109" s="221">
        <v>0</v>
      </c>
      <c r="M109" s="221">
        <v>0</v>
      </c>
      <c r="N109" s="221">
        <f>SUM(B109:M109)</f>
        <v>0</v>
      </c>
      <c r="P109" s="418"/>
      <c r="Q109" s="418"/>
      <c r="R109" s="418"/>
      <c r="S109" s="418"/>
      <c r="T109" s="418"/>
      <c r="U109" s="418"/>
      <c r="V109" s="418"/>
      <c r="W109" s="418"/>
      <c r="X109" s="418"/>
      <c r="Y109" s="418"/>
      <c r="Z109" s="418"/>
      <c r="AA109" s="418"/>
      <c r="AB109" s="418"/>
    </row>
    <row r="110" spans="1:28" x14ac:dyDescent="0.25">
      <c r="A110" s="3" t="s">
        <v>41</v>
      </c>
      <c r="B110" s="253"/>
      <c r="C110" s="253"/>
      <c r="D110" s="253"/>
      <c r="E110" s="253"/>
      <c r="F110" s="253"/>
      <c r="G110" s="253"/>
      <c r="H110" s="253"/>
      <c r="I110" s="253"/>
      <c r="J110" s="253"/>
      <c r="K110" s="253"/>
      <c r="L110" s="253"/>
      <c r="M110" s="253"/>
      <c r="N110" s="253">
        <f>SUM(B110:M110)</f>
        <v>0</v>
      </c>
      <c r="P110" s="418"/>
      <c r="Q110" s="418"/>
      <c r="R110" s="418"/>
      <c r="S110" s="418"/>
      <c r="T110" s="418"/>
      <c r="U110" s="418"/>
      <c r="V110" s="418"/>
      <c r="W110" s="418"/>
      <c r="X110" s="418"/>
      <c r="Y110" s="418"/>
      <c r="Z110" s="418"/>
      <c r="AA110" s="418"/>
      <c r="AB110" s="418"/>
    </row>
    <row r="111" spans="1:28" x14ac:dyDescent="0.25">
      <c r="A111" s="3" t="s">
        <v>84</v>
      </c>
      <c r="B111" s="221">
        <f>B110</f>
        <v>0</v>
      </c>
      <c r="C111" s="221">
        <f>SUM($B$110:C$110)</f>
        <v>0</v>
      </c>
      <c r="D111" s="221">
        <f>SUM($B$110:D$110)</f>
        <v>0</v>
      </c>
      <c r="E111" s="221">
        <f>SUM($B$110:E$110)</f>
        <v>0</v>
      </c>
      <c r="F111" s="221">
        <f>SUM($B$110:F$110)</f>
        <v>0</v>
      </c>
      <c r="G111" s="221">
        <f>SUM($B$110:G$110)</f>
        <v>0</v>
      </c>
      <c r="H111" s="221">
        <f>SUM($B$110:H$110)</f>
        <v>0</v>
      </c>
      <c r="I111" s="221">
        <f>SUM($B$110:I$110)</f>
        <v>0</v>
      </c>
      <c r="J111" s="221">
        <f>SUM($B$110:J$110)</f>
        <v>0</v>
      </c>
      <c r="K111" s="221">
        <f>SUM($B$110:K$110)</f>
        <v>0</v>
      </c>
      <c r="L111" s="221">
        <f>SUM($B$110:L$110)</f>
        <v>0</v>
      </c>
      <c r="M111" s="221">
        <f>SUM($B$110:M$110)</f>
        <v>0</v>
      </c>
      <c r="N111" s="221"/>
      <c r="P111" s="418"/>
      <c r="Q111" s="418"/>
      <c r="R111" s="418"/>
      <c r="S111" s="418"/>
      <c r="T111" s="418"/>
      <c r="U111" s="418"/>
      <c r="V111" s="418"/>
      <c r="W111" s="418"/>
      <c r="X111" s="418"/>
      <c r="Y111" s="418"/>
      <c r="Z111" s="418"/>
      <c r="AA111" s="418"/>
      <c r="AB111" s="418"/>
    </row>
    <row r="112" spans="1:28" x14ac:dyDescent="0.25">
      <c r="A112" s="3" t="s">
        <v>198</v>
      </c>
      <c r="B112" s="6">
        <f>IF(B110=0,1,B109/B110)</f>
        <v>1</v>
      </c>
      <c r="C112" s="6">
        <f t="shared" ref="C112:N112" si="23">IF(C110=0,1,C109/C110)</f>
        <v>1</v>
      </c>
      <c r="D112" s="6">
        <f t="shared" si="23"/>
        <v>1</v>
      </c>
      <c r="E112" s="6">
        <f t="shared" si="23"/>
        <v>1</v>
      </c>
      <c r="F112" s="6">
        <f t="shared" si="23"/>
        <v>1</v>
      </c>
      <c r="G112" s="6">
        <f t="shared" si="23"/>
        <v>1</v>
      </c>
      <c r="H112" s="6">
        <f t="shared" si="23"/>
        <v>1</v>
      </c>
      <c r="I112" s="6">
        <f t="shared" si="23"/>
        <v>1</v>
      </c>
      <c r="J112" s="6">
        <f t="shared" si="23"/>
        <v>1</v>
      </c>
      <c r="K112" s="6">
        <f t="shared" si="23"/>
        <v>1</v>
      </c>
      <c r="L112" s="6">
        <f t="shared" si="23"/>
        <v>1</v>
      </c>
      <c r="M112" s="6">
        <f t="shared" si="23"/>
        <v>1</v>
      </c>
      <c r="N112" s="6">
        <f t="shared" si="23"/>
        <v>1</v>
      </c>
      <c r="P112" s="418"/>
      <c r="Q112" s="418"/>
      <c r="R112" s="418"/>
      <c r="S112" s="418"/>
      <c r="T112" s="418"/>
      <c r="U112" s="418"/>
      <c r="V112" s="418"/>
      <c r="W112" s="418"/>
      <c r="X112" s="418"/>
      <c r="Y112" s="418"/>
      <c r="Z112" s="418"/>
      <c r="AA112" s="418"/>
      <c r="AB112" s="418"/>
    </row>
    <row r="113" spans="1:28" x14ac:dyDescent="0.25">
      <c r="A113" s="3" t="s">
        <v>199</v>
      </c>
      <c r="B113" s="2">
        <f>B112</f>
        <v>1</v>
      </c>
      <c r="C113" s="2">
        <f>SUM($B$112:C$112)/COUNT($B$112:C$112)</f>
        <v>1</v>
      </c>
      <c r="D113" s="2">
        <f>SUM($B$112:D$112)/COUNT($B$112:D$112)</f>
        <v>1</v>
      </c>
      <c r="E113" s="2">
        <f>SUM($B$112:E$112)/COUNT($B$112:E$112)</f>
        <v>1</v>
      </c>
      <c r="F113" s="2">
        <f>SUM($B$112:F$112)/COUNT($B$112:F$112)</f>
        <v>1</v>
      </c>
      <c r="G113" s="2">
        <f>SUM($B$112:G$112)/COUNT($B$112:G$112)</f>
        <v>1</v>
      </c>
      <c r="H113" s="2">
        <f>SUM($B$112:H$112)/COUNT($B$112:H$112)</f>
        <v>1</v>
      </c>
      <c r="I113" s="2">
        <f>SUM($B$112:I$112)/COUNT($B$112:I$112)</f>
        <v>1</v>
      </c>
      <c r="J113" s="2">
        <f>SUM($B$112:J$112)/COUNT($B$112:J$112)</f>
        <v>1</v>
      </c>
      <c r="K113" s="2">
        <f>SUM($B$112:K$112)/COUNT($B$112:K$112)</f>
        <v>1</v>
      </c>
      <c r="L113" s="2">
        <f>SUM($B$112:L$112)/COUNT($B$112:L$112)</f>
        <v>1</v>
      </c>
      <c r="M113" s="2">
        <f>SUM($B$112:M$112)/COUNT($B$112:M$112)</f>
        <v>1</v>
      </c>
      <c r="N113" s="2"/>
      <c r="P113" s="418"/>
      <c r="Q113" s="418"/>
      <c r="R113" s="418"/>
      <c r="S113" s="418"/>
      <c r="T113" s="418"/>
      <c r="U113" s="418"/>
      <c r="V113" s="418"/>
      <c r="W113" s="418"/>
      <c r="X113" s="418"/>
      <c r="Y113" s="418"/>
      <c r="Z113" s="418"/>
      <c r="AA113" s="418"/>
      <c r="AB113" s="418"/>
    </row>
    <row r="114" spans="1:28" x14ac:dyDescent="0.25">
      <c r="A114" s="223"/>
      <c r="B114" s="225"/>
      <c r="C114" s="225"/>
      <c r="D114" s="225"/>
      <c r="E114" s="225"/>
      <c r="F114" s="225"/>
      <c r="G114" s="225"/>
      <c r="H114" s="225"/>
      <c r="I114" s="225"/>
      <c r="J114" s="225"/>
      <c r="K114" s="225"/>
      <c r="L114" s="225"/>
      <c r="M114" s="225"/>
      <c r="N114" s="225"/>
    </row>
    <row r="115" spans="1:28" x14ac:dyDescent="0.25">
      <c r="A115" s="223"/>
      <c r="B115" s="225"/>
      <c r="C115" s="225"/>
      <c r="D115" s="225"/>
      <c r="E115" s="225"/>
      <c r="F115" s="225"/>
      <c r="G115" s="225"/>
      <c r="H115" s="225"/>
      <c r="I115" s="225"/>
      <c r="J115" s="225"/>
      <c r="K115" s="225"/>
      <c r="L115" s="225"/>
      <c r="M115" s="225"/>
      <c r="N115" s="225"/>
    </row>
    <row r="116" spans="1:28" x14ac:dyDescent="0.25">
      <c r="A116" s="3" t="s">
        <v>181</v>
      </c>
      <c r="B116" s="222" t="s">
        <v>188</v>
      </c>
      <c r="C116" s="222"/>
    </row>
    <row r="117" spans="1:28" x14ac:dyDescent="0.25">
      <c r="A117" s="261" t="s">
        <v>186</v>
      </c>
      <c r="B117" s="260" t="s">
        <v>28</v>
      </c>
      <c r="C117" s="216" t="s">
        <v>29</v>
      </c>
      <c r="D117" s="216" t="s">
        <v>30</v>
      </c>
      <c r="E117" s="216" t="s">
        <v>31</v>
      </c>
      <c r="F117" s="216" t="s">
        <v>32</v>
      </c>
      <c r="G117" s="216" t="s">
        <v>33</v>
      </c>
      <c r="H117" s="216" t="s">
        <v>34</v>
      </c>
      <c r="I117" s="216" t="s">
        <v>35</v>
      </c>
      <c r="J117" s="216" t="s">
        <v>36</v>
      </c>
      <c r="K117" s="216" t="s">
        <v>37</v>
      </c>
      <c r="L117" s="216" t="s">
        <v>38</v>
      </c>
      <c r="M117" s="216" t="s">
        <v>39</v>
      </c>
      <c r="N117" s="216" t="s">
        <v>83</v>
      </c>
      <c r="P117" s="216" t="s">
        <v>28</v>
      </c>
      <c r="Q117" s="216" t="s">
        <v>29</v>
      </c>
      <c r="R117" s="216" t="s">
        <v>30</v>
      </c>
      <c r="S117" s="216" t="s">
        <v>31</v>
      </c>
      <c r="T117" s="216" t="s">
        <v>32</v>
      </c>
      <c r="U117" s="216" t="s">
        <v>33</v>
      </c>
      <c r="V117" s="216" t="s">
        <v>34</v>
      </c>
      <c r="W117" s="216" t="s">
        <v>35</v>
      </c>
      <c r="X117" s="216" t="s">
        <v>36</v>
      </c>
      <c r="Y117" s="216" t="s">
        <v>37</v>
      </c>
      <c r="Z117" s="216" t="s">
        <v>38</v>
      </c>
      <c r="AA117" s="216" t="s">
        <v>39</v>
      </c>
      <c r="AB117" s="216" t="s">
        <v>83</v>
      </c>
    </row>
    <row r="118" spans="1:28" x14ac:dyDescent="0.25">
      <c r="A118" s="3" t="s">
        <v>40</v>
      </c>
      <c r="B118" s="221">
        <v>0</v>
      </c>
      <c r="C118" s="221">
        <v>0</v>
      </c>
      <c r="D118" s="221">
        <v>0</v>
      </c>
      <c r="E118" s="221">
        <v>0</v>
      </c>
      <c r="F118" s="221">
        <v>0</v>
      </c>
      <c r="G118" s="221">
        <v>0</v>
      </c>
      <c r="H118" s="221">
        <v>0</v>
      </c>
      <c r="I118" s="221">
        <v>0</v>
      </c>
      <c r="J118" s="221">
        <v>0</v>
      </c>
      <c r="K118" s="221">
        <v>0</v>
      </c>
      <c r="L118" s="221">
        <v>0</v>
      </c>
      <c r="M118" s="221">
        <v>0</v>
      </c>
      <c r="N118" s="221">
        <f>SUM(B118:M118)</f>
        <v>0</v>
      </c>
      <c r="P118" s="418"/>
      <c r="Q118" s="418"/>
      <c r="R118" s="418"/>
      <c r="S118" s="418"/>
      <c r="T118" s="418"/>
      <c r="U118" s="418"/>
      <c r="V118" s="418"/>
      <c r="W118" s="418"/>
      <c r="X118" s="418"/>
      <c r="Y118" s="418"/>
      <c r="Z118" s="418"/>
      <c r="AA118" s="418"/>
      <c r="AB118" s="418"/>
    </row>
    <row r="119" spans="1:28" x14ac:dyDescent="0.25">
      <c r="A119" s="3" t="s">
        <v>41</v>
      </c>
      <c r="B119" s="253"/>
      <c r="C119" s="253"/>
      <c r="D119" s="253"/>
      <c r="E119" s="253"/>
      <c r="F119" s="253"/>
      <c r="G119" s="253"/>
      <c r="H119" s="253"/>
      <c r="I119" s="253"/>
      <c r="J119" s="253"/>
      <c r="K119" s="253"/>
      <c r="L119" s="253"/>
      <c r="M119" s="253"/>
      <c r="N119" s="253">
        <f>SUM(B119:M119)</f>
        <v>0</v>
      </c>
      <c r="P119" s="418"/>
      <c r="Q119" s="418"/>
      <c r="R119" s="418"/>
      <c r="S119" s="418"/>
      <c r="T119" s="418"/>
      <c r="U119" s="418"/>
      <c r="V119" s="418"/>
      <c r="W119" s="418"/>
      <c r="X119" s="418"/>
      <c r="Y119" s="418"/>
      <c r="Z119" s="418"/>
      <c r="AA119" s="418"/>
      <c r="AB119" s="418"/>
    </row>
    <row r="120" spans="1:28" x14ac:dyDescent="0.25">
      <c r="A120" s="3" t="s">
        <v>84</v>
      </c>
      <c r="B120" s="221">
        <f>B119</f>
        <v>0</v>
      </c>
      <c r="C120" s="221">
        <f>SUM($B$149:M$149)</f>
        <v>0</v>
      </c>
      <c r="D120" s="221">
        <f>SUM($B$149:M$149)</f>
        <v>0</v>
      </c>
      <c r="E120" s="221">
        <f>SUM($B$149:M$149)</f>
        <v>0</v>
      </c>
      <c r="F120" s="221">
        <f>SUM($B$149:M$149)</f>
        <v>0</v>
      </c>
      <c r="G120" s="221">
        <f>SUM($B$149:M$149)</f>
        <v>0</v>
      </c>
      <c r="H120" s="221">
        <f>SUM($B$149:M$149)</f>
        <v>0</v>
      </c>
      <c r="I120" s="221">
        <f>SUM($B$149:M$149)</f>
        <v>0</v>
      </c>
      <c r="J120" s="221">
        <f>SUM($B$149:M$149)</f>
        <v>0</v>
      </c>
      <c r="K120" s="221">
        <f>SUM($B$149:M$149)</f>
        <v>0</v>
      </c>
      <c r="L120" s="221">
        <f>SUM($B$149:M$149)</f>
        <v>0</v>
      </c>
      <c r="M120" s="221">
        <f>SUM($B$149:M$149)</f>
        <v>0</v>
      </c>
      <c r="N120" s="221"/>
      <c r="P120" s="418"/>
      <c r="Q120" s="418"/>
      <c r="R120" s="418"/>
      <c r="S120" s="418"/>
      <c r="T120" s="418"/>
      <c r="U120" s="418"/>
      <c r="V120" s="418"/>
      <c r="W120" s="418"/>
      <c r="X120" s="418"/>
      <c r="Y120" s="418"/>
      <c r="Z120" s="418"/>
      <c r="AA120" s="418"/>
      <c r="AB120" s="418"/>
    </row>
    <row r="121" spans="1:28" x14ac:dyDescent="0.25">
      <c r="A121" s="3" t="s">
        <v>198</v>
      </c>
      <c r="B121" s="6">
        <f>IF(B119=0,1,B118/B119)</f>
        <v>1</v>
      </c>
      <c r="C121" s="6">
        <f t="shared" ref="C121:N121" si="24">IF(C119=0,1,C118/C119)</f>
        <v>1</v>
      </c>
      <c r="D121" s="6">
        <f t="shared" si="24"/>
        <v>1</v>
      </c>
      <c r="E121" s="6">
        <f t="shared" si="24"/>
        <v>1</v>
      </c>
      <c r="F121" s="6">
        <f t="shared" si="24"/>
        <v>1</v>
      </c>
      <c r="G121" s="6">
        <f t="shared" si="24"/>
        <v>1</v>
      </c>
      <c r="H121" s="6">
        <f t="shared" si="24"/>
        <v>1</v>
      </c>
      <c r="I121" s="6">
        <f t="shared" si="24"/>
        <v>1</v>
      </c>
      <c r="J121" s="6">
        <f t="shared" si="24"/>
        <v>1</v>
      </c>
      <c r="K121" s="6">
        <f t="shared" si="24"/>
        <v>1</v>
      </c>
      <c r="L121" s="6">
        <f t="shared" si="24"/>
        <v>1</v>
      </c>
      <c r="M121" s="6">
        <f t="shared" si="24"/>
        <v>1</v>
      </c>
      <c r="N121" s="6">
        <f t="shared" si="24"/>
        <v>1</v>
      </c>
      <c r="P121" s="418"/>
      <c r="Q121" s="418"/>
      <c r="R121" s="418"/>
      <c r="S121" s="418"/>
      <c r="T121" s="418"/>
      <c r="U121" s="418"/>
      <c r="V121" s="418"/>
      <c r="W121" s="418"/>
      <c r="X121" s="418"/>
      <c r="Y121" s="418"/>
      <c r="Z121" s="418"/>
      <c r="AA121" s="418"/>
      <c r="AB121" s="418"/>
    </row>
    <row r="122" spans="1:28" x14ac:dyDescent="0.25">
      <c r="A122" s="3" t="s">
        <v>199</v>
      </c>
      <c r="B122" s="2">
        <f>B121</f>
        <v>1</v>
      </c>
      <c r="C122" s="2">
        <f>AVERAGE($B$121:C$121)</f>
        <v>1</v>
      </c>
      <c r="D122" s="2">
        <f>AVERAGE($B$121:D$121)</f>
        <v>1</v>
      </c>
      <c r="E122" s="2">
        <f>AVERAGE($B$121:E$121)</f>
        <v>1</v>
      </c>
      <c r="F122" s="2">
        <f>AVERAGE($B$121:F$121)</f>
        <v>1</v>
      </c>
      <c r="G122" s="2">
        <f>AVERAGE($B$121:G$121)</f>
        <v>1</v>
      </c>
      <c r="H122" s="2">
        <f>AVERAGE($B$121:H$121)</f>
        <v>1</v>
      </c>
      <c r="I122" s="2">
        <f>AVERAGE($B$121:I$121)</f>
        <v>1</v>
      </c>
      <c r="J122" s="2">
        <f>AVERAGE($B$121:J$121)</f>
        <v>1</v>
      </c>
      <c r="K122" s="2">
        <f>AVERAGE($B$121:K$121)</f>
        <v>1</v>
      </c>
      <c r="L122" s="2">
        <f>AVERAGE($B$121:L$121)</f>
        <v>1</v>
      </c>
      <c r="M122" s="2">
        <f>AVERAGE($B$121:M$121)</f>
        <v>1</v>
      </c>
      <c r="N122" s="2"/>
      <c r="P122" s="418"/>
      <c r="Q122" s="418"/>
      <c r="R122" s="418"/>
      <c r="S122" s="418"/>
      <c r="T122" s="418"/>
      <c r="U122" s="418"/>
      <c r="V122" s="418"/>
      <c r="W122" s="418"/>
      <c r="X122" s="418"/>
      <c r="Y122" s="418"/>
      <c r="Z122" s="418"/>
      <c r="AA122" s="418"/>
      <c r="AB122" s="418"/>
    </row>
    <row r="123" spans="1:28" x14ac:dyDescent="0.25">
      <c r="A123" s="223"/>
      <c r="B123" s="225"/>
      <c r="C123" s="225"/>
      <c r="D123" s="225"/>
      <c r="E123" s="225"/>
      <c r="F123" s="225"/>
      <c r="G123" s="225"/>
      <c r="H123" s="225"/>
      <c r="I123" s="225"/>
      <c r="J123" s="225"/>
      <c r="K123" s="225"/>
      <c r="L123" s="225"/>
      <c r="M123" s="225"/>
      <c r="N123" s="225"/>
    </row>
    <row r="125" spans="1:28" x14ac:dyDescent="0.25">
      <c r="A125" s="235" t="s">
        <v>197</v>
      </c>
      <c r="B125" s="3" t="s">
        <v>28</v>
      </c>
      <c r="C125" s="3" t="s">
        <v>29</v>
      </c>
      <c r="D125" s="3" t="s">
        <v>30</v>
      </c>
      <c r="E125" s="3" t="s">
        <v>31</v>
      </c>
      <c r="F125" s="3" t="s">
        <v>32</v>
      </c>
      <c r="G125" s="3" t="s">
        <v>33</v>
      </c>
      <c r="H125" s="3" t="s">
        <v>34</v>
      </c>
      <c r="I125" s="3" t="s">
        <v>35</v>
      </c>
      <c r="J125" s="3" t="s">
        <v>36</v>
      </c>
      <c r="K125" s="3" t="s">
        <v>37</v>
      </c>
      <c r="L125" s="3" t="s">
        <v>38</v>
      </c>
      <c r="M125" s="3" t="s">
        <v>39</v>
      </c>
      <c r="N125" s="3" t="s">
        <v>83</v>
      </c>
      <c r="P125" s="216" t="s">
        <v>28</v>
      </c>
      <c r="Q125" s="216" t="s">
        <v>29</v>
      </c>
      <c r="R125" s="216" t="s">
        <v>30</v>
      </c>
      <c r="S125" s="216" t="s">
        <v>31</v>
      </c>
      <c r="T125" s="216" t="s">
        <v>32</v>
      </c>
      <c r="U125" s="216" t="s">
        <v>33</v>
      </c>
      <c r="V125" s="216" t="s">
        <v>34</v>
      </c>
      <c r="W125" s="216" t="s">
        <v>35</v>
      </c>
      <c r="X125" s="216" t="s">
        <v>36</v>
      </c>
      <c r="Y125" s="216" t="s">
        <v>37</v>
      </c>
      <c r="Z125" s="216" t="s">
        <v>38</v>
      </c>
      <c r="AA125" s="216" t="s">
        <v>39</v>
      </c>
      <c r="AB125" s="216" t="s">
        <v>83</v>
      </c>
    </row>
    <row r="126" spans="1:28" x14ac:dyDescent="0.25">
      <c r="A126" s="3" t="s">
        <v>40</v>
      </c>
      <c r="B126" s="2">
        <v>1</v>
      </c>
      <c r="C126" s="2">
        <v>1</v>
      </c>
      <c r="D126" s="2">
        <v>1</v>
      </c>
      <c r="E126" s="2">
        <v>1</v>
      </c>
      <c r="F126" s="2">
        <v>1</v>
      </c>
      <c r="G126" s="2">
        <v>1</v>
      </c>
      <c r="H126" s="2">
        <v>1</v>
      </c>
      <c r="I126" s="2">
        <v>1</v>
      </c>
      <c r="J126" s="2">
        <v>1</v>
      </c>
      <c r="K126" s="2">
        <v>1</v>
      </c>
      <c r="L126" s="2">
        <v>1</v>
      </c>
      <c r="M126" s="2">
        <v>1</v>
      </c>
      <c r="N126" s="2">
        <f>AVERAGE(B126:M126)</f>
        <v>1</v>
      </c>
      <c r="P126" s="418"/>
      <c r="Q126" s="418"/>
      <c r="R126" s="418"/>
      <c r="S126" s="418"/>
      <c r="T126" s="418"/>
      <c r="U126" s="418"/>
      <c r="V126" s="418"/>
      <c r="W126" s="418"/>
      <c r="X126" s="418"/>
      <c r="Y126" s="418"/>
      <c r="Z126" s="418"/>
      <c r="AA126" s="418"/>
      <c r="AB126" s="418"/>
    </row>
    <row r="127" spans="1:28" x14ac:dyDescent="0.25">
      <c r="A127" s="3" t="s">
        <v>41</v>
      </c>
      <c r="B127" s="254"/>
      <c r="C127" s="254"/>
      <c r="D127" s="254"/>
      <c r="E127" s="254"/>
      <c r="F127" s="254"/>
      <c r="G127" s="254"/>
      <c r="H127" s="254"/>
      <c r="I127" s="254"/>
      <c r="J127" s="254"/>
      <c r="K127" s="254"/>
      <c r="L127" s="254"/>
      <c r="M127" s="254"/>
      <c r="N127" s="254" t="e">
        <f>AVERAGE(B127:M127)</f>
        <v>#DIV/0!</v>
      </c>
      <c r="P127" s="418"/>
      <c r="Q127" s="418"/>
      <c r="R127" s="418"/>
      <c r="S127" s="418"/>
      <c r="T127" s="418"/>
      <c r="U127" s="418"/>
      <c r="V127" s="418"/>
      <c r="W127" s="418"/>
      <c r="X127" s="418"/>
      <c r="Y127" s="418"/>
      <c r="Z127" s="418"/>
      <c r="AA127" s="418"/>
      <c r="AB127" s="418"/>
    </row>
    <row r="128" spans="1:28" x14ac:dyDescent="0.25">
      <c r="A128" s="3" t="s">
        <v>198</v>
      </c>
      <c r="B128" s="6">
        <f>B127/B126</f>
        <v>0</v>
      </c>
      <c r="C128" s="6">
        <f t="shared" ref="C128" si="25">C127/C126</f>
        <v>0</v>
      </c>
      <c r="D128" s="6">
        <f t="shared" ref="D128" si="26">D127/D126</f>
        <v>0</v>
      </c>
      <c r="E128" s="6">
        <f t="shared" ref="E128" si="27">E127/E126</f>
        <v>0</v>
      </c>
      <c r="F128" s="6">
        <f t="shared" ref="F128" si="28">F127/F126</f>
        <v>0</v>
      </c>
      <c r="G128" s="6">
        <f t="shared" ref="G128" si="29">G127/G126</f>
        <v>0</v>
      </c>
      <c r="H128" s="6">
        <f t="shared" ref="H128" si="30">H127/H126</f>
        <v>0</v>
      </c>
      <c r="I128" s="6">
        <f t="shared" ref="I128" si="31">I127/I126</f>
        <v>0</v>
      </c>
      <c r="J128" s="6">
        <f t="shared" ref="J128" si="32">J127/J126</f>
        <v>0</v>
      </c>
      <c r="K128" s="6">
        <f t="shared" ref="K128" si="33">K127/K126</f>
        <v>0</v>
      </c>
      <c r="L128" s="6">
        <f t="shared" ref="L128" si="34">L127/L126</f>
        <v>0</v>
      </c>
      <c r="M128" s="6">
        <f t="shared" ref="M128:N128" si="35">M127/M126</f>
        <v>0</v>
      </c>
      <c r="N128" s="6" t="e">
        <f t="shared" si="35"/>
        <v>#DIV/0!</v>
      </c>
      <c r="P128" s="418"/>
      <c r="Q128" s="418"/>
      <c r="R128" s="418"/>
      <c r="S128" s="418"/>
      <c r="T128" s="418"/>
      <c r="U128" s="418"/>
      <c r="V128" s="418"/>
      <c r="W128" s="418"/>
      <c r="X128" s="418"/>
      <c r="Y128" s="418"/>
      <c r="Z128" s="418"/>
      <c r="AA128" s="418"/>
      <c r="AB128" s="418"/>
    </row>
    <row r="129" spans="1:28" x14ac:dyDescent="0.25">
      <c r="A129" s="3" t="s">
        <v>199</v>
      </c>
      <c r="B129" s="6">
        <f>B128</f>
        <v>0</v>
      </c>
      <c r="C129" s="2">
        <f>AVERAGE($B$128:C$128)</f>
        <v>0</v>
      </c>
      <c r="D129" s="2">
        <f>AVERAGE($B$128:D$128)</f>
        <v>0</v>
      </c>
      <c r="E129" s="2">
        <f>AVERAGE($B$128:E$128)</f>
        <v>0</v>
      </c>
      <c r="F129" s="2">
        <f>AVERAGE($B$128:F$128)</f>
        <v>0</v>
      </c>
      <c r="G129" s="2">
        <f>AVERAGE($B$128:G$128)</f>
        <v>0</v>
      </c>
      <c r="H129" s="2">
        <f>AVERAGE($B$128:H$128)</f>
        <v>0</v>
      </c>
      <c r="I129" s="2">
        <f>AVERAGE($B$128:I$128)</f>
        <v>0</v>
      </c>
      <c r="J129" s="2">
        <f>AVERAGE($B$128:J$128)</f>
        <v>0</v>
      </c>
      <c r="K129" s="2">
        <f>AVERAGE($B$128:K$128)</f>
        <v>0</v>
      </c>
      <c r="L129" s="2">
        <f>AVERAGE($B$128:L$128)</f>
        <v>0</v>
      </c>
      <c r="M129" s="2">
        <f>AVERAGE($B$128:M$128)</f>
        <v>0</v>
      </c>
      <c r="N129" s="2"/>
      <c r="P129" s="418"/>
      <c r="Q129" s="418"/>
      <c r="R129" s="418"/>
      <c r="S129" s="418"/>
      <c r="T129" s="418"/>
      <c r="U129" s="418"/>
      <c r="V129" s="418"/>
      <c r="W129" s="418"/>
      <c r="X129" s="418"/>
      <c r="Y129" s="418"/>
      <c r="Z129" s="418"/>
      <c r="AA129" s="418"/>
      <c r="AB129" s="418"/>
    </row>
    <row r="132" spans="1:28" s="226" customFormat="1" ht="30" x14ac:dyDescent="0.25">
      <c r="A132" s="261" t="s">
        <v>187</v>
      </c>
      <c r="B132" s="314" t="s">
        <v>28</v>
      </c>
      <c r="C132" s="314" t="s">
        <v>29</v>
      </c>
      <c r="D132" s="314" t="s">
        <v>30</v>
      </c>
      <c r="E132" s="314" t="s">
        <v>31</v>
      </c>
      <c r="F132" s="314" t="s">
        <v>32</v>
      </c>
      <c r="G132" s="314" t="s">
        <v>33</v>
      </c>
      <c r="H132" s="314" t="s">
        <v>34</v>
      </c>
      <c r="I132" s="314" t="s">
        <v>35</v>
      </c>
      <c r="J132" s="314" t="s">
        <v>36</v>
      </c>
      <c r="K132" s="314" t="s">
        <v>37</v>
      </c>
      <c r="L132" s="314" t="s">
        <v>38</v>
      </c>
      <c r="M132" s="314" t="s">
        <v>39</v>
      </c>
      <c r="N132" s="314" t="s">
        <v>83</v>
      </c>
      <c r="P132" s="216" t="s">
        <v>28</v>
      </c>
      <c r="Q132" s="216" t="s">
        <v>29</v>
      </c>
      <c r="R132" s="216" t="s">
        <v>30</v>
      </c>
      <c r="S132" s="216" t="s">
        <v>31</v>
      </c>
      <c r="T132" s="216" t="s">
        <v>32</v>
      </c>
      <c r="U132" s="216" t="s">
        <v>33</v>
      </c>
      <c r="V132" s="216" t="s">
        <v>34</v>
      </c>
      <c r="W132" s="216" t="s">
        <v>35</v>
      </c>
      <c r="X132" s="216" t="s">
        <v>36</v>
      </c>
      <c r="Y132" s="216" t="s">
        <v>37</v>
      </c>
      <c r="Z132" s="216" t="s">
        <v>38</v>
      </c>
      <c r="AA132" s="216" t="s">
        <v>39</v>
      </c>
      <c r="AB132" s="216" t="s">
        <v>83</v>
      </c>
    </row>
    <row r="133" spans="1:28" x14ac:dyDescent="0.25">
      <c r="A133" s="3" t="s">
        <v>231</v>
      </c>
      <c r="B133" s="262">
        <f>IF(OR(B136=FALSE,B139&gt;0),1,0)</f>
        <v>0</v>
      </c>
      <c r="C133" s="262">
        <f t="shared" ref="C133:N133" si="36">IF(OR(C136=FALSE,C139&gt;0),1,0)</f>
        <v>0</v>
      </c>
      <c r="D133" s="262">
        <f t="shared" si="36"/>
        <v>0</v>
      </c>
      <c r="E133" s="262">
        <f t="shared" si="36"/>
        <v>0</v>
      </c>
      <c r="F133" s="262">
        <f t="shared" si="36"/>
        <v>0</v>
      </c>
      <c r="G133" s="262">
        <f t="shared" si="36"/>
        <v>0</v>
      </c>
      <c r="H133" s="262">
        <f t="shared" si="36"/>
        <v>0</v>
      </c>
      <c r="I133" s="262">
        <f t="shared" si="36"/>
        <v>0</v>
      </c>
      <c r="J133" s="262">
        <f t="shared" si="36"/>
        <v>0</v>
      </c>
      <c r="K133" s="262">
        <f t="shared" si="36"/>
        <v>0</v>
      </c>
      <c r="L133" s="262">
        <f t="shared" si="36"/>
        <v>0</v>
      </c>
      <c r="M133" s="262">
        <f t="shared" si="36"/>
        <v>0</v>
      </c>
      <c r="N133" s="262">
        <f t="shared" si="36"/>
        <v>1</v>
      </c>
      <c r="P133" s="418"/>
      <c r="Q133" s="418"/>
      <c r="R133" s="418"/>
      <c r="S133" s="418"/>
      <c r="T133" s="418"/>
      <c r="U133" s="418"/>
      <c r="V133" s="418"/>
      <c r="W133" s="418"/>
      <c r="X133" s="418"/>
      <c r="Y133" s="418"/>
      <c r="Z133" s="418"/>
      <c r="AA133" s="418"/>
      <c r="AB133" s="418"/>
    </row>
    <row r="134" spans="1:28" x14ac:dyDescent="0.25">
      <c r="A134" s="3" t="s">
        <v>202</v>
      </c>
      <c r="B134" s="315">
        <v>0</v>
      </c>
      <c r="C134" s="315">
        <v>0</v>
      </c>
      <c r="D134" s="315">
        <v>0</v>
      </c>
      <c r="E134" s="315">
        <v>0</v>
      </c>
      <c r="F134" s="315">
        <v>0</v>
      </c>
      <c r="G134" s="315">
        <v>0</v>
      </c>
      <c r="H134" s="315">
        <v>0</v>
      </c>
      <c r="I134" s="315">
        <v>0</v>
      </c>
      <c r="J134" s="315">
        <v>0</v>
      </c>
      <c r="K134" s="315">
        <v>0</v>
      </c>
      <c r="L134" s="315">
        <v>0</v>
      </c>
      <c r="M134" s="315">
        <v>0</v>
      </c>
      <c r="N134" s="315">
        <v>0</v>
      </c>
      <c r="P134" s="418"/>
      <c r="Q134" s="418"/>
      <c r="R134" s="418"/>
      <c r="S134" s="418"/>
      <c r="T134" s="418"/>
      <c r="U134" s="418"/>
      <c r="V134" s="418"/>
      <c r="W134" s="418"/>
      <c r="X134" s="418"/>
      <c r="Y134" s="418"/>
      <c r="Z134" s="418"/>
      <c r="AA134" s="418"/>
      <c r="AB134" s="418"/>
    </row>
    <row r="135" spans="1:28" x14ac:dyDescent="0.25">
      <c r="A135" s="3" t="s">
        <v>203</v>
      </c>
      <c r="B135" s="263">
        <v>10</v>
      </c>
      <c r="C135" s="263">
        <v>10</v>
      </c>
      <c r="D135" s="263">
        <v>10</v>
      </c>
      <c r="E135" s="263">
        <v>10</v>
      </c>
      <c r="F135" s="263">
        <v>10</v>
      </c>
      <c r="G135" s="263">
        <v>10</v>
      </c>
      <c r="H135" s="263">
        <v>10</v>
      </c>
      <c r="I135" s="263">
        <v>10</v>
      </c>
      <c r="J135" s="263">
        <v>10</v>
      </c>
      <c r="K135" s="263">
        <v>10</v>
      </c>
      <c r="L135" s="263">
        <v>10</v>
      </c>
      <c r="M135" s="263">
        <v>10</v>
      </c>
      <c r="N135" s="263">
        <v>10</v>
      </c>
      <c r="P135" s="418"/>
      <c r="Q135" s="418"/>
      <c r="R135" s="418"/>
      <c r="S135" s="418"/>
      <c r="T135" s="418"/>
      <c r="U135" s="418"/>
      <c r="V135" s="418"/>
      <c r="W135" s="418"/>
      <c r="X135" s="418"/>
      <c r="Y135" s="418"/>
      <c r="Z135" s="418"/>
      <c r="AA135" s="418"/>
      <c r="AB135" s="418"/>
    </row>
    <row r="136" spans="1:28" x14ac:dyDescent="0.25">
      <c r="A136" s="3" t="s">
        <v>291</v>
      </c>
      <c r="B136" s="263" t="b">
        <f>ISBLANK(B137)</f>
        <v>1</v>
      </c>
      <c r="C136" s="263" t="b">
        <f t="shared" ref="C136:N136" si="37">ISBLANK(C137)</f>
        <v>1</v>
      </c>
      <c r="D136" s="263" t="b">
        <f t="shared" si="37"/>
        <v>1</v>
      </c>
      <c r="E136" s="263" t="b">
        <f t="shared" si="37"/>
        <v>1</v>
      </c>
      <c r="F136" s="263" t="b">
        <f t="shared" si="37"/>
        <v>1</v>
      </c>
      <c r="G136" s="263" t="b">
        <f t="shared" si="37"/>
        <v>1</v>
      </c>
      <c r="H136" s="263" t="b">
        <f t="shared" si="37"/>
        <v>1</v>
      </c>
      <c r="I136" s="263" t="b">
        <f t="shared" si="37"/>
        <v>1</v>
      </c>
      <c r="J136" s="263" t="b">
        <f t="shared" si="37"/>
        <v>1</v>
      </c>
      <c r="K136" s="263" t="b">
        <f t="shared" si="37"/>
        <v>1</v>
      </c>
      <c r="L136" s="263" t="b">
        <f t="shared" si="37"/>
        <v>1</v>
      </c>
      <c r="M136" s="263" t="b">
        <f t="shared" si="37"/>
        <v>1</v>
      </c>
      <c r="N136" s="263" t="b">
        <f t="shared" si="37"/>
        <v>0</v>
      </c>
      <c r="P136" s="418"/>
      <c r="Q136" s="418"/>
      <c r="R136" s="418"/>
      <c r="S136" s="418"/>
      <c r="T136" s="418"/>
      <c r="U136" s="418"/>
      <c r="V136" s="418"/>
      <c r="W136" s="418"/>
      <c r="X136" s="418"/>
      <c r="Y136" s="418"/>
      <c r="Z136" s="418"/>
      <c r="AA136" s="418"/>
      <c r="AB136" s="418"/>
    </row>
    <row r="137" spans="1:28" x14ac:dyDescent="0.25">
      <c r="A137" s="3" t="s">
        <v>284</v>
      </c>
      <c r="B137" s="310"/>
      <c r="C137" s="310"/>
      <c r="D137" s="310"/>
      <c r="E137" s="310"/>
      <c r="F137" s="310"/>
      <c r="G137" s="310"/>
      <c r="H137" s="310"/>
      <c r="I137" s="310"/>
      <c r="J137" s="310"/>
      <c r="K137" s="310"/>
      <c r="L137" s="310"/>
      <c r="M137" s="310"/>
      <c r="N137" s="316">
        <f>SUM(B137:M137)</f>
        <v>0</v>
      </c>
      <c r="P137" s="418"/>
      <c r="Q137" s="418"/>
      <c r="R137" s="418"/>
      <c r="S137" s="418"/>
      <c r="T137" s="418"/>
      <c r="U137" s="418"/>
      <c r="V137" s="418"/>
      <c r="W137" s="418"/>
      <c r="X137" s="418"/>
      <c r="Y137" s="418"/>
      <c r="Z137" s="418"/>
      <c r="AA137" s="418"/>
      <c r="AB137" s="418"/>
    </row>
    <row r="138" spans="1:28" x14ac:dyDescent="0.25">
      <c r="A138" s="3" t="s">
        <v>292</v>
      </c>
      <c r="B138" s="312">
        <f>IF(B136=TRUE,0,(IF(B137=0,1,0)))</f>
        <v>0</v>
      </c>
      <c r="C138" s="312">
        <f t="shared" ref="C138:N138" si="38">IF(C136=TRUE,0,(IF(C137=0,1,0)))</f>
        <v>0</v>
      </c>
      <c r="D138" s="312">
        <f t="shared" si="38"/>
        <v>0</v>
      </c>
      <c r="E138" s="312">
        <f t="shared" si="38"/>
        <v>0</v>
      </c>
      <c r="F138" s="312">
        <f t="shared" si="38"/>
        <v>0</v>
      </c>
      <c r="G138" s="312">
        <f t="shared" si="38"/>
        <v>0</v>
      </c>
      <c r="H138" s="312">
        <f t="shared" si="38"/>
        <v>0</v>
      </c>
      <c r="I138" s="312">
        <f t="shared" si="38"/>
        <v>0</v>
      </c>
      <c r="J138" s="312">
        <f t="shared" si="38"/>
        <v>0</v>
      </c>
      <c r="K138" s="312">
        <f t="shared" si="38"/>
        <v>0</v>
      </c>
      <c r="L138" s="312">
        <f t="shared" si="38"/>
        <v>0</v>
      </c>
      <c r="M138" s="312">
        <f t="shared" si="38"/>
        <v>0</v>
      </c>
      <c r="N138" s="312">
        <f t="shared" si="38"/>
        <v>1</v>
      </c>
      <c r="P138" s="418"/>
      <c r="Q138" s="418"/>
      <c r="R138" s="418"/>
      <c r="S138" s="418"/>
      <c r="T138" s="418"/>
      <c r="U138" s="418"/>
      <c r="V138" s="418"/>
      <c r="W138" s="418"/>
      <c r="X138" s="418"/>
      <c r="Y138" s="418"/>
      <c r="Z138" s="418"/>
      <c r="AA138" s="418"/>
      <c r="AB138" s="418"/>
    </row>
    <row r="139" spans="1:28" x14ac:dyDescent="0.25">
      <c r="A139" s="3" t="s">
        <v>285</v>
      </c>
      <c r="B139" s="310"/>
      <c r="C139" s="310"/>
      <c r="D139" s="310"/>
      <c r="E139" s="310"/>
      <c r="F139" s="310"/>
      <c r="G139" s="310"/>
      <c r="H139" s="310"/>
      <c r="I139" s="310"/>
      <c r="J139" s="310"/>
      <c r="K139" s="310"/>
      <c r="L139" s="310"/>
      <c r="M139" s="310"/>
      <c r="N139" s="316">
        <f>SUM(B139:M139)</f>
        <v>0</v>
      </c>
      <c r="P139" s="418"/>
      <c r="Q139" s="418"/>
      <c r="R139" s="418"/>
      <c r="S139" s="418"/>
      <c r="T139" s="418"/>
      <c r="U139" s="418"/>
      <c r="V139" s="418"/>
      <c r="W139" s="418"/>
      <c r="X139" s="418"/>
      <c r="Y139" s="418"/>
      <c r="Z139" s="418"/>
      <c r="AA139" s="418"/>
      <c r="AB139" s="418"/>
    </row>
    <row r="140" spans="1:28" x14ac:dyDescent="0.25">
      <c r="A140" s="3" t="s">
        <v>291</v>
      </c>
      <c r="B140" s="317" t="b">
        <f>ISBLANK(B139)</f>
        <v>1</v>
      </c>
      <c r="C140" s="317" t="b">
        <f t="shared" ref="C140:N140" si="39">ISBLANK(C139)</f>
        <v>1</v>
      </c>
      <c r="D140" s="317" t="b">
        <f t="shared" si="39"/>
        <v>1</v>
      </c>
      <c r="E140" s="317" t="b">
        <f t="shared" si="39"/>
        <v>1</v>
      </c>
      <c r="F140" s="317" t="b">
        <f t="shared" si="39"/>
        <v>1</v>
      </c>
      <c r="G140" s="317" t="b">
        <f t="shared" si="39"/>
        <v>1</v>
      </c>
      <c r="H140" s="317" t="b">
        <f t="shared" si="39"/>
        <v>1</v>
      </c>
      <c r="I140" s="317" t="b">
        <f t="shared" si="39"/>
        <v>1</v>
      </c>
      <c r="J140" s="317" t="b">
        <f t="shared" si="39"/>
        <v>1</v>
      </c>
      <c r="K140" s="317" t="b">
        <f t="shared" si="39"/>
        <v>1</v>
      </c>
      <c r="L140" s="317" t="b">
        <f t="shared" si="39"/>
        <v>1</v>
      </c>
      <c r="M140" s="317" t="b">
        <f t="shared" si="39"/>
        <v>1</v>
      </c>
      <c r="N140" s="317" t="b">
        <f t="shared" si="39"/>
        <v>0</v>
      </c>
      <c r="P140" s="418"/>
      <c r="Q140" s="418"/>
      <c r="R140" s="418"/>
      <c r="S140" s="418"/>
      <c r="T140" s="418"/>
      <c r="U140" s="418"/>
      <c r="V140" s="418"/>
      <c r="W140" s="418"/>
      <c r="X140" s="418"/>
      <c r="Y140" s="418"/>
      <c r="Z140" s="418"/>
      <c r="AA140" s="418"/>
      <c r="AB140" s="418"/>
    </row>
    <row r="141" spans="1:28" x14ac:dyDescent="0.25">
      <c r="A141" s="3" t="s">
        <v>293</v>
      </c>
      <c r="B141" s="312">
        <f>IF(B140=TRUE,0,B135/B139)</f>
        <v>0</v>
      </c>
      <c r="C141" s="312">
        <f t="shared" ref="C141:N141" si="40">IF(C140=TRUE,0,C135/C139)</f>
        <v>0</v>
      </c>
      <c r="D141" s="312">
        <f t="shared" si="40"/>
        <v>0</v>
      </c>
      <c r="E141" s="312">
        <f t="shared" si="40"/>
        <v>0</v>
      </c>
      <c r="F141" s="312">
        <f t="shared" si="40"/>
        <v>0</v>
      </c>
      <c r="G141" s="312">
        <f t="shared" si="40"/>
        <v>0</v>
      </c>
      <c r="H141" s="312">
        <f t="shared" si="40"/>
        <v>0</v>
      </c>
      <c r="I141" s="312">
        <f t="shared" si="40"/>
        <v>0</v>
      </c>
      <c r="J141" s="312">
        <f t="shared" si="40"/>
        <v>0</v>
      </c>
      <c r="K141" s="312">
        <f t="shared" si="40"/>
        <v>0</v>
      </c>
      <c r="L141" s="312">
        <f t="shared" si="40"/>
        <v>0</v>
      </c>
      <c r="M141" s="312">
        <f t="shared" si="40"/>
        <v>0</v>
      </c>
      <c r="N141" s="312" t="e">
        <f t="shared" si="40"/>
        <v>#DIV/0!</v>
      </c>
      <c r="P141" s="418"/>
      <c r="Q141" s="418"/>
      <c r="R141" s="418"/>
      <c r="S141" s="418"/>
      <c r="T141" s="418"/>
      <c r="U141" s="418"/>
      <c r="V141" s="418"/>
      <c r="W141" s="418"/>
      <c r="X141" s="418"/>
      <c r="Y141" s="418"/>
      <c r="Z141" s="418"/>
      <c r="AA141" s="418"/>
      <c r="AB141" s="418"/>
    </row>
    <row r="142" spans="1:28" x14ac:dyDescent="0.25">
      <c r="A142" s="3" t="s">
        <v>198</v>
      </c>
      <c r="B142" s="6">
        <f>IF(AND(B136=FALSE,B137=0,B141=0),B138,IF(AND(B136=TRUE,B141&gt;0),B141,IF(AND(B136=FALSE,B141&gt;0),AVERAGE(B138,B141),0)))</f>
        <v>0</v>
      </c>
      <c r="C142" s="6">
        <f>IF(AND(C136=FALSE,C137=0,C141=0),C138,IF(AND(C136=TRUE,C141&gt;0),C141,IF(AND(C136=FALSE,C141&gt;0),AVERAGE(C138,C141),0)))</f>
        <v>0</v>
      </c>
      <c r="D142" s="6">
        <f t="shared" ref="D142:N142" si="41">IF(AND(D136=FALSE,D137=0,D141=0),D138,IF(AND(D136=TRUE,D141&gt;0),D141,IF(AND(D136=FALSE,D141&gt;0),AVERAGE(D138,D141),0)))</f>
        <v>0</v>
      </c>
      <c r="E142" s="6">
        <f t="shared" si="41"/>
        <v>0</v>
      </c>
      <c r="F142" s="6">
        <f t="shared" si="41"/>
        <v>0</v>
      </c>
      <c r="G142" s="6">
        <f t="shared" si="41"/>
        <v>0</v>
      </c>
      <c r="H142" s="6">
        <f t="shared" si="41"/>
        <v>0</v>
      </c>
      <c r="I142" s="6">
        <f t="shared" si="41"/>
        <v>0</v>
      </c>
      <c r="J142" s="6">
        <f t="shared" si="41"/>
        <v>0</v>
      </c>
      <c r="K142" s="6">
        <f t="shared" si="41"/>
        <v>0</v>
      </c>
      <c r="L142" s="6">
        <f t="shared" si="41"/>
        <v>0</v>
      </c>
      <c r="M142" s="6">
        <f t="shared" si="41"/>
        <v>0</v>
      </c>
      <c r="N142" s="6" t="e">
        <f t="shared" si="41"/>
        <v>#DIV/0!</v>
      </c>
      <c r="P142" s="418"/>
      <c r="Q142" s="418"/>
      <c r="R142" s="418"/>
      <c r="S142" s="418"/>
      <c r="T142" s="418"/>
      <c r="U142" s="418"/>
      <c r="V142" s="418"/>
      <c r="W142" s="418"/>
      <c r="X142" s="418"/>
      <c r="Y142" s="418"/>
      <c r="Z142" s="418"/>
      <c r="AA142" s="418"/>
      <c r="AB142" s="418"/>
    </row>
    <row r="143" spans="1:28" x14ac:dyDescent="0.25">
      <c r="A143" s="3" t="s">
        <v>199</v>
      </c>
      <c r="B143" s="6">
        <f>B142</f>
        <v>0</v>
      </c>
      <c r="C143" s="2">
        <f>AVERAGE($B$142:C$142)</f>
        <v>0</v>
      </c>
      <c r="D143" s="2">
        <f>AVERAGE($B$142:D$142)</f>
        <v>0</v>
      </c>
      <c r="E143" s="2">
        <f>AVERAGE($B$142:E$142)</f>
        <v>0</v>
      </c>
      <c r="F143" s="2">
        <f>AVERAGE($B$142:F$142)</f>
        <v>0</v>
      </c>
      <c r="G143" s="2">
        <f>AVERAGE($B$142:G$142)</f>
        <v>0</v>
      </c>
      <c r="H143" s="2">
        <f>AVERAGE($B$142:H$142)</f>
        <v>0</v>
      </c>
      <c r="I143" s="2">
        <f>AVERAGE($B$142:I$142)</f>
        <v>0</v>
      </c>
      <c r="J143" s="2">
        <f>AVERAGE($B$142:J$142)</f>
        <v>0</v>
      </c>
      <c r="K143" s="2">
        <f>AVERAGE($B$142:K$142)</f>
        <v>0</v>
      </c>
      <c r="L143" s="2">
        <f>AVERAGE($B$142:L$142)</f>
        <v>0</v>
      </c>
      <c r="M143" s="2">
        <f>AVERAGE($B$142:M$142)</f>
        <v>0</v>
      </c>
      <c r="N143" s="2"/>
      <c r="P143" s="418"/>
      <c r="Q143" s="418"/>
      <c r="R143" s="418"/>
      <c r="S143" s="418"/>
      <c r="T143" s="418"/>
      <c r="U143" s="418"/>
      <c r="V143" s="418"/>
      <c r="W143" s="418"/>
      <c r="X143" s="418"/>
      <c r="Y143" s="418"/>
      <c r="Z143" s="418"/>
      <c r="AA143" s="418"/>
      <c r="AB143" s="418"/>
    </row>
    <row r="146" spans="1:28" x14ac:dyDescent="0.25">
      <c r="A146" s="3" t="s">
        <v>181</v>
      </c>
      <c r="B146" s="222" t="s">
        <v>188</v>
      </c>
      <c r="C146" s="222"/>
    </row>
    <row r="147" spans="1:28" ht="45" x14ac:dyDescent="0.25">
      <c r="A147" s="261" t="s">
        <v>180</v>
      </c>
      <c r="B147" s="260" t="s">
        <v>28</v>
      </c>
      <c r="C147" s="216" t="s">
        <v>29</v>
      </c>
      <c r="D147" s="216" t="s">
        <v>30</v>
      </c>
      <c r="E147" s="216" t="s">
        <v>31</v>
      </c>
      <c r="F147" s="216" t="s">
        <v>32</v>
      </c>
      <c r="G147" s="216" t="s">
        <v>33</v>
      </c>
      <c r="H147" s="216" t="s">
        <v>34</v>
      </c>
      <c r="I147" s="216" t="s">
        <v>35</v>
      </c>
      <c r="J147" s="216" t="s">
        <v>36</v>
      </c>
      <c r="K147" s="216" t="s">
        <v>37</v>
      </c>
      <c r="L147" s="216" t="s">
        <v>38</v>
      </c>
      <c r="M147" s="216" t="s">
        <v>39</v>
      </c>
      <c r="N147" s="216" t="s">
        <v>83</v>
      </c>
      <c r="P147" s="216" t="s">
        <v>28</v>
      </c>
      <c r="Q147" s="216" t="s">
        <v>29</v>
      </c>
      <c r="R147" s="216" t="s">
        <v>30</v>
      </c>
      <c r="S147" s="216" t="s">
        <v>31</v>
      </c>
      <c r="T147" s="216" t="s">
        <v>32</v>
      </c>
      <c r="U147" s="216" t="s">
        <v>33</v>
      </c>
      <c r="V147" s="216" t="s">
        <v>34</v>
      </c>
      <c r="W147" s="216" t="s">
        <v>35</v>
      </c>
      <c r="X147" s="216" t="s">
        <v>36</v>
      </c>
      <c r="Y147" s="216" t="s">
        <v>37</v>
      </c>
      <c r="Z147" s="216" t="s">
        <v>38</v>
      </c>
      <c r="AA147" s="216" t="s">
        <v>39</v>
      </c>
      <c r="AB147" s="216" t="s">
        <v>83</v>
      </c>
    </row>
    <row r="148" spans="1:28" x14ac:dyDescent="0.25">
      <c r="A148" s="3" t="s">
        <v>40</v>
      </c>
      <c r="B148" s="221">
        <v>0</v>
      </c>
      <c r="C148" s="221">
        <v>0</v>
      </c>
      <c r="D148" s="221">
        <v>0</v>
      </c>
      <c r="E148" s="221">
        <v>0</v>
      </c>
      <c r="F148" s="221">
        <v>0</v>
      </c>
      <c r="G148" s="221">
        <v>0</v>
      </c>
      <c r="H148" s="221">
        <v>0</v>
      </c>
      <c r="I148" s="221">
        <v>0</v>
      </c>
      <c r="J148" s="221">
        <v>0</v>
      </c>
      <c r="K148" s="221">
        <v>0</v>
      </c>
      <c r="L148" s="221">
        <v>0</v>
      </c>
      <c r="M148" s="221">
        <v>0</v>
      </c>
      <c r="N148" s="221">
        <f>SUM(B148:M148)</f>
        <v>0</v>
      </c>
      <c r="P148" s="418"/>
      <c r="Q148" s="418"/>
      <c r="R148" s="418"/>
      <c r="S148" s="418"/>
      <c r="T148" s="418"/>
      <c r="U148" s="418"/>
      <c r="V148" s="418"/>
      <c r="W148" s="418"/>
      <c r="X148" s="418"/>
      <c r="Y148" s="418"/>
      <c r="Z148" s="418"/>
      <c r="AA148" s="418"/>
      <c r="AB148" s="418"/>
    </row>
    <row r="149" spans="1:28" x14ac:dyDescent="0.25">
      <c r="A149" s="3" t="s">
        <v>41</v>
      </c>
      <c r="B149" s="253"/>
      <c r="C149" s="253"/>
      <c r="D149" s="253"/>
      <c r="E149" s="253"/>
      <c r="F149" s="253"/>
      <c r="G149" s="253"/>
      <c r="H149" s="253"/>
      <c r="I149" s="253"/>
      <c r="J149" s="253"/>
      <c r="K149" s="253"/>
      <c r="L149" s="253"/>
      <c r="M149" s="253"/>
      <c r="N149" s="253">
        <f>SUM(B149:M149)</f>
        <v>0</v>
      </c>
      <c r="P149" s="418"/>
      <c r="Q149" s="418"/>
      <c r="R149" s="418"/>
      <c r="S149" s="418"/>
      <c r="T149" s="418"/>
      <c r="U149" s="418"/>
      <c r="V149" s="418"/>
      <c r="W149" s="418"/>
      <c r="X149" s="418"/>
      <c r="Y149" s="418"/>
      <c r="Z149" s="418"/>
      <c r="AA149" s="418"/>
      <c r="AB149" s="418"/>
    </row>
    <row r="150" spans="1:28" x14ac:dyDescent="0.25">
      <c r="A150" s="3" t="s">
        <v>84</v>
      </c>
      <c r="B150" s="221">
        <f>B149</f>
        <v>0</v>
      </c>
      <c r="C150" s="221">
        <f>SUM($B$149:M$149)</f>
        <v>0</v>
      </c>
      <c r="D150" s="221">
        <f>SUM($B$149:M$149)</f>
        <v>0</v>
      </c>
      <c r="E150" s="221">
        <f>SUM($B$149:M$149)</f>
        <v>0</v>
      </c>
      <c r="F150" s="221">
        <f>SUM($B$149:M$149)</f>
        <v>0</v>
      </c>
      <c r="G150" s="221">
        <f>SUM($B$149:M$149)</f>
        <v>0</v>
      </c>
      <c r="H150" s="221">
        <f>SUM($B$149:M$149)</f>
        <v>0</v>
      </c>
      <c r="I150" s="221">
        <f>SUM($B$149:M$149)</f>
        <v>0</v>
      </c>
      <c r="J150" s="221">
        <f>SUM($B$149:M$149)</f>
        <v>0</v>
      </c>
      <c r="K150" s="221">
        <f>SUM($B$149:M$149)</f>
        <v>0</v>
      </c>
      <c r="L150" s="221">
        <f>SUM($B$149:M$149)</f>
        <v>0</v>
      </c>
      <c r="M150" s="221">
        <f>SUM($B$149:M$149)</f>
        <v>0</v>
      </c>
      <c r="N150" s="221"/>
      <c r="P150" s="418"/>
      <c r="Q150" s="418"/>
      <c r="R150" s="418"/>
      <c r="S150" s="418"/>
      <c r="T150" s="418"/>
      <c r="U150" s="418"/>
      <c r="V150" s="418"/>
      <c r="W150" s="418"/>
      <c r="X150" s="418"/>
      <c r="Y150" s="418"/>
      <c r="Z150" s="418"/>
      <c r="AA150" s="418"/>
      <c r="AB150" s="418"/>
    </row>
    <row r="151" spans="1:28" x14ac:dyDescent="0.25">
      <c r="A151" s="3" t="s">
        <v>198</v>
      </c>
      <c r="B151" s="6">
        <f>IF(B149=0,1,B148/B149)</f>
        <v>1</v>
      </c>
      <c r="C151" s="6">
        <f t="shared" ref="C151:N151" si="42">IF(C149=0,1,C148/C149)</f>
        <v>1</v>
      </c>
      <c r="D151" s="6">
        <f t="shared" si="42"/>
        <v>1</v>
      </c>
      <c r="E151" s="6">
        <f t="shared" si="42"/>
        <v>1</v>
      </c>
      <c r="F151" s="6">
        <f t="shared" si="42"/>
        <v>1</v>
      </c>
      <c r="G151" s="6">
        <f t="shared" si="42"/>
        <v>1</v>
      </c>
      <c r="H151" s="6">
        <f t="shared" si="42"/>
        <v>1</v>
      </c>
      <c r="I151" s="6">
        <f t="shared" si="42"/>
        <v>1</v>
      </c>
      <c r="J151" s="6">
        <f t="shared" si="42"/>
        <v>1</v>
      </c>
      <c r="K151" s="6">
        <f t="shared" si="42"/>
        <v>1</v>
      </c>
      <c r="L151" s="6">
        <f t="shared" si="42"/>
        <v>1</v>
      </c>
      <c r="M151" s="6">
        <f t="shared" si="42"/>
        <v>1</v>
      </c>
      <c r="N151" s="6">
        <f t="shared" si="42"/>
        <v>1</v>
      </c>
      <c r="P151" s="418"/>
      <c r="Q151" s="418"/>
      <c r="R151" s="418"/>
      <c r="S151" s="418"/>
      <c r="T151" s="418"/>
      <c r="U151" s="418"/>
      <c r="V151" s="418"/>
      <c r="W151" s="418"/>
      <c r="X151" s="418"/>
      <c r="Y151" s="418"/>
      <c r="Z151" s="418"/>
      <c r="AA151" s="418"/>
      <c r="AB151" s="418"/>
    </row>
    <row r="152" spans="1:28" x14ac:dyDescent="0.25">
      <c r="A152" s="3" t="s">
        <v>199</v>
      </c>
      <c r="B152" s="2">
        <f>B151</f>
        <v>1</v>
      </c>
      <c r="C152" s="2">
        <f>SUM($B$151:C$151)/COUNT($B$62:C$62)</f>
        <v>1</v>
      </c>
      <c r="D152" s="2">
        <f>SUM($B$151:D$151)/COUNT($B$62:D$62)</f>
        <v>1</v>
      </c>
      <c r="E152" s="2">
        <f>SUM($B$151:E$151)/COUNT($B$62:E$62)</f>
        <v>1</v>
      </c>
      <c r="F152" s="2">
        <f>SUM($B$151:F$151)/COUNT($B$62:F$62)</f>
        <v>1</v>
      </c>
      <c r="G152" s="2">
        <f>SUM($B$151:G$151)/COUNT($B$62:G$62)</f>
        <v>1</v>
      </c>
      <c r="H152" s="2">
        <f>SUM($B$151:H$151)/COUNT($B$62:H$62)</f>
        <v>1</v>
      </c>
      <c r="I152" s="2">
        <f>SUM($B$151:I$151)/COUNT($B$62:I$62)</f>
        <v>1</v>
      </c>
      <c r="J152" s="2">
        <f>SUM($B$151:J$151)/COUNT($B$62:J$62)</f>
        <v>1</v>
      </c>
      <c r="K152" s="2">
        <f>SUM($B$151:K$151)/COUNT($B$62:K$62)</f>
        <v>1</v>
      </c>
      <c r="L152" s="2">
        <f>SUM($B$151:L$151)/COUNT($B$62:L$62)</f>
        <v>1</v>
      </c>
      <c r="M152" s="2">
        <f>SUM($B$151:M$151)/COUNT($B$62:M$62)</f>
        <v>1</v>
      </c>
      <c r="N152" s="2"/>
      <c r="P152" s="418"/>
      <c r="Q152" s="418"/>
      <c r="R152" s="418"/>
      <c r="S152" s="418"/>
      <c r="T152" s="418"/>
      <c r="U152" s="418"/>
      <c r="V152" s="418"/>
      <c r="W152" s="418"/>
      <c r="X152" s="418"/>
      <c r="Y152" s="418"/>
      <c r="Z152" s="418"/>
      <c r="AA152" s="418"/>
      <c r="AB152" s="418"/>
    </row>
  </sheetData>
  <mergeCells count="234">
    <mergeCell ref="W59:W63"/>
    <mergeCell ref="X59:X63"/>
    <mergeCell ref="Y59:Y63"/>
    <mergeCell ref="Z59:Z63"/>
    <mergeCell ref="AA59:AA63"/>
    <mergeCell ref="AB59:AB63"/>
    <mergeCell ref="Z97:Z104"/>
    <mergeCell ref="AA97:AA104"/>
    <mergeCell ref="AB97:AB104"/>
    <mergeCell ref="W97:W104"/>
    <mergeCell ref="X97:X104"/>
    <mergeCell ref="Y97:Y104"/>
    <mergeCell ref="Y90:Y93"/>
    <mergeCell ref="Z90:Z93"/>
    <mergeCell ref="AA90:AA93"/>
    <mergeCell ref="AB90:AB93"/>
    <mergeCell ref="AB82:AB85"/>
    <mergeCell ref="W90:W93"/>
    <mergeCell ref="X90:X93"/>
    <mergeCell ref="W82:W85"/>
    <mergeCell ref="X82:X85"/>
    <mergeCell ref="Y82:Y85"/>
    <mergeCell ref="Z82:Z85"/>
    <mergeCell ref="AA82:AA85"/>
    <mergeCell ref="P59:P63"/>
    <mergeCell ref="Q59:Q63"/>
    <mergeCell ref="R59:R63"/>
    <mergeCell ref="S59:S63"/>
    <mergeCell ref="T59:T63"/>
    <mergeCell ref="U59:U63"/>
    <mergeCell ref="V59:V63"/>
    <mergeCell ref="P97:P104"/>
    <mergeCell ref="Q97:Q104"/>
    <mergeCell ref="R97:R104"/>
    <mergeCell ref="S97:S104"/>
    <mergeCell ref="T97:T104"/>
    <mergeCell ref="U97:U104"/>
    <mergeCell ref="V97:V104"/>
    <mergeCell ref="P90:P93"/>
    <mergeCell ref="Q90:Q93"/>
    <mergeCell ref="R90:R93"/>
    <mergeCell ref="S90:S93"/>
    <mergeCell ref="T90:T93"/>
    <mergeCell ref="U90:U93"/>
    <mergeCell ref="V90:V93"/>
    <mergeCell ref="V82:V85"/>
    <mergeCell ref="W109:W113"/>
    <mergeCell ref="X109:X113"/>
    <mergeCell ref="Y109:Y113"/>
    <mergeCell ref="Z109:Z113"/>
    <mergeCell ref="AA109:AA113"/>
    <mergeCell ref="AB109:AB113"/>
    <mergeCell ref="Z118:Z122"/>
    <mergeCell ref="AA118:AA122"/>
    <mergeCell ref="AB118:AB122"/>
    <mergeCell ref="W118:W122"/>
    <mergeCell ref="X118:X122"/>
    <mergeCell ref="Y118:Y122"/>
    <mergeCell ref="S109:S113"/>
    <mergeCell ref="T109:T113"/>
    <mergeCell ref="U109:U113"/>
    <mergeCell ref="V109:V113"/>
    <mergeCell ref="P118:P122"/>
    <mergeCell ref="Q118:Q122"/>
    <mergeCell ref="R118:R122"/>
    <mergeCell ref="S118:S122"/>
    <mergeCell ref="T118:T122"/>
    <mergeCell ref="U118:U122"/>
    <mergeCell ref="V118:V122"/>
    <mergeCell ref="W148:W152"/>
    <mergeCell ref="X148:X152"/>
    <mergeCell ref="Y148:Y152"/>
    <mergeCell ref="Z148:Z152"/>
    <mergeCell ref="AA148:AA152"/>
    <mergeCell ref="AB148:AB152"/>
    <mergeCell ref="Z133:Z143"/>
    <mergeCell ref="AA133:AA143"/>
    <mergeCell ref="AB133:AB143"/>
    <mergeCell ref="W133:W143"/>
    <mergeCell ref="X133:X143"/>
    <mergeCell ref="Y133:Y143"/>
    <mergeCell ref="P148:P152"/>
    <mergeCell ref="Q148:Q152"/>
    <mergeCell ref="R148:R152"/>
    <mergeCell ref="S148:S152"/>
    <mergeCell ref="T148:T152"/>
    <mergeCell ref="U148:U152"/>
    <mergeCell ref="V148:V152"/>
    <mergeCell ref="P133:P143"/>
    <mergeCell ref="Q133:Q143"/>
    <mergeCell ref="R133:R143"/>
    <mergeCell ref="S133:S143"/>
    <mergeCell ref="T133:T143"/>
    <mergeCell ref="U133:U143"/>
    <mergeCell ref="V133:V143"/>
    <mergeCell ref="AA75:AA78"/>
    <mergeCell ref="AB75:AB78"/>
    <mergeCell ref="P82:P85"/>
    <mergeCell ref="Q82:Q85"/>
    <mergeCell ref="R82:R85"/>
    <mergeCell ref="S82:S85"/>
    <mergeCell ref="T82:T85"/>
    <mergeCell ref="U82:U85"/>
    <mergeCell ref="Y126:Y129"/>
    <mergeCell ref="Z126:Z129"/>
    <mergeCell ref="AA126:AA129"/>
    <mergeCell ref="AB126:AB129"/>
    <mergeCell ref="P126:P129"/>
    <mergeCell ref="Q126:Q129"/>
    <mergeCell ref="R126:R129"/>
    <mergeCell ref="S126:S129"/>
    <mergeCell ref="T126:T129"/>
    <mergeCell ref="U126:U129"/>
    <mergeCell ref="V126:V129"/>
    <mergeCell ref="W126:W129"/>
    <mergeCell ref="X126:X129"/>
    <mergeCell ref="P109:P113"/>
    <mergeCell ref="Q109:Q113"/>
    <mergeCell ref="R109:R113"/>
    <mergeCell ref="AB68:AB71"/>
    <mergeCell ref="P75:P78"/>
    <mergeCell ref="Q75:Q78"/>
    <mergeCell ref="R75:R78"/>
    <mergeCell ref="S75:S78"/>
    <mergeCell ref="T75:T78"/>
    <mergeCell ref="U75:U78"/>
    <mergeCell ref="V75:V78"/>
    <mergeCell ref="W75:W78"/>
    <mergeCell ref="X75:X78"/>
    <mergeCell ref="V68:V71"/>
    <mergeCell ref="W68:W71"/>
    <mergeCell ref="X68:X71"/>
    <mergeCell ref="Y68:Y71"/>
    <mergeCell ref="Z68:Z71"/>
    <mergeCell ref="AA68:AA71"/>
    <mergeCell ref="P68:P71"/>
    <mergeCell ref="Q68:Q71"/>
    <mergeCell ref="R68:R71"/>
    <mergeCell ref="S68:S71"/>
    <mergeCell ref="T68:T71"/>
    <mergeCell ref="U68:U71"/>
    <mergeCell ref="Y75:Y78"/>
    <mergeCell ref="Z75:Z78"/>
    <mergeCell ref="W51:W54"/>
    <mergeCell ref="X51:X54"/>
    <mergeCell ref="Y51:Y54"/>
    <mergeCell ref="Z51:Z54"/>
    <mergeCell ref="AA51:AA54"/>
    <mergeCell ref="Y43:Y46"/>
    <mergeCell ref="Z43:Z46"/>
    <mergeCell ref="AA43:AA46"/>
    <mergeCell ref="AB43:AB46"/>
    <mergeCell ref="P51:P54"/>
    <mergeCell ref="Q51:Q54"/>
    <mergeCell ref="R51:R54"/>
    <mergeCell ref="S51:S54"/>
    <mergeCell ref="T51:T54"/>
    <mergeCell ref="U51:U54"/>
    <mergeCell ref="AB35:AB38"/>
    <mergeCell ref="P43:P46"/>
    <mergeCell ref="Q43:Q46"/>
    <mergeCell ref="R43:R46"/>
    <mergeCell ref="S43:S46"/>
    <mergeCell ref="T43:T46"/>
    <mergeCell ref="U43:U46"/>
    <mergeCell ref="V43:V46"/>
    <mergeCell ref="W43:W46"/>
    <mergeCell ref="X43:X46"/>
    <mergeCell ref="V35:V38"/>
    <mergeCell ref="W35:W38"/>
    <mergeCell ref="X35:X38"/>
    <mergeCell ref="Y35:Y38"/>
    <mergeCell ref="Z35:Z38"/>
    <mergeCell ref="AA35:AA38"/>
    <mergeCell ref="AB51:AB54"/>
    <mergeCell ref="V51:V54"/>
    <mergeCell ref="Y27:Y30"/>
    <mergeCell ref="Z27:Z30"/>
    <mergeCell ref="AA27:AA30"/>
    <mergeCell ref="AB27:AB30"/>
    <mergeCell ref="P35:P38"/>
    <mergeCell ref="Q35:Q38"/>
    <mergeCell ref="R35:R38"/>
    <mergeCell ref="S35:S38"/>
    <mergeCell ref="T35:T38"/>
    <mergeCell ref="U35:U38"/>
    <mergeCell ref="P27:P30"/>
    <mergeCell ref="Q27:Q30"/>
    <mergeCell ref="R27:R30"/>
    <mergeCell ref="S27:S30"/>
    <mergeCell ref="T27:T30"/>
    <mergeCell ref="U27:U30"/>
    <mergeCell ref="V27:V30"/>
    <mergeCell ref="W27:W30"/>
    <mergeCell ref="X27:X30"/>
    <mergeCell ref="AA11:AA14"/>
    <mergeCell ref="AB11:AB14"/>
    <mergeCell ref="P19:P22"/>
    <mergeCell ref="Q19:Q22"/>
    <mergeCell ref="R19:R22"/>
    <mergeCell ref="S19:S22"/>
    <mergeCell ref="T19:T22"/>
    <mergeCell ref="U19:U22"/>
    <mergeCell ref="AB19:AB22"/>
    <mergeCell ref="V19:V22"/>
    <mergeCell ref="W19:W22"/>
    <mergeCell ref="X19:X22"/>
    <mergeCell ref="Y19:Y22"/>
    <mergeCell ref="Z19:Z22"/>
    <mergeCell ref="AA19:AA22"/>
    <mergeCell ref="AB3:AB6"/>
    <mergeCell ref="P11:P14"/>
    <mergeCell ref="Q11:Q14"/>
    <mergeCell ref="R11:R14"/>
    <mergeCell ref="S11:S14"/>
    <mergeCell ref="T11:T14"/>
    <mergeCell ref="U11:U14"/>
    <mergeCell ref="V11:V14"/>
    <mergeCell ref="W11:W14"/>
    <mergeCell ref="X11:X14"/>
    <mergeCell ref="V3:V6"/>
    <mergeCell ref="W3:W6"/>
    <mergeCell ref="X3:X6"/>
    <mergeCell ref="Y3:Y6"/>
    <mergeCell ref="Z3:Z6"/>
    <mergeCell ref="AA3:AA6"/>
    <mergeCell ref="P3:P6"/>
    <mergeCell ref="Q3:Q6"/>
    <mergeCell ref="R3:R6"/>
    <mergeCell ref="S3:S6"/>
    <mergeCell ref="T3:T6"/>
    <mergeCell ref="U3:U6"/>
    <mergeCell ref="Y11:Y14"/>
    <mergeCell ref="Z11:Z14"/>
  </mergeCells>
  <conditionalFormatting sqref="B6:M6">
    <cfRule type="cellIs" dxfId="59" priority="31" operator="equal">
      <formula>1</formula>
    </cfRule>
    <cfRule type="cellIs" dxfId="58" priority="32" operator="lessThan">
      <formula>1</formula>
    </cfRule>
    <cfRule type="cellIs" dxfId="57" priority="33" operator="greaterThan">
      <formula>1</formula>
    </cfRule>
  </conditionalFormatting>
  <conditionalFormatting sqref="B14:M14">
    <cfRule type="cellIs" dxfId="56" priority="28" operator="equal">
      <formula>1</formula>
    </cfRule>
    <cfRule type="cellIs" dxfId="55" priority="29" operator="lessThan">
      <formula>1</formula>
    </cfRule>
    <cfRule type="cellIs" dxfId="54" priority="30" operator="greaterThan">
      <formula>1</formula>
    </cfRule>
  </conditionalFormatting>
  <conditionalFormatting sqref="B5:N5">
    <cfRule type="cellIs" dxfId="53" priority="39" operator="greaterThan">
      <formula>1</formula>
    </cfRule>
    <cfRule type="cellIs" dxfId="52" priority="37" operator="equal">
      <formula>1</formula>
    </cfRule>
    <cfRule type="cellIs" dxfId="51" priority="38" operator="lessThan">
      <formula>1</formula>
    </cfRule>
  </conditionalFormatting>
  <conditionalFormatting sqref="B13:N13">
    <cfRule type="cellIs" dxfId="50" priority="35" operator="lessThan">
      <formula>1</formula>
    </cfRule>
    <cfRule type="cellIs" dxfId="49" priority="36" operator="greaterThan">
      <formula>1</formula>
    </cfRule>
    <cfRule type="cellIs" dxfId="48" priority="34" operator="equal">
      <formula>1</formula>
    </cfRule>
  </conditionalFormatting>
  <conditionalFormatting sqref="B21:N21">
    <cfRule type="cellIs" dxfId="47" priority="73" operator="equal">
      <formula>1</formula>
    </cfRule>
    <cfRule type="cellIs" dxfId="46" priority="74" operator="lessThan">
      <formula>1</formula>
    </cfRule>
    <cfRule type="cellIs" dxfId="45" priority="75" operator="greaterThan">
      <formula>1</formula>
    </cfRule>
  </conditionalFormatting>
  <conditionalFormatting sqref="B29:N29">
    <cfRule type="cellIs" dxfId="44" priority="25" operator="equal">
      <formula>1</formula>
    </cfRule>
    <cfRule type="cellIs" dxfId="43" priority="26" operator="lessThan">
      <formula>1</formula>
    </cfRule>
    <cfRule type="cellIs" dxfId="42" priority="27" operator="greaterThan">
      <formula>1</formula>
    </cfRule>
  </conditionalFormatting>
  <conditionalFormatting sqref="B37:N37">
    <cfRule type="cellIs" dxfId="41" priority="22" operator="equal">
      <formula>1</formula>
    </cfRule>
    <cfRule type="cellIs" dxfId="40" priority="23" operator="lessThan">
      <formula>1</formula>
    </cfRule>
    <cfRule type="cellIs" dxfId="39" priority="24" operator="greaterThan">
      <formula>1</formula>
    </cfRule>
  </conditionalFormatting>
  <conditionalFormatting sqref="B45:N45">
    <cfRule type="cellIs" dxfId="38" priority="21" operator="greaterThan">
      <formula>1</formula>
    </cfRule>
    <cfRule type="cellIs" dxfId="37" priority="19" operator="equal">
      <formula>1</formula>
    </cfRule>
    <cfRule type="cellIs" dxfId="36" priority="20" operator="lessThan">
      <formula>1</formula>
    </cfRule>
  </conditionalFormatting>
  <conditionalFormatting sqref="B53:N53">
    <cfRule type="cellIs" dxfId="35" priority="16" operator="equal">
      <formula>1</formula>
    </cfRule>
    <cfRule type="cellIs" dxfId="34" priority="17" operator="lessThan">
      <formula>1</formula>
    </cfRule>
    <cfRule type="cellIs" dxfId="33" priority="18" operator="greaterThan">
      <formula>1</formula>
    </cfRule>
  </conditionalFormatting>
  <conditionalFormatting sqref="B62:N63">
    <cfRule type="cellIs" dxfId="32" priority="63" operator="greaterThan">
      <formula>1</formula>
    </cfRule>
    <cfRule type="cellIs" dxfId="31" priority="62" operator="lessThan">
      <formula>1</formula>
    </cfRule>
    <cfRule type="cellIs" dxfId="30" priority="61" operator="equal">
      <formula>1</formula>
    </cfRule>
  </conditionalFormatting>
  <conditionalFormatting sqref="B70:N71">
    <cfRule type="cellIs" dxfId="29" priority="14" operator="lessThan">
      <formula>1</formula>
    </cfRule>
    <cfRule type="cellIs" dxfId="28" priority="13" operator="equal">
      <formula>1</formula>
    </cfRule>
    <cfRule type="cellIs" dxfId="27" priority="15" operator="greaterThan">
      <formula>1</formula>
    </cfRule>
  </conditionalFormatting>
  <conditionalFormatting sqref="B84:N85">
    <cfRule type="cellIs" dxfId="26" priority="58" operator="equal">
      <formula>1</formula>
    </cfRule>
    <cfRule type="cellIs" dxfId="25" priority="59" operator="lessThan">
      <formula>1</formula>
    </cfRule>
    <cfRule type="cellIs" dxfId="24" priority="60" operator="greaterThan">
      <formula>1</formula>
    </cfRule>
  </conditionalFormatting>
  <conditionalFormatting sqref="B92:N93">
    <cfRule type="cellIs" dxfId="23" priority="88" operator="equal">
      <formula>1</formula>
    </cfRule>
    <cfRule type="cellIs" dxfId="22" priority="89" operator="lessThan">
      <formula>1</formula>
    </cfRule>
    <cfRule type="cellIs" dxfId="21" priority="90" operator="greaterThan">
      <formula>1</formula>
    </cfRule>
  </conditionalFormatting>
  <conditionalFormatting sqref="B103:N104">
    <cfRule type="cellIs" dxfId="20" priority="11" operator="lessThan">
      <formula>1</formula>
    </cfRule>
    <cfRule type="cellIs" dxfId="19" priority="10" operator="equal">
      <formula>1</formula>
    </cfRule>
    <cfRule type="cellIs" dxfId="18" priority="12" operator="greaterThan">
      <formula>1</formula>
    </cfRule>
  </conditionalFormatting>
  <conditionalFormatting sqref="B112:N113">
    <cfRule type="cellIs" dxfId="17" priority="80" operator="lessThan">
      <formula>1</formula>
    </cfRule>
    <cfRule type="cellIs" dxfId="16" priority="79" operator="equal">
      <formula>1</formula>
    </cfRule>
    <cfRule type="cellIs" dxfId="15" priority="81" operator="greaterThan">
      <formula>1</formula>
    </cfRule>
  </conditionalFormatting>
  <conditionalFormatting sqref="B121:N122">
    <cfRule type="cellIs" dxfId="14" priority="64" operator="equal">
      <formula>1</formula>
    </cfRule>
    <cfRule type="cellIs" dxfId="13" priority="65" operator="lessThan">
      <formula>1</formula>
    </cfRule>
    <cfRule type="cellIs" dxfId="12" priority="66" operator="greaterThan">
      <formula>1</formula>
    </cfRule>
  </conditionalFormatting>
  <conditionalFormatting sqref="B128:N129">
    <cfRule type="cellIs" dxfId="11" priority="55" operator="equal">
      <formula>1</formula>
    </cfRule>
    <cfRule type="cellIs" dxfId="10" priority="56" operator="lessThan">
      <formula>1</formula>
    </cfRule>
    <cfRule type="cellIs" dxfId="9" priority="57" operator="greaterThan">
      <formula>1</formula>
    </cfRule>
  </conditionalFormatting>
  <conditionalFormatting sqref="B142:N143">
    <cfRule type="cellIs" dxfId="8" priority="3" operator="greaterThan">
      <formula>1</formula>
    </cfRule>
    <cfRule type="cellIs" dxfId="7" priority="2" operator="lessThan">
      <formula>1</formula>
    </cfRule>
    <cfRule type="cellIs" dxfId="6" priority="1" operator="equal">
      <formula>1</formula>
    </cfRule>
  </conditionalFormatting>
  <conditionalFormatting sqref="B151:N152">
    <cfRule type="cellIs" dxfId="5" priority="99" operator="greaterThan">
      <formula>1</formula>
    </cfRule>
    <cfRule type="cellIs" dxfId="4" priority="97" operator="equal">
      <formula>1</formula>
    </cfRule>
    <cfRule type="cellIs" dxfId="3" priority="98" operator="lessThan">
      <formula>1</formula>
    </cfRule>
  </conditionalFormatting>
  <conditionalFormatting sqref="N77 B78:N78">
    <cfRule type="cellIs" dxfId="2" priority="71" operator="lessThan">
      <formula>1</formula>
    </cfRule>
    <cfRule type="cellIs" dxfId="1" priority="72" operator="greaterThan">
      <formula>1</formula>
    </cfRule>
    <cfRule type="cellIs" dxfId="0" priority="70" operator="equal">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RowHeight="14.25" x14ac:dyDescent="0.2"/>
  <cols>
    <col min="1" max="1" width="20.28515625" style="27" customWidth="1"/>
    <col min="2" max="2" width="25.5703125" style="27" customWidth="1"/>
    <col min="3" max="3" width="37.5703125" style="27" customWidth="1"/>
    <col min="4" max="4" width="19.85546875" style="26" customWidth="1"/>
    <col min="5" max="5" width="14.85546875" style="26" customWidth="1"/>
    <col min="6" max="6" width="17.5703125" style="26" bestFit="1" customWidth="1"/>
    <col min="7" max="7" width="12.85546875" style="26" customWidth="1"/>
    <col min="8" max="8" width="12.42578125" style="26" customWidth="1"/>
    <col min="9" max="9" width="17.5703125" style="26" bestFit="1" customWidth="1"/>
    <col min="10" max="10" width="9.140625" style="26"/>
    <col min="11" max="12" width="9.140625" style="27"/>
    <col min="13" max="13" width="9" style="27" customWidth="1"/>
    <col min="14" max="18" width="9.140625" style="27" customWidth="1"/>
    <col min="19" max="16384" width="9.140625" style="27"/>
  </cols>
  <sheetData>
    <row r="1" spans="1:15" ht="20.25" x14ac:dyDescent="0.3">
      <c r="A1" s="425" t="s">
        <v>88</v>
      </c>
      <c r="B1" s="425"/>
      <c r="C1" s="425"/>
      <c r="D1" s="425"/>
      <c r="E1" s="425"/>
      <c r="F1" s="425"/>
      <c r="G1" s="425"/>
      <c r="H1" s="425"/>
      <c r="I1" s="425"/>
      <c r="J1" s="425"/>
    </row>
    <row r="2" spans="1:15" ht="20.25" x14ac:dyDescent="0.3">
      <c r="A2" s="425" t="s">
        <v>86</v>
      </c>
      <c r="B2" s="425"/>
      <c r="C2" s="425"/>
      <c r="D2" s="425"/>
      <c r="E2" s="425"/>
      <c r="F2" s="425"/>
      <c r="G2" s="425"/>
      <c r="H2" s="425"/>
      <c r="I2" s="425"/>
      <c r="J2" s="425"/>
    </row>
    <row r="3" spans="1:15" ht="15" customHeight="1" x14ac:dyDescent="0.2">
      <c r="A3" s="24"/>
      <c r="B3" s="42"/>
      <c r="C3" s="24"/>
      <c r="D3" s="25"/>
      <c r="E3" s="25"/>
    </row>
    <row r="4" spans="1:15" x14ac:dyDescent="0.2">
      <c r="A4" s="41" t="s">
        <v>87</v>
      </c>
      <c r="B4" s="88" t="s">
        <v>28</v>
      </c>
      <c r="C4" s="24"/>
      <c r="D4" s="25"/>
      <c r="E4" s="25"/>
    </row>
    <row r="5" spans="1:15" x14ac:dyDescent="0.2">
      <c r="A5" s="41" t="s">
        <v>90</v>
      </c>
      <c r="B5" s="88" t="s">
        <v>91</v>
      </c>
      <c r="C5" s="24"/>
      <c r="D5" s="25"/>
      <c r="E5" s="25"/>
    </row>
    <row r="6" spans="1:15" x14ac:dyDescent="0.2">
      <c r="A6" s="41" t="s">
        <v>89</v>
      </c>
      <c r="B6" s="88" t="s">
        <v>92</v>
      </c>
      <c r="C6" s="24"/>
      <c r="D6" s="25"/>
      <c r="E6" s="25"/>
    </row>
    <row r="7" spans="1:15" x14ac:dyDescent="0.2">
      <c r="A7" s="24"/>
      <c r="B7" s="24"/>
      <c r="C7" s="24"/>
      <c r="D7" s="25"/>
      <c r="E7" s="25"/>
    </row>
    <row r="8" spans="1:15" s="28" customFormat="1" x14ac:dyDescent="0.2">
      <c r="A8" s="84" t="s">
        <v>45</v>
      </c>
      <c r="B8" s="90" t="s">
        <v>46</v>
      </c>
      <c r="C8" s="84" t="s">
        <v>0</v>
      </c>
      <c r="D8" s="85" t="s">
        <v>40</v>
      </c>
      <c r="E8" s="85" t="s">
        <v>80</v>
      </c>
      <c r="F8" s="86" t="s">
        <v>81</v>
      </c>
      <c r="G8" s="86" t="s">
        <v>79</v>
      </c>
      <c r="H8" s="85" t="s">
        <v>82</v>
      </c>
      <c r="I8" s="86" t="s">
        <v>83</v>
      </c>
      <c r="J8" s="87" t="s">
        <v>42</v>
      </c>
      <c r="N8" s="28" t="s">
        <v>28</v>
      </c>
      <c r="O8" s="89" t="s">
        <v>104</v>
      </c>
    </row>
    <row r="9" spans="1:15" x14ac:dyDescent="0.2">
      <c r="A9" s="427" t="s">
        <v>47</v>
      </c>
      <c r="B9" s="82" t="s">
        <v>48</v>
      </c>
      <c r="C9" s="31" t="s">
        <v>1</v>
      </c>
      <c r="D9" s="7" t="s">
        <v>49</v>
      </c>
      <c r="E9" s="15" t="e">
        <f>HLOOKUP(B4,#REF!,2,0)</f>
        <v>#REF!</v>
      </c>
      <c r="F9" s="21" t="e">
        <f>HLOOKUP(B4,#REF!,3,0)</f>
        <v>#REF!</v>
      </c>
      <c r="G9" s="19" t="e">
        <f>HLOOKUP(B4,#REF!,5,0)</f>
        <v>#REF!</v>
      </c>
      <c r="H9" s="20" t="e">
        <f>#REF!</f>
        <v>#REF!</v>
      </c>
      <c r="I9" s="21" t="e">
        <f>HLOOKUP(B4,#REF!,4,0)</f>
        <v>#REF!</v>
      </c>
      <c r="J9" s="49" t="e">
        <f>HLOOKUP(B4,#REF!,5,0)</f>
        <v>#REF!</v>
      </c>
      <c r="N9" s="28" t="s">
        <v>29</v>
      </c>
      <c r="O9" s="27" t="s">
        <v>105</v>
      </c>
    </row>
    <row r="10" spans="1:15" x14ac:dyDescent="0.2">
      <c r="A10" s="427"/>
      <c r="B10" s="423" t="s">
        <v>50</v>
      </c>
      <c r="C10" s="33" t="s">
        <v>2</v>
      </c>
      <c r="D10" s="29" t="s">
        <v>51</v>
      </c>
      <c r="E10" s="43" t="e">
        <f>HLOOKUP(B4,#REF!,2,0)</f>
        <v>#REF!</v>
      </c>
      <c r="F10" s="44" t="e">
        <f>HLOOKUP(B4,#REF!,3,0)</f>
        <v>#REF!</v>
      </c>
      <c r="G10" s="45" t="e">
        <f>HLOOKUP(B4,#REF!,5,0)</f>
        <v>#REF!</v>
      </c>
      <c r="H10" s="44" t="e">
        <f>#REF!</f>
        <v>#REF!</v>
      </c>
      <c r="I10" s="44" t="e">
        <f>HLOOKUP(B4,#REF!,4,0)</f>
        <v>#REF!</v>
      </c>
      <c r="J10" s="50" t="e">
        <f>I10/H10</f>
        <v>#REF!</v>
      </c>
      <c r="N10" s="28" t="s">
        <v>30</v>
      </c>
      <c r="O10" s="27" t="s">
        <v>106</v>
      </c>
    </row>
    <row r="11" spans="1:15" x14ac:dyDescent="0.2">
      <c r="A11" s="427"/>
      <c r="B11" s="423"/>
      <c r="C11" s="31" t="s">
        <v>3</v>
      </c>
      <c r="D11" s="8" t="s">
        <v>52</v>
      </c>
      <c r="E11" s="16" t="e">
        <f>HLOOKUP(B4,#REF!,2,0)</f>
        <v>#REF!</v>
      </c>
      <c r="F11" s="20" t="e">
        <f>HLOOKUP(B4,#REF!,3,0)</f>
        <v>#REF!</v>
      </c>
      <c r="G11" s="19" t="e">
        <f>HLOOKUP(B4,#REF!,5,0)</f>
        <v>#REF!</v>
      </c>
      <c r="H11" s="20" t="e">
        <f>#REF!</f>
        <v>#REF!</v>
      </c>
      <c r="I11" s="20" t="e">
        <f>HLOOKUP(B4,#REF!,4,0)</f>
        <v>#REF!</v>
      </c>
      <c r="J11" s="49" t="e">
        <f>HLOOKUP(B4,#REF!,6,0)</f>
        <v>#REF!</v>
      </c>
      <c r="N11" s="28" t="s">
        <v>31</v>
      </c>
      <c r="O11" s="27" t="s">
        <v>107</v>
      </c>
    </row>
    <row r="12" spans="1:15" x14ac:dyDescent="0.2">
      <c r="A12" s="427"/>
      <c r="B12" s="423" t="s">
        <v>53</v>
      </c>
      <c r="C12" s="33" t="s">
        <v>4</v>
      </c>
      <c r="D12" s="30" t="s">
        <v>54</v>
      </c>
      <c r="E12" s="43" t="e">
        <f>HLOOKUP(B4,#REF!,2,0)</f>
        <v>#REF!</v>
      </c>
      <c r="F12" s="44" t="e">
        <f>HLOOKUP(B4,#REF!,3,0)</f>
        <v>#REF!</v>
      </c>
      <c r="G12" s="45" t="e">
        <f>HLOOKUP(B4,#REF!,5,0)</f>
        <v>#REF!</v>
      </c>
      <c r="H12" s="44" t="e">
        <f>#REF!</f>
        <v>#REF!</v>
      </c>
      <c r="I12" s="44" t="e">
        <f>HLOOKUP(B4,#REF!,4,0)</f>
        <v>#REF!</v>
      </c>
      <c r="J12" s="50" t="e">
        <f t="shared" ref="J12:J14" si="0">I12/H12</f>
        <v>#REF!</v>
      </c>
      <c r="N12" s="28" t="s">
        <v>32</v>
      </c>
    </row>
    <row r="13" spans="1:15" x14ac:dyDescent="0.2">
      <c r="A13" s="427"/>
      <c r="B13" s="423"/>
      <c r="C13" s="31" t="s">
        <v>5</v>
      </c>
      <c r="D13" s="7" t="s">
        <v>55</v>
      </c>
      <c r="E13" s="18" t="e">
        <f>HLOOKUP(B4,#REF!,2,0)</f>
        <v>#REF!</v>
      </c>
      <c r="F13" s="19" t="e">
        <f>HLOOKUP(B4,#REF!,3,0)</f>
        <v>#REF!</v>
      </c>
      <c r="G13" s="19" t="e">
        <f>HLOOKUP(B4,#REF!,4,0)</f>
        <v>#REF!</v>
      </c>
      <c r="H13" s="19" t="e">
        <f>#REF!</f>
        <v>#REF!</v>
      </c>
      <c r="I13" s="19" t="e">
        <f>HLOOKUP(B4,#REF!,5,0)</f>
        <v>#REF!</v>
      </c>
      <c r="J13" s="49" t="e">
        <f>HLOOKUP(B4,#REF!,5,0)</f>
        <v>#REF!</v>
      </c>
      <c r="N13" s="28" t="s">
        <v>33</v>
      </c>
      <c r="O13" s="27" t="s">
        <v>92</v>
      </c>
    </row>
    <row r="14" spans="1:15" x14ac:dyDescent="0.2">
      <c r="A14" s="428"/>
      <c r="B14" s="424"/>
      <c r="C14" s="51" t="s">
        <v>6</v>
      </c>
      <c r="D14" s="52" t="s">
        <v>56</v>
      </c>
      <c r="E14" s="53" t="e">
        <f>HLOOKUP(B4,#REF!,2,0)</f>
        <v>#REF!</v>
      </c>
      <c r="F14" s="54" t="e">
        <f>HLOOKUP(B4,#REF!,3,0)</f>
        <v>#REF!</v>
      </c>
      <c r="G14" s="55" t="e">
        <f>HLOOKUP(B4,#REF!,5,0)</f>
        <v>#REF!</v>
      </c>
      <c r="H14" s="54" t="e">
        <f>#REF!</f>
        <v>#REF!</v>
      </c>
      <c r="I14" s="54" t="e">
        <f>HLOOKUP(B4,#REF!,4,0)</f>
        <v>#REF!</v>
      </c>
      <c r="J14" s="56" t="e">
        <f t="shared" si="0"/>
        <v>#REF!</v>
      </c>
      <c r="N14" s="28" t="s">
        <v>34</v>
      </c>
      <c r="O14" s="27" t="s">
        <v>93</v>
      </c>
    </row>
    <row r="15" spans="1:15" x14ac:dyDescent="0.2">
      <c r="A15" s="426" t="s">
        <v>57</v>
      </c>
      <c r="B15" s="422" t="s">
        <v>58</v>
      </c>
      <c r="C15" s="57" t="s">
        <v>7</v>
      </c>
      <c r="D15" s="58">
        <v>1</v>
      </c>
      <c r="E15" s="59" t="s">
        <v>85</v>
      </c>
      <c r="F15" s="60" t="s">
        <v>85</v>
      </c>
      <c r="G15" s="61" t="str">
        <f>IFERROR(F15/E15&lt;=0,"WIP")</f>
        <v>WIP</v>
      </c>
      <c r="H15" s="60" t="s">
        <v>85</v>
      </c>
      <c r="I15" s="60" t="s">
        <v>85</v>
      </c>
      <c r="J15" s="62" t="str">
        <f t="shared" ref="J15:J18" si="1">IFERROR(I15/H15&lt;=0,"WIP")</f>
        <v>WIP</v>
      </c>
      <c r="N15" s="28" t="s">
        <v>35</v>
      </c>
      <c r="O15" s="27" t="s">
        <v>94</v>
      </c>
    </row>
    <row r="16" spans="1:15" x14ac:dyDescent="0.2">
      <c r="A16" s="427"/>
      <c r="B16" s="423"/>
      <c r="C16" s="34" t="s">
        <v>8</v>
      </c>
      <c r="D16" s="91">
        <v>0</v>
      </c>
      <c r="E16" s="91" t="e">
        <f>HLOOKUP(B4,#REF!,2,0)</f>
        <v>#REF!</v>
      </c>
      <c r="F16" s="92" t="e">
        <f>HLOOKUP(B4,#REF!,3,0)</f>
        <v>#REF!</v>
      </c>
      <c r="G16" s="45">
        <f>IFERROR(F16/E16=0,1)</f>
        <v>1</v>
      </c>
      <c r="H16" s="92" t="e">
        <f>#REF!</f>
        <v>#REF!</v>
      </c>
      <c r="I16" s="92" t="e">
        <f>HLOOKUP(B4,#REF!,3,0)</f>
        <v>#REF!</v>
      </c>
      <c r="J16" s="50" t="e">
        <f>HLOOKUP(B4,#REF!,6,0)</f>
        <v>#REF!</v>
      </c>
      <c r="N16" s="28" t="s">
        <v>36</v>
      </c>
      <c r="O16" s="27" t="s">
        <v>95</v>
      </c>
    </row>
    <row r="17" spans="1:15" ht="25.5" x14ac:dyDescent="0.2">
      <c r="A17" s="427"/>
      <c r="B17" s="82" t="s">
        <v>59</v>
      </c>
      <c r="C17" s="32" t="s">
        <v>9</v>
      </c>
      <c r="D17" s="9" t="s">
        <v>60</v>
      </c>
      <c r="E17" s="17" t="s">
        <v>85</v>
      </c>
      <c r="F17" s="20" t="s">
        <v>85</v>
      </c>
      <c r="G17" s="19" t="str">
        <f t="shared" ref="G17:G18" si="2">IFERROR(F17/E17&lt;=0,"WIP")</f>
        <v>WIP</v>
      </c>
      <c r="H17" s="17" t="s">
        <v>85</v>
      </c>
      <c r="I17" s="20" t="s">
        <v>85</v>
      </c>
      <c r="J17" s="49" t="str">
        <f t="shared" si="1"/>
        <v>WIP</v>
      </c>
      <c r="N17" s="28" t="s">
        <v>37</v>
      </c>
      <c r="O17" s="27" t="s">
        <v>96</v>
      </c>
    </row>
    <row r="18" spans="1:15" ht="25.5" x14ac:dyDescent="0.2">
      <c r="A18" s="428"/>
      <c r="B18" s="83" t="s">
        <v>61</v>
      </c>
      <c r="C18" s="51" t="s">
        <v>10</v>
      </c>
      <c r="D18" s="63">
        <v>1</v>
      </c>
      <c r="E18" s="64" t="s">
        <v>85</v>
      </c>
      <c r="F18" s="54" t="s">
        <v>85</v>
      </c>
      <c r="G18" s="55" t="str">
        <f t="shared" si="2"/>
        <v>WIP</v>
      </c>
      <c r="H18" s="64" t="s">
        <v>85</v>
      </c>
      <c r="I18" s="54" t="s">
        <v>85</v>
      </c>
      <c r="J18" s="56" t="str">
        <f t="shared" si="1"/>
        <v>WIP</v>
      </c>
      <c r="N18" s="28" t="s">
        <v>38</v>
      </c>
      <c r="O18" s="27" t="s">
        <v>97</v>
      </c>
    </row>
    <row r="19" spans="1:15" x14ac:dyDescent="0.2">
      <c r="A19" s="419" t="s">
        <v>62</v>
      </c>
      <c r="B19" s="422" t="s">
        <v>63</v>
      </c>
      <c r="C19" s="57" t="s">
        <v>11</v>
      </c>
      <c r="D19" s="65">
        <v>4.0000000000000001E-3</v>
      </c>
      <c r="E19" s="66" t="e">
        <f>HLOOKUP(B4,#REF!,2,0)</f>
        <v>#REF!</v>
      </c>
      <c r="F19" s="67" t="e">
        <f>HLOOKUP(B4,#REF!,3,0)</f>
        <v>#REF!</v>
      </c>
      <c r="G19" s="61" t="e">
        <f>HLOOKUP(B4,#REF!,5,0)</f>
        <v>#REF!</v>
      </c>
      <c r="H19" s="67" t="e">
        <f>#REF!</f>
        <v>#REF!</v>
      </c>
      <c r="I19" s="67" t="e">
        <f>HLOOKUP(B4,#REF!,4,0)</f>
        <v>#REF!</v>
      </c>
      <c r="J19" s="62" t="e">
        <f>HLOOKUP(B4,#REF!,6,0)</f>
        <v>#REF!</v>
      </c>
      <c r="N19" s="28" t="s">
        <v>39</v>
      </c>
      <c r="O19" s="27" t="s">
        <v>98</v>
      </c>
    </row>
    <row r="20" spans="1:15" x14ac:dyDescent="0.2">
      <c r="A20" s="420"/>
      <c r="B20" s="423"/>
      <c r="C20" s="33" t="s">
        <v>12</v>
      </c>
      <c r="D20" s="35">
        <v>0</v>
      </c>
      <c r="E20" s="47" t="e">
        <f>HLOOKUP(B4,#REF!,2,0)</f>
        <v>#REF!</v>
      </c>
      <c r="F20" s="44" t="e">
        <f>HLOOKUP(B4,#REF!,3,0)</f>
        <v>#REF!</v>
      </c>
      <c r="G20" s="48" t="e">
        <f>HLOOKUP(B4,#REF!,4,0)</f>
        <v>#REF!</v>
      </c>
      <c r="H20" s="44" t="e">
        <f>#REF!</f>
        <v>#REF!</v>
      </c>
      <c r="I20" s="44" t="e">
        <f>HLOOKUP(B4,#REF!,4,0)</f>
        <v>#REF!</v>
      </c>
      <c r="J20" s="50" t="e">
        <f>HLOOKUP(B4,#REF!,6,0)</f>
        <v>#REF!</v>
      </c>
      <c r="O20" s="27" t="s">
        <v>99</v>
      </c>
    </row>
    <row r="21" spans="1:15" x14ac:dyDescent="0.2">
      <c r="A21" s="420"/>
      <c r="B21" s="423" t="s">
        <v>64</v>
      </c>
      <c r="C21" s="31" t="s">
        <v>13</v>
      </c>
      <c r="D21" s="10" t="s">
        <v>65</v>
      </c>
      <c r="E21" s="22" t="e">
        <f>HLOOKUP(B4,#REF!,2,0)</f>
        <v>#REF!</v>
      </c>
      <c r="F21" s="23" t="e">
        <f>HLOOKUP(B4,#REF!,3,0)</f>
        <v>#REF!</v>
      </c>
      <c r="G21" s="19" t="e">
        <f>HLOOKUP(B4,#REF!,5,0)</f>
        <v>#REF!</v>
      </c>
      <c r="H21" s="23">
        <v>3000</v>
      </c>
      <c r="I21" s="23" t="e">
        <f>HLOOKUP(B4,#REF!,4,0)</f>
        <v>#REF!</v>
      </c>
      <c r="J21" s="49" t="e">
        <f>HLOOKUP(B4,#REF!,6,0)</f>
        <v>#REF!</v>
      </c>
      <c r="O21" s="27" t="s">
        <v>100</v>
      </c>
    </row>
    <row r="22" spans="1:15" x14ac:dyDescent="0.2">
      <c r="A22" s="420"/>
      <c r="B22" s="423"/>
      <c r="C22" s="33" t="s">
        <v>14</v>
      </c>
      <c r="D22" s="36">
        <v>0.85</v>
      </c>
      <c r="E22" s="46" t="s">
        <v>85</v>
      </c>
      <c r="F22" s="44" t="s">
        <v>85</v>
      </c>
      <c r="G22" s="45" t="str">
        <f t="shared" ref="G22:G35" si="3">IFERROR(F22/E22&lt;=0,"WIP")</f>
        <v>WIP</v>
      </c>
      <c r="H22" s="46" t="s">
        <v>85</v>
      </c>
      <c r="I22" s="44" t="s">
        <v>85</v>
      </c>
      <c r="J22" s="50" t="str">
        <f t="shared" ref="J22:J35" si="4">IFERROR(I22/H22&lt;=0,"WIP")</f>
        <v>WIP</v>
      </c>
      <c r="O22" s="27" t="s">
        <v>101</v>
      </c>
    </row>
    <row r="23" spans="1:15" ht="25.5" x14ac:dyDescent="0.2">
      <c r="A23" s="420"/>
      <c r="B23" s="423" t="s">
        <v>66</v>
      </c>
      <c r="C23" s="31" t="s">
        <v>15</v>
      </c>
      <c r="D23" s="11">
        <v>1.2E-2</v>
      </c>
      <c r="E23" s="17" t="s">
        <v>85</v>
      </c>
      <c r="F23" s="20" t="s">
        <v>85</v>
      </c>
      <c r="G23" s="19" t="str">
        <f t="shared" si="3"/>
        <v>WIP</v>
      </c>
      <c r="H23" s="17" t="s">
        <v>85</v>
      </c>
      <c r="I23" s="20" t="s">
        <v>85</v>
      </c>
      <c r="J23" s="49" t="str">
        <f t="shared" si="4"/>
        <v>WIP</v>
      </c>
      <c r="O23" s="27" t="s">
        <v>102</v>
      </c>
    </row>
    <row r="24" spans="1:15" ht="25.5" x14ac:dyDescent="0.2">
      <c r="A24" s="420"/>
      <c r="B24" s="423"/>
      <c r="C24" s="33" t="s">
        <v>16</v>
      </c>
      <c r="D24" s="37">
        <v>3.3000000000000002E-2</v>
      </c>
      <c r="E24" s="46" t="s">
        <v>85</v>
      </c>
      <c r="F24" s="44" t="s">
        <v>85</v>
      </c>
      <c r="G24" s="45" t="str">
        <f t="shared" si="3"/>
        <v>WIP</v>
      </c>
      <c r="H24" s="46" t="s">
        <v>85</v>
      </c>
      <c r="I24" s="44" t="s">
        <v>85</v>
      </c>
      <c r="J24" s="50" t="str">
        <f t="shared" si="4"/>
        <v>WIP</v>
      </c>
      <c r="O24" s="27" t="s">
        <v>103</v>
      </c>
    </row>
    <row r="25" spans="1:15" ht="25.5" x14ac:dyDescent="0.2">
      <c r="A25" s="420"/>
      <c r="B25" s="423"/>
      <c r="C25" s="31" t="s">
        <v>17</v>
      </c>
      <c r="D25" s="12">
        <v>0.06</v>
      </c>
      <c r="E25" s="17" t="s">
        <v>85</v>
      </c>
      <c r="F25" s="20" t="s">
        <v>85</v>
      </c>
      <c r="G25" s="19" t="str">
        <f t="shared" si="3"/>
        <v>WIP</v>
      </c>
      <c r="H25" s="17" t="s">
        <v>85</v>
      </c>
      <c r="I25" s="20" t="s">
        <v>85</v>
      </c>
      <c r="J25" s="49" t="str">
        <f t="shared" si="4"/>
        <v>WIP</v>
      </c>
    </row>
    <row r="26" spans="1:15" ht="25.5" x14ac:dyDescent="0.2">
      <c r="A26" s="420"/>
      <c r="B26" s="423"/>
      <c r="C26" s="33" t="s">
        <v>18</v>
      </c>
      <c r="D26" s="37">
        <v>5.0000000000000001E-4</v>
      </c>
      <c r="E26" s="46" t="s">
        <v>85</v>
      </c>
      <c r="F26" s="44" t="s">
        <v>85</v>
      </c>
      <c r="G26" s="45" t="str">
        <f t="shared" si="3"/>
        <v>WIP</v>
      </c>
      <c r="H26" s="46" t="s">
        <v>85</v>
      </c>
      <c r="I26" s="44" t="s">
        <v>85</v>
      </c>
      <c r="J26" s="50" t="str">
        <f t="shared" si="4"/>
        <v>WIP</v>
      </c>
    </row>
    <row r="27" spans="1:15" x14ac:dyDescent="0.2">
      <c r="A27" s="421"/>
      <c r="B27" s="83" t="s">
        <v>67</v>
      </c>
      <c r="C27" s="68" t="s">
        <v>19</v>
      </c>
      <c r="D27" s="69" t="s">
        <v>68</v>
      </c>
      <c r="E27" s="70" t="s">
        <v>85</v>
      </c>
      <c r="F27" s="71" t="s">
        <v>85</v>
      </c>
      <c r="G27" s="72" t="str">
        <f t="shared" si="3"/>
        <v>WIP</v>
      </c>
      <c r="H27" s="70" t="s">
        <v>85</v>
      </c>
      <c r="I27" s="71" t="s">
        <v>85</v>
      </c>
      <c r="J27" s="73" t="str">
        <f t="shared" si="4"/>
        <v>WIP</v>
      </c>
    </row>
    <row r="28" spans="1:15" x14ac:dyDescent="0.2">
      <c r="A28" s="419" t="s">
        <v>69</v>
      </c>
      <c r="B28" s="422" t="s">
        <v>70</v>
      </c>
      <c r="C28" s="74" t="s">
        <v>20</v>
      </c>
      <c r="D28" s="75" t="s">
        <v>71</v>
      </c>
      <c r="E28" s="76" t="s">
        <v>85</v>
      </c>
      <c r="F28" s="77" t="s">
        <v>85</v>
      </c>
      <c r="G28" s="78" t="str">
        <f t="shared" si="3"/>
        <v>WIP</v>
      </c>
      <c r="H28" s="76" t="s">
        <v>85</v>
      </c>
      <c r="I28" s="77" t="s">
        <v>85</v>
      </c>
      <c r="J28" s="79" t="str">
        <f t="shared" si="4"/>
        <v>WIP</v>
      </c>
    </row>
    <row r="29" spans="1:15" x14ac:dyDescent="0.2">
      <c r="A29" s="420"/>
      <c r="B29" s="423"/>
      <c r="C29" s="31" t="s">
        <v>21</v>
      </c>
      <c r="D29" s="13">
        <v>0.75</v>
      </c>
      <c r="E29" s="17" t="s">
        <v>85</v>
      </c>
      <c r="F29" s="20" t="s">
        <v>85</v>
      </c>
      <c r="G29" s="19" t="str">
        <f t="shared" si="3"/>
        <v>WIP</v>
      </c>
      <c r="H29" s="17" t="s">
        <v>85</v>
      </c>
      <c r="I29" s="20" t="s">
        <v>85</v>
      </c>
      <c r="J29" s="49" t="str">
        <f t="shared" si="4"/>
        <v>WIP</v>
      </c>
    </row>
    <row r="30" spans="1:15" ht="25.5" x14ac:dyDescent="0.2">
      <c r="A30" s="420"/>
      <c r="B30" s="423"/>
      <c r="C30" s="33" t="s">
        <v>22</v>
      </c>
      <c r="D30" s="38" t="s">
        <v>72</v>
      </c>
      <c r="E30" s="46" t="s">
        <v>85</v>
      </c>
      <c r="F30" s="44" t="s">
        <v>85</v>
      </c>
      <c r="G30" s="45" t="str">
        <f t="shared" si="3"/>
        <v>WIP</v>
      </c>
      <c r="H30" s="46" t="s">
        <v>85</v>
      </c>
      <c r="I30" s="44" t="s">
        <v>85</v>
      </c>
      <c r="J30" s="50" t="str">
        <f t="shared" si="4"/>
        <v>WIP</v>
      </c>
    </row>
    <row r="31" spans="1:15" x14ac:dyDescent="0.2">
      <c r="A31" s="420"/>
      <c r="B31" s="423"/>
      <c r="C31" s="31" t="s">
        <v>23</v>
      </c>
      <c r="D31" s="13">
        <v>1</v>
      </c>
      <c r="E31" s="17" t="s">
        <v>85</v>
      </c>
      <c r="F31" s="20" t="s">
        <v>85</v>
      </c>
      <c r="G31" s="19" t="str">
        <f t="shared" si="3"/>
        <v>WIP</v>
      </c>
      <c r="H31" s="17" t="s">
        <v>85</v>
      </c>
      <c r="I31" s="20" t="s">
        <v>85</v>
      </c>
      <c r="J31" s="49" t="str">
        <f t="shared" si="4"/>
        <v>WIP</v>
      </c>
    </row>
    <row r="32" spans="1:15" x14ac:dyDescent="0.2">
      <c r="A32" s="420"/>
      <c r="B32" s="423" t="s">
        <v>73</v>
      </c>
      <c r="C32" s="33" t="s">
        <v>24</v>
      </c>
      <c r="D32" s="39" t="s">
        <v>74</v>
      </c>
      <c r="E32" s="46" t="s">
        <v>85</v>
      </c>
      <c r="F32" s="44" t="s">
        <v>85</v>
      </c>
      <c r="G32" s="45" t="str">
        <f t="shared" si="3"/>
        <v>WIP</v>
      </c>
      <c r="H32" s="46" t="s">
        <v>85</v>
      </c>
      <c r="I32" s="44" t="s">
        <v>85</v>
      </c>
      <c r="J32" s="50" t="str">
        <f t="shared" si="4"/>
        <v>WIP</v>
      </c>
    </row>
    <row r="33" spans="1:10" ht="25.5" x14ac:dyDescent="0.2">
      <c r="A33" s="420"/>
      <c r="B33" s="423"/>
      <c r="C33" s="31" t="s">
        <v>25</v>
      </c>
      <c r="D33" s="14" t="s">
        <v>75</v>
      </c>
      <c r="E33" s="17" t="s">
        <v>85</v>
      </c>
      <c r="F33" s="20" t="s">
        <v>85</v>
      </c>
      <c r="G33" s="19" t="str">
        <f t="shared" si="3"/>
        <v>WIP</v>
      </c>
      <c r="H33" s="17" t="s">
        <v>85</v>
      </c>
      <c r="I33" s="20" t="s">
        <v>85</v>
      </c>
      <c r="J33" s="49" t="str">
        <f t="shared" si="4"/>
        <v>WIP</v>
      </c>
    </row>
    <row r="34" spans="1:10" ht="25.5" x14ac:dyDescent="0.2">
      <c r="A34" s="420"/>
      <c r="B34" s="423" t="s">
        <v>76</v>
      </c>
      <c r="C34" s="33" t="s">
        <v>26</v>
      </c>
      <c r="D34" s="40" t="s">
        <v>77</v>
      </c>
      <c r="E34" s="93">
        <v>1</v>
      </c>
      <c r="F34" s="93">
        <v>1</v>
      </c>
      <c r="G34" s="45">
        <f>F34/E34</f>
        <v>1</v>
      </c>
      <c r="H34" s="93">
        <v>1</v>
      </c>
      <c r="I34" s="93">
        <v>1</v>
      </c>
      <c r="J34" s="50">
        <f>I34/H34</f>
        <v>1</v>
      </c>
    </row>
    <row r="35" spans="1:10" x14ac:dyDescent="0.2">
      <c r="A35" s="421"/>
      <c r="B35" s="424"/>
      <c r="C35" s="80" t="s">
        <v>27</v>
      </c>
      <c r="D35" s="81" t="s">
        <v>78</v>
      </c>
      <c r="E35" s="70" t="s">
        <v>85</v>
      </c>
      <c r="F35" s="71" t="s">
        <v>85</v>
      </c>
      <c r="G35" s="72" t="str">
        <f t="shared" si="3"/>
        <v>WIP</v>
      </c>
      <c r="H35" s="70" t="s">
        <v>85</v>
      </c>
      <c r="I35" s="71" t="s">
        <v>85</v>
      </c>
      <c r="J35" s="73"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2024-06-20T02:25:26Z</dcterms:modified>
</cp:coreProperties>
</file>