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ata\Hendra\2024\BSC 2024\"/>
    </mc:Choice>
  </mc:AlternateContent>
  <bookViews>
    <workbookView xWindow="0" yWindow="0" windowWidth="19368" windowHeight="10332" tabRatio="879" activeTab="1"/>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BSC'!$B$14:$N$54</definedName>
    <definedName name="_xlnm._FilterDatabase" localSheetId="3" hidden="1">'BSC Corporate1'!$A$8:$J$35</definedName>
    <definedName name="_xlnm.Print_Area" localSheetId="1">'Achievement BSC'!$A$1:$O$86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0" l="1"/>
  <c r="K51" i="10" l="1"/>
  <c r="N227" i="8"/>
  <c r="D179" i="8" l="1"/>
  <c r="E179" i="8"/>
  <c r="F179" i="8"/>
  <c r="G179" i="8"/>
  <c r="H179" i="8"/>
  <c r="I179" i="8"/>
  <c r="J179" i="8"/>
  <c r="K179" i="8"/>
  <c r="L179" i="8"/>
  <c r="M179" i="8"/>
  <c r="B179" i="8"/>
  <c r="C179" i="8"/>
  <c r="D84" i="8" l="1"/>
  <c r="E84" i="8"/>
  <c r="F84" i="8"/>
  <c r="G84" i="8"/>
  <c r="H84" i="8"/>
  <c r="I84" i="8"/>
  <c r="J84" i="8"/>
  <c r="K84" i="8"/>
  <c r="L84" i="8"/>
  <c r="M84" i="8"/>
  <c r="C84" i="8"/>
  <c r="C76" i="8"/>
  <c r="D76" i="8"/>
  <c r="E76" i="8"/>
  <c r="F76" i="8"/>
  <c r="G76" i="8"/>
  <c r="H76" i="8"/>
  <c r="I76" i="8"/>
  <c r="J76" i="8"/>
  <c r="K76" i="8"/>
  <c r="L76" i="8"/>
  <c r="M76" i="8"/>
  <c r="B76" i="8"/>
  <c r="C25" i="8"/>
  <c r="D99" i="8"/>
  <c r="E99" i="8"/>
  <c r="F99" i="8"/>
  <c r="G99" i="8"/>
  <c r="H99" i="8"/>
  <c r="I99" i="8"/>
  <c r="J99" i="8"/>
  <c r="K99" i="8"/>
  <c r="L99" i="8"/>
  <c r="M99" i="8"/>
  <c r="N99" i="8" s="1"/>
  <c r="C99" i="8"/>
  <c r="D83" i="8"/>
  <c r="E83" i="8"/>
  <c r="F83" i="8"/>
  <c r="G83" i="8"/>
  <c r="H83" i="8"/>
  <c r="I83" i="8"/>
  <c r="J83" i="8"/>
  <c r="K83" i="8"/>
  <c r="L83" i="8"/>
  <c r="M83" i="8"/>
  <c r="N83" i="8" s="1"/>
  <c r="C83" i="8"/>
  <c r="K134" i="8"/>
  <c r="B133" i="8"/>
  <c r="D132" i="8"/>
  <c r="D134" i="8" s="1"/>
  <c r="E132" i="8"/>
  <c r="E134" i="8" s="1"/>
  <c r="F132" i="8"/>
  <c r="F134" i="8" s="1"/>
  <c r="G132" i="8"/>
  <c r="G134" i="8" s="1"/>
  <c r="H132" i="8"/>
  <c r="H134" i="8" s="1"/>
  <c r="I132" i="8"/>
  <c r="I134" i="8" s="1"/>
  <c r="J132" i="8"/>
  <c r="J134" i="8" s="1"/>
  <c r="K132" i="8"/>
  <c r="L132" i="8"/>
  <c r="L134" i="8" s="1"/>
  <c r="M132" i="8"/>
  <c r="N132" i="8" s="1"/>
  <c r="C132" i="8"/>
  <c r="C134" i="8" s="1"/>
  <c r="M133" i="8"/>
  <c r="L133" i="8"/>
  <c r="K133" i="8"/>
  <c r="J133" i="8"/>
  <c r="I133" i="8"/>
  <c r="H133" i="8"/>
  <c r="G133" i="8"/>
  <c r="F133" i="8"/>
  <c r="E133" i="8"/>
  <c r="D133" i="8"/>
  <c r="C133" i="8"/>
  <c r="B132" i="8"/>
  <c r="K33" i="10" s="1"/>
  <c r="L33" i="10" s="1"/>
  <c r="N131" i="8"/>
  <c r="N133" i="8" s="1"/>
  <c r="D124" i="8"/>
  <c r="E124" i="8"/>
  <c r="F124" i="8"/>
  <c r="G124" i="8"/>
  <c r="G126" i="8" s="1"/>
  <c r="H124" i="8"/>
  <c r="H126" i="8" s="1"/>
  <c r="I124" i="8"/>
  <c r="I126" i="8" s="1"/>
  <c r="J124" i="8"/>
  <c r="J126" i="8" s="1"/>
  <c r="K124" i="8"/>
  <c r="K126" i="8" s="1"/>
  <c r="L124" i="8"/>
  <c r="L126" i="8" s="1"/>
  <c r="M124" i="8"/>
  <c r="M126" i="8" s="1"/>
  <c r="B124" i="8"/>
  <c r="C124" i="8"/>
  <c r="C126" i="8" s="1"/>
  <c r="D126" i="8"/>
  <c r="E126" i="8"/>
  <c r="F126" i="8"/>
  <c r="C125" i="8"/>
  <c r="D125" i="8"/>
  <c r="E125" i="8"/>
  <c r="F125" i="8"/>
  <c r="G125" i="8"/>
  <c r="H125" i="8"/>
  <c r="I125" i="8"/>
  <c r="J125" i="8"/>
  <c r="K125" i="8"/>
  <c r="L125" i="8"/>
  <c r="M125" i="8"/>
  <c r="B125" i="8"/>
  <c r="N123" i="8"/>
  <c r="N125" i="8" s="1"/>
  <c r="C117" i="8"/>
  <c r="D117" i="8"/>
  <c r="E117" i="8"/>
  <c r="F117" i="8"/>
  <c r="G117" i="8"/>
  <c r="H117" i="8"/>
  <c r="I117" i="8"/>
  <c r="J117" i="8"/>
  <c r="K117" i="8"/>
  <c r="L117" i="8"/>
  <c r="M117" i="8"/>
  <c r="B117" i="8"/>
  <c r="D116" i="8"/>
  <c r="D118" i="8" s="1"/>
  <c r="E116" i="8"/>
  <c r="E118" i="8" s="1"/>
  <c r="F116" i="8"/>
  <c r="F118" i="8" s="1"/>
  <c r="G116" i="8"/>
  <c r="G118" i="8" s="1"/>
  <c r="H116" i="8"/>
  <c r="H118" i="8" s="1"/>
  <c r="I116" i="8"/>
  <c r="I118" i="8" s="1"/>
  <c r="J116" i="8"/>
  <c r="J118" i="8" s="1"/>
  <c r="K116" i="8"/>
  <c r="K118" i="8" s="1"/>
  <c r="L116" i="8"/>
  <c r="L118" i="8" s="1"/>
  <c r="M116" i="8"/>
  <c r="N116" i="8" s="1"/>
  <c r="C116" i="8"/>
  <c r="C118" i="8" s="1"/>
  <c r="B116" i="8"/>
  <c r="B118" i="8" s="1"/>
  <c r="N115" i="8"/>
  <c r="N117" i="8" s="1"/>
  <c r="C100" i="8"/>
  <c r="D100" i="8"/>
  <c r="E100" i="8"/>
  <c r="F100" i="8"/>
  <c r="G100" i="8"/>
  <c r="H100" i="8"/>
  <c r="I100" i="8"/>
  <c r="J100" i="8"/>
  <c r="K100" i="8"/>
  <c r="L100" i="8"/>
  <c r="M100" i="8"/>
  <c r="B100" i="8"/>
  <c r="J29" i="10"/>
  <c r="N75" i="8"/>
  <c r="N76" i="8" s="1"/>
  <c r="D67" i="8"/>
  <c r="D68" i="8" s="1"/>
  <c r="E67" i="8"/>
  <c r="E68" i="8" s="1"/>
  <c r="F67" i="8"/>
  <c r="F68" i="8" s="1"/>
  <c r="G67" i="8"/>
  <c r="G68" i="8" s="1"/>
  <c r="H67" i="8"/>
  <c r="H68" i="8" s="1"/>
  <c r="I67" i="8"/>
  <c r="I68" i="8" s="1"/>
  <c r="J67" i="8"/>
  <c r="J68" i="8" s="1"/>
  <c r="K67" i="8"/>
  <c r="K68" i="8" s="1"/>
  <c r="L67" i="8"/>
  <c r="L68" i="8" s="1"/>
  <c r="M67" i="8"/>
  <c r="N67" i="8" s="1"/>
  <c r="C67" i="8"/>
  <c r="C68" i="8" s="1"/>
  <c r="B67" i="8"/>
  <c r="B68" i="8" s="1"/>
  <c r="B69" i="8" s="1"/>
  <c r="N66" i="8"/>
  <c r="K27" i="10"/>
  <c r="J27" i="10"/>
  <c r="D39" i="8"/>
  <c r="D41" i="8" s="1"/>
  <c r="E39" i="8"/>
  <c r="E41" i="8" s="1"/>
  <c r="F39" i="8"/>
  <c r="F41" i="8" s="1"/>
  <c r="G39" i="8"/>
  <c r="G41" i="8" s="1"/>
  <c r="H39" i="8"/>
  <c r="H41" i="8" s="1"/>
  <c r="I39" i="8"/>
  <c r="I41" i="8" s="1"/>
  <c r="J39" i="8"/>
  <c r="J41" i="8" s="1"/>
  <c r="K39" i="8"/>
  <c r="K41" i="8" s="1"/>
  <c r="L39" i="8"/>
  <c r="L41" i="8" s="1"/>
  <c r="M39" i="8"/>
  <c r="M41" i="8" s="1"/>
  <c r="C39" i="8"/>
  <c r="C41" i="8" s="1"/>
  <c r="B39" i="8"/>
  <c r="B41" i="8" s="1"/>
  <c r="C40" i="8"/>
  <c r="D40" i="8"/>
  <c r="E40" i="8"/>
  <c r="F40" i="8"/>
  <c r="G40" i="8"/>
  <c r="H40" i="8"/>
  <c r="I40" i="8"/>
  <c r="J40" i="8"/>
  <c r="K40" i="8"/>
  <c r="L40" i="8"/>
  <c r="M40" i="8"/>
  <c r="B40" i="8"/>
  <c r="N38" i="8"/>
  <c r="N40" i="8" s="1"/>
  <c r="N31" i="8"/>
  <c r="J20" i="10"/>
  <c r="M25" i="8"/>
  <c r="M26" i="8" s="1"/>
  <c r="L25" i="8"/>
  <c r="L26" i="8" s="1"/>
  <c r="K25" i="8"/>
  <c r="K26" i="8" s="1"/>
  <c r="J25" i="8"/>
  <c r="J26" i="8" s="1"/>
  <c r="I25" i="8"/>
  <c r="I26" i="8" s="1"/>
  <c r="H25" i="8"/>
  <c r="H26" i="8" s="1"/>
  <c r="G25" i="8"/>
  <c r="G26" i="8" s="1"/>
  <c r="F25" i="8"/>
  <c r="F26" i="8" s="1"/>
  <c r="E25" i="8"/>
  <c r="E26" i="8" s="1"/>
  <c r="D25" i="8"/>
  <c r="D26" i="8" s="1"/>
  <c r="C26" i="8"/>
  <c r="B25" i="8"/>
  <c r="B26" i="8" s="1"/>
  <c r="N24" i="8"/>
  <c r="H37" i="10"/>
  <c r="M61" i="8"/>
  <c r="G61" i="8"/>
  <c r="N60" i="8"/>
  <c r="N59" i="8"/>
  <c r="N54" i="8"/>
  <c r="K26" i="10"/>
  <c r="J26" i="10"/>
  <c r="M55" i="8"/>
  <c r="G55" i="8"/>
  <c r="N53" i="8"/>
  <c r="D18" i="8"/>
  <c r="D19" i="8" s="1"/>
  <c r="E18" i="8"/>
  <c r="E19" i="8" s="1"/>
  <c r="F18" i="8"/>
  <c r="F19" i="8" s="1"/>
  <c r="G18" i="8"/>
  <c r="G19" i="8" s="1"/>
  <c r="H18" i="8"/>
  <c r="H19" i="8" s="1"/>
  <c r="I18" i="8"/>
  <c r="I19" i="8" s="1"/>
  <c r="J18" i="8"/>
  <c r="J19" i="8" s="1"/>
  <c r="K18" i="8"/>
  <c r="K19" i="8" s="1"/>
  <c r="L18" i="8"/>
  <c r="L19" i="8" s="1"/>
  <c r="M18" i="8"/>
  <c r="M19" i="8" s="1"/>
  <c r="C18" i="8"/>
  <c r="C19" i="8" s="1"/>
  <c r="B18" i="8"/>
  <c r="B19" i="8" s="1"/>
  <c r="N17" i="8"/>
  <c r="D11" i="8"/>
  <c r="D12" i="8" s="1"/>
  <c r="E11" i="8"/>
  <c r="E12" i="8" s="1"/>
  <c r="F11" i="8"/>
  <c r="F12" i="8" s="1"/>
  <c r="G11" i="8"/>
  <c r="G12" i="8" s="1"/>
  <c r="H11" i="8"/>
  <c r="H12" i="8" s="1"/>
  <c r="I11" i="8"/>
  <c r="I12" i="8" s="1"/>
  <c r="J11" i="8"/>
  <c r="J12" i="8" s="1"/>
  <c r="K11" i="8"/>
  <c r="K12" i="8" s="1"/>
  <c r="L11" i="8"/>
  <c r="L12" i="8" s="1"/>
  <c r="M11" i="8"/>
  <c r="M12" i="8" s="1"/>
  <c r="C11" i="8"/>
  <c r="C12" i="8" s="1"/>
  <c r="B11" i="8"/>
  <c r="B12" i="8" s="1"/>
  <c r="N10" i="8"/>
  <c r="N3" i="8"/>
  <c r="D4" i="8"/>
  <c r="D5" i="8" s="1"/>
  <c r="E4" i="8"/>
  <c r="E5" i="8" s="1"/>
  <c r="F4" i="8"/>
  <c r="F5" i="8" s="1"/>
  <c r="G4" i="8"/>
  <c r="G5" i="8" s="1"/>
  <c r="H4" i="8"/>
  <c r="H5" i="8" s="1"/>
  <c r="I4" i="8"/>
  <c r="I5" i="8" s="1"/>
  <c r="J4" i="8"/>
  <c r="J5" i="8" s="1"/>
  <c r="K4" i="8"/>
  <c r="K5" i="8" s="1"/>
  <c r="L4" i="8"/>
  <c r="L5" i="8" s="1"/>
  <c r="M4" i="8"/>
  <c r="M5" i="8" s="1"/>
  <c r="C4" i="8"/>
  <c r="C5" i="8" s="1"/>
  <c r="B4" i="8"/>
  <c r="B5" i="8" s="1"/>
  <c r="B134" i="8" l="1"/>
  <c r="L77" i="8"/>
  <c r="B126" i="8"/>
  <c r="C77" i="8"/>
  <c r="L32" i="10"/>
  <c r="M32" i="10"/>
  <c r="N32" i="10" s="1"/>
  <c r="E77" i="8"/>
  <c r="M134" i="8"/>
  <c r="M33" i="10"/>
  <c r="N33" i="10" s="1"/>
  <c r="B77" i="8"/>
  <c r="H77" i="8"/>
  <c r="D77" i="8"/>
  <c r="K77" i="8"/>
  <c r="G77" i="8"/>
  <c r="J77" i="8"/>
  <c r="F77" i="8"/>
  <c r="M77" i="8"/>
  <c r="I77" i="8"/>
  <c r="M68" i="8"/>
  <c r="N124" i="8"/>
  <c r="M118" i="8"/>
  <c r="N68" i="8"/>
  <c r="N39" i="8"/>
  <c r="K21" i="10"/>
  <c r="M21" i="10" s="1"/>
  <c r="N21" i="10" s="1"/>
  <c r="M20" i="10"/>
  <c r="N20" i="10" s="1"/>
  <c r="N4" i="8"/>
  <c r="N11" i="8"/>
  <c r="K17" i="10"/>
  <c r="N18" i="8"/>
  <c r="K18" i="10"/>
  <c r="N25" i="8"/>
  <c r="L20" i="10"/>
  <c r="N55" i="8"/>
  <c r="N61" i="8"/>
  <c r="M211" i="8"/>
  <c r="M212" i="8" s="1"/>
  <c r="L211" i="8"/>
  <c r="L212" i="8" s="1"/>
  <c r="K211" i="8"/>
  <c r="K212" i="8" s="1"/>
  <c r="J211" i="8"/>
  <c r="J212" i="8" s="1"/>
  <c r="I211" i="8"/>
  <c r="I212" i="8" s="1"/>
  <c r="H211" i="8"/>
  <c r="H212" i="8" s="1"/>
  <c r="G211" i="8"/>
  <c r="G212" i="8" s="1"/>
  <c r="F211" i="8"/>
  <c r="F212" i="8" s="1"/>
  <c r="E211" i="8"/>
  <c r="E212" i="8" s="1"/>
  <c r="D211" i="8"/>
  <c r="D212" i="8" s="1"/>
  <c r="C211" i="8"/>
  <c r="C212" i="8" s="1"/>
  <c r="B211" i="8"/>
  <c r="B212" i="8" s="1"/>
  <c r="N210" i="8"/>
  <c r="N211" i="8" s="1"/>
  <c r="N212" i="8" s="1"/>
  <c r="N208" i="8"/>
  <c r="N207" i="8" s="1"/>
  <c r="M207" i="8"/>
  <c r="M204" i="8" s="1"/>
  <c r="L207" i="8"/>
  <c r="L209" i="8" s="1"/>
  <c r="K207" i="8"/>
  <c r="K209" i="8" s="1"/>
  <c r="J207" i="8"/>
  <c r="J209" i="8" s="1"/>
  <c r="I207" i="8"/>
  <c r="I204" i="8" s="1"/>
  <c r="H207" i="8"/>
  <c r="H209" i="8" s="1"/>
  <c r="G207" i="8"/>
  <c r="G204" i="8" s="1"/>
  <c r="F207" i="8"/>
  <c r="F209" i="8" s="1"/>
  <c r="E207" i="8"/>
  <c r="E204" i="8" s="1"/>
  <c r="D207" i="8"/>
  <c r="D209" i="8" s="1"/>
  <c r="C207" i="8"/>
  <c r="C204" i="8" s="1"/>
  <c r="B207" i="8"/>
  <c r="B209" i="8" s="1"/>
  <c r="N180" i="8"/>
  <c r="M181" i="8"/>
  <c r="L181" i="8"/>
  <c r="K181" i="8"/>
  <c r="J181" i="8"/>
  <c r="I181" i="8"/>
  <c r="H181" i="8"/>
  <c r="G181" i="8"/>
  <c r="F181" i="8"/>
  <c r="E181" i="8"/>
  <c r="D181" i="8"/>
  <c r="C181" i="8"/>
  <c r="B181" i="8"/>
  <c r="N178" i="8"/>
  <c r="N177" i="8"/>
  <c r="H25" i="10"/>
  <c r="C90" i="8"/>
  <c r="C92" i="8" s="1"/>
  <c r="D90" i="8"/>
  <c r="E90" i="8"/>
  <c r="F90" i="8"/>
  <c r="G90" i="8"/>
  <c r="H90" i="8"/>
  <c r="I90" i="8"/>
  <c r="J90" i="8"/>
  <c r="K90" i="8"/>
  <c r="L90" i="8"/>
  <c r="M90" i="8"/>
  <c r="B90" i="8"/>
  <c r="J35" i="10" s="1"/>
  <c r="M92" i="8"/>
  <c r="L92" i="8"/>
  <c r="K92" i="8"/>
  <c r="J92" i="8"/>
  <c r="I92" i="8"/>
  <c r="H92" i="8"/>
  <c r="G92" i="8"/>
  <c r="F92" i="8"/>
  <c r="E92" i="8"/>
  <c r="D92" i="8"/>
  <c r="N91" i="8"/>
  <c r="M101" i="8"/>
  <c r="L101" i="8"/>
  <c r="K101" i="8"/>
  <c r="J101" i="8"/>
  <c r="I101" i="8"/>
  <c r="H101" i="8"/>
  <c r="G101" i="8"/>
  <c r="F101" i="8"/>
  <c r="E101" i="8"/>
  <c r="D101" i="8"/>
  <c r="C101" i="8"/>
  <c r="B99" i="8"/>
  <c r="N98" i="8"/>
  <c r="N100" i="8" s="1"/>
  <c r="M85" i="8"/>
  <c r="L85" i="8"/>
  <c r="K85" i="8"/>
  <c r="J85" i="8"/>
  <c r="I85" i="8"/>
  <c r="H85" i="8"/>
  <c r="G85" i="8"/>
  <c r="F85" i="8"/>
  <c r="E85" i="8"/>
  <c r="D85" i="8"/>
  <c r="C85" i="8"/>
  <c r="B84" i="8"/>
  <c r="B85" i="8" s="1"/>
  <c r="B83" i="8"/>
  <c r="M34" i="10" s="1"/>
  <c r="N34" i="10" s="1"/>
  <c r="N82" i="8"/>
  <c r="N84" i="8" s="1"/>
  <c r="N179" i="8" l="1"/>
  <c r="M35" i="10"/>
  <c r="N35" i="10" s="1"/>
  <c r="L31" i="10"/>
  <c r="M31" i="10"/>
  <c r="N31" i="10" s="1"/>
  <c r="B101" i="8"/>
  <c r="K36" i="10"/>
  <c r="M36" i="10" s="1"/>
  <c r="N36" i="10" s="1"/>
  <c r="L21" i="10"/>
  <c r="H204" i="8"/>
  <c r="L204" i="8"/>
  <c r="D213" i="8"/>
  <c r="H213" i="8"/>
  <c r="L213" i="8"/>
  <c r="D204" i="8"/>
  <c r="E213" i="8"/>
  <c r="I213" i="8"/>
  <c r="M213" i="8"/>
  <c r="J204" i="8"/>
  <c r="B213" i="8"/>
  <c r="K49" i="10" s="1"/>
  <c r="F213" i="8"/>
  <c r="J213" i="8"/>
  <c r="C209" i="8"/>
  <c r="F204" i="8"/>
  <c r="K204" i="8"/>
  <c r="G209" i="8"/>
  <c r="C213" i="8"/>
  <c r="G213" i="8"/>
  <c r="K213" i="8"/>
  <c r="B204" i="8"/>
  <c r="N213" i="8"/>
  <c r="N209" i="8"/>
  <c r="N204" i="8"/>
  <c r="E209" i="8"/>
  <c r="I209" i="8"/>
  <c r="M209" i="8"/>
  <c r="N181" i="8"/>
  <c r="B92" i="8"/>
  <c r="B93" i="8" s="1"/>
  <c r="N92" i="8"/>
  <c r="L35" i="10"/>
  <c r="L36" i="10" l="1"/>
  <c r="I214" i="8"/>
  <c r="M214" i="8"/>
  <c r="B214" i="8"/>
  <c r="E214" i="8"/>
  <c r="C214" i="8"/>
  <c r="G214" i="8"/>
  <c r="L214" i="8"/>
  <c r="F214" i="8"/>
  <c r="D214" i="8"/>
  <c r="K214" i="8"/>
  <c r="J214" i="8"/>
  <c r="H214" i="8"/>
  <c r="M29" i="10"/>
  <c r="N29" i="10" s="1"/>
  <c r="L29" i="10"/>
  <c r="M28" i="10"/>
  <c r="N28" i="10" s="1"/>
  <c r="L28" i="10"/>
  <c r="L42" i="10"/>
  <c r="M42" i="10"/>
  <c r="N42" i="10" s="1"/>
  <c r="H43" i="10"/>
  <c r="L34" i="10"/>
  <c r="J40" i="10" l="1"/>
  <c r="L40" i="10" l="1"/>
  <c r="M40" i="10"/>
  <c r="N40" i="10" s="1"/>
  <c r="K24" i="10"/>
  <c r="J24" i="10"/>
  <c r="C32" i="8"/>
  <c r="D32" i="8"/>
  <c r="E32" i="8"/>
  <c r="F32" i="8"/>
  <c r="G32" i="8"/>
  <c r="H32" i="8"/>
  <c r="I32" i="8"/>
  <c r="J32" i="8"/>
  <c r="K32" i="8"/>
  <c r="L32" i="8"/>
  <c r="M32" i="8"/>
  <c r="B32" i="8"/>
  <c r="B33" i="8" s="1"/>
  <c r="L19" i="10" l="1"/>
  <c r="L33" i="8"/>
  <c r="D33" i="8"/>
  <c r="J33" i="8"/>
  <c r="H33" i="8"/>
  <c r="C33" i="8"/>
  <c r="F33" i="8"/>
  <c r="K33" i="8"/>
  <c r="G33" i="8"/>
  <c r="M33" i="8"/>
  <c r="I33" i="8"/>
  <c r="E33" i="8"/>
  <c r="N32" i="8"/>
  <c r="M18" i="10"/>
  <c r="N18" i="10" s="1"/>
  <c r="M19" i="10" l="1"/>
  <c r="N19" i="10" s="1"/>
  <c r="L18" i="10"/>
  <c r="L24" i="10"/>
  <c r="M24" i="10"/>
  <c r="N24" i="10" s="1"/>
  <c r="M23" i="10"/>
  <c r="N23" i="10" s="1"/>
  <c r="L23" i="10"/>
  <c r="M22" i="10"/>
  <c r="N22" i="10" s="1"/>
  <c r="L27" i="10" l="1"/>
  <c r="M27" i="10"/>
  <c r="N27" i="10" s="1"/>
  <c r="L22" i="10"/>
  <c r="J47" i="10"/>
  <c r="K39" i="10"/>
  <c r="J39" i="10"/>
  <c r="M148" i="8"/>
  <c r="L148" i="8"/>
  <c r="K148" i="8"/>
  <c r="J148" i="8"/>
  <c r="I148" i="8"/>
  <c r="H148" i="8"/>
  <c r="G148" i="8"/>
  <c r="F148" i="8"/>
  <c r="E148" i="8"/>
  <c r="D148" i="8"/>
  <c r="C148" i="8"/>
  <c r="B148" i="8"/>
  <c r="B149" i="8" s="1"/>
  <c r="N147" i="8"/>
  <c r="N148" i="8" s="1"/>
  <c r="N146" i="8"/>
  <c r="M155" i="8"/>
  <c r="L155" i="8"/>
  <c r="K155" i="8"/>
  <c r="J155" i="8"/>
  <c r="I155" i="8"/>
  <c r="H155" i="8"/>
  <c r="G155" i="8"/>
  <c r="F155" i="8"/>
  <c r="E155" i="8"/>
  <c r="D155" i="8"/>
  <c r="C155" i="8"/>
  <c r="B155" i="8"/>
  <c r="N154" i="8"/>
  <c r="N155" i="8" s="1"/>
  <c r="N153" i="8"/>
  <c r="M38" i="10"/>
  <c r="N38" i="10" s="1"/>
  <c r="C149" i="8" l="1"/>
  <c r="M149" i="8"/>
  <c r="I149" i="8"/>
  <c r="E149" i="8"/>
  <c r="J149" i="8"/>
  <c r="F149" i="8"/>
  <c r="L149" i="8"/>
  <c r="H149" i="8"/>
  <c r="D149" i="8"/>
  <c r="K149" i="8"/>
  <c r="G149" i="8"/>
  <c r="M39" i="10"/>
  <c r="N39" i="10" s="1"/>
  <c r="H156" i="8"/>
  <c r="G156" i="8"/>
  <c r="C156" i="8"/>
  <c r="F156" i="8"/>
  <c r="L156" i="8"/>
  <c r="D156" i="8"/>
  <c r="J156" i="8"/>
  <c r="M156" i="8"/>
  <c r="I156" i="8"/>
  <c r="E156" i="8"/>
  <c r="B156" i="8"/>
  <c r="K156" i="8"/>
  <c r="L38" i="10"/>
  <c r="L39" i="10"/>
  <c r="M17" i="10"/>
  <c r="N17" i="10" s="1"/>
  <c r="K30" i="10"/>
  <c r="J30" i="10"/>
  <c r="M48" i="8"/>
  <c r="L48" i="8"/>
  <c r="K48" i="8"/>
  <c r="J48" i="8"/>
  <c r="I48" i="8"/>
  <c r="H48" i="8"/>
  <c r="G48" i="8"/>
  <c r="F48" i="8"/>
  <c r="E48" i="8"/>
  <c r="D48" i="8"/>
  <c r="C48" i="8"/>
  <c r="B48" i="8"/>
  <c r="N47" i="8"/>
  <c r="N48" i="8" s="1"/>
  <c r="M30" i="10" l="1"/>
  <c r="N30" i="10" s="1"/>
  <c r="B49" i="8"/>
  <c r="L17" i="10"/>
  <c r="H49" i="8"/>
  <c r="K49" i="8"/>
  <c r="G49" i="8"/>
  <c r="L49" i="8"/>
  <c r="D49" i="8"/>
  <c r="C49" i="8"/>
  <c r="J49" i="8"/>
  <c r="F49" i="8"/>
  <c r="M49" i="8"/>
  <c r="I49" i="8"/>
  <c r="E49" i="8"/>
  <c r="L30" i="10"/>
  <c r="C222" i="8" l="1"/>
  <c r="D222" i="8"/>
  <c r="E222" i="8"/>
  <c r="F222" i="8"/>
  <c r="G222" i="8"/>
  <c r="H222" i="8"/>
  <c r="I222" i="8"/>
  <c r="J222" i="8"/>
  <c r="K222" i="8"/>
  <c r="L222" i="8"/>
  <c r="M222" i="8"/>
  <c r="B222" i="8"/>
  <c r="C199" i="8"/>
  <c r="D199" i="8"/>
  <c r="E199" i="8"/>
  <c r="F199" i="8"/>
  <c r="G199" i="8"/>
  <c r="H199" i="8"/>
  <c r="I199" i="8"/>
  <c r="J199" i="8"/>
  <c r="K199" i="8"/>
  <c r="L199" i="8"/>
  <c r="M199" i="8"/>
  <c r="B199" i="8"/>
  <c r="C190" i="8"/>
  <c r="D190" i="8"/>
  <c r="E190" i="8"/>
  <c r="F190" i="8"/>
  <c r="G190" i="8"/>
  <c r="H190" i="8"/>
  <c r="I190" i="8"/>
  <c r="J190" i="8"/>
  <c r="K190" i="8"/>
  <c r="L190" i="8"/>
  <c r="M190" i="8"/>
  <c r="B190" i="8"/>
  <c r="B170" i="8"/>
  <c r="C162" i="8"/>
  <c r="D162" i="8"/>
  <c r="E162" i="8"/>
  <c r="F162" i="8"/>
  <c r="G162" i="8"/>
  <c r="H162" i="8"/>
  <c r="I162" i="8"/>
  <c r="J162" i="8"/>
  <c r="K162" i="8"/>
  <c r="L162" i="8"/>
  <c r="M162" i="8"/>
  <c r="B162" i="8"/>
  <c r="B223" i="8" l="1"/>
  <c r="E200" i="8"/>
  <c r="I200" i="8"/>
  <c r="M200" i="8"/>
  <c r="G200" i="8"/>
  <c r="D200" i="8"/>
  <c r="H200" i="8"/>
  <c r="F200" i="8"/>
  <c r="J200" i="8"/>
  <c r="C200" i="8"/>
  <c r="B200" i="8"/>
  <c r="K200" i="8"/>
  <c r="L200" i="8"/>
  <c r="J49" i="10"/>
  <c r="N139" i="8"/>
  <c r="B182" i="8" l="1"/>
  <c r="D182" i="8"/>
  <c r="H182" i="8"/>
  <c r="L182" i="8"/>
  <c r="F182" i="8"/>
  <c r="C182" i="8"/>
  <c r="G182" i="8"/>
  <c r="E182" i="8"/>
  <c r="I182" i="8"/>
  <c r="M182" i="8"/>
  <c r="J182" i="8"/>
  <c r="K182" i="8"/>
  <c r="K50" i="10" l="1"/>
  <c r="J50" i="10"/>
  <c r="J48" i="10"/>
  <c r="K45" i="10"/>
  <c r="J45" i="10"/>
  <c r="K41" i="10"/>
  <c r="J41" i="10"/>
  <c r="B80" i="10"/>
  <c r="C81" i="10"/>
  <c r="C109" i="8"/>
  <c r="D109" i="8"/>
  <c r="E109" i="8"/>
  <c r="F109" i="8"/>
  <c r="G109" i="8"/>
  <c r="H109" i="8"/>
  <c r="I109" i="8"/>
  <c r="J109" i="8"/>
  <c r="K109" i="8"/>
  <c r="L109" i="8"/>
  <c r="M109" i="8"/>
  <c r="B109" i="8"/>
  <c r="B163" i="8"/>
  <c r="B140" i="8"/>
  <c r="M198" i="8"/>
  <c r="L198" i="8"/>
  <c r="K198" i="8"/>
  <c r="J198" i="8"/>
  <c r="I198" i="8"/>
  <c r="H198" i="8"/>
  <c r="G198" i="8"/>
  <c r="F198" i="8"/>
  <c r="E198" i="8"/>
  <c r="D198" i="8"/>
  <c r="C198" i="8"/>
  <c r="B198" i="8"/>
  <c r="N197" i="8"/>
  <c r="N199" i="8" s="1"/>
  <c r="N196" i="8"/>
  <c r="N169" i="8"/>
  <c r="C170" i="8"/>
  <c r="D170" i="8"/>
  <c r="E170" i="8"/>
  <c r="F170" i="8"/>
  <c r="G170" i="8"/>
  <c r="H170" i="8"/>
  <c r="I170" i="8"/>
  <c r="J170" i="8"/>
  <c r="K170" i="8"/>
  <c r="L170" i="8"/>
  <c r="M170" i="8"/>
  <c r="N161" i="8"/>
  <c r="N162" i="8" s="1"/>
  <c r="N160" i="8"/>
  <c r="D141" i="8"/>
  <c r="E141" i="8"/>
  <c r="F141" i="8"/>
  <c r="G141" i="8"/>
  <c r="H141" i="8"/>
  <c r="I141" i="8"/>
  <c r="J141" i="8"/>
  <c r="K141" i="8"/>
  <c r="L141" i="8"/>
  <c r="M141" i="8"/>
  <c r="C141" i="8"/>
  <c r="C140" i="8"/>
  <c r="D140" i="8"/>
  <c r="E140" i="8"/>
  <c r="F140" i="8"/>
  <c r="G140" i="8"/>
  <c r="H140" i="8"/>
  <c r="I140" i="8"/>
  <c r="J140" i="8"/>
  <c r="K140" i="8"/>
  <c r="L140" i="8"/>
  <c r="M140" i="8"/>
  <c r="N138" i="8"/>
  <c r="L8" i="10"/>
  <c r="B141" i="8" l="1"/>
  <c r="D163" i="8"/>
  <c r="M16" i="10"/>
  <c r="N16" i="10" s="1"/>
  <c r="N25" i="10" s="1"/>
  <c r="I163" i="8"/>
  <c r="M163" i="8"/>
  <c r="E163" i="8"/>
  <c r="L163" i="8"/>
  <c r="H163" i="8"/>
  <c r="K163" i="8"/>
  <c r="G163" i="8"/>
  <c r="C163" i="8"/>
  <c r="J163" i="8"/>
  <c r="F163" i="8"/>
  <c r="N140" i="8"/>
  <c r="L16" i="10"/>
  <c r="M48" i="10" l="1"/>
  <c r="N48" i="10" s="1"/>
  <c r="L48" i="10"/>
  <c r="L221" i="8" l="1"/>
  <c r="K221" i="8"/>
  <c r="J221" i="8"/>
  <c r="I221" i="8"/>
  <c r="H221" i="8"/>
  <c r="G221" i="8"/>
  <c r="F221" i="8"/>
  <c r="E221" i="8"/>
  <c r="D221" i="8"/>
  <c r="C221" i="8"/>
  <c r="B81" i="10"/>
  <c r="N187" i="8"/>
  <c r="J46" i="10" s="1"/>
  <c r="N168" i="8"/>
  <c r="M221" i="8"/>
  <c r="B221" i="8"/>
  <c r="M47" i="10"/>
  <c r="N47" i="10" s="1"/>
  <c r="L47" i="10"/>
  <c r="M41" i="10"/>
  <c r="N41" i="10" s="1"/>
  <c r="L41" i="10"/>
  <c r="N220" i="8"/>
  <c r="N222" i="8" s="1"/>
  <c r="N219" i="8"/>
  <c r="N74" i="10"/>
  <c r="C66" i="10"/>
  <c r="M61" i="10"/>
  <c r="N61" i="10" s="1"/>
  <c r="M60" i="10"/>
  <c r="N60" i="10" s="1"/>
  <c r="M59" i="10"/>
  <c r="N59" i="10" s="1"/>
  <c r="H52" i="10"/>
  <c r="M51" i="10"/>
  <c r="N51" i="10" s="1"/>
  <c r="L51" i="10"/>
  <c r="M50" i="10"/>
  <c r="N50" i="10" s="1"/>
  <c r="L50" i="10"/>
  <c r="M49" i="10"/>
  <c r="N49" i="10" s="1"/>
  <c r="L49" i="10"/>
  <c r="M44" i="10"/>
  <c r="N44" i="10" s="1"/>
  <c r="L44" i="10"/>
  <c r="M26" i="10"/>
  <c r="N26" i="10" s="1"/>
  <c r="N37" i="10" s="1"/>
  <c r="L26" i="10"/>
  <c r="N43" i="10" l="1"/>
  <c r="H53" i="10"/>
  <c r="M189" i="8"/>
  <c r="J189" i="8" l="1"/>
  <c r="K189" i="8"/>
  <c r="F13" i="1"/>
  <c r="G189" i="8"/>
  <c r="C189" i="8"/>
  <c r="N188" i="8"/>
  <c r="N190" i="8" s="1"/>
  <c r="H189" i="8"/>
  <c r="E189" i="8"/>
  <c r="B189" i="8"/>
  <c r="L189" i="8"/>
  <c r="D189" i="8"/>
  <c r="F189" i="8"/>
  <c r="I189" i="8"/>
  <c r="N170" i="8"/>
  <c r="B171" i="8"/>
  <c r="D171" i="8"/>
  <c r="H171" i="8"/>
  <c r="L171" i="8"/>
  <c r="E171" i="8"/>
  <c r="I171" i="8"/>
  <c r="M171" i="8"/>
  <c r="F171" i="8"/>
  <c r="J171" i="8"/>
  <c r="C171" i="8"/>
  <c r="G171" i="8"/>
  <c r="K171" i="8"/>
  <c r="M108" i="8"/>
  <c r="L108" i="8"/>
  <c r="K108" i="8"/>
  <c r="J108" i="8"/>
  <c r="I108" i="8"/>
  <c r="H108" i="8"/>
  <c r="G108" i="8"/>
  <c r="F108" i="8"/>
  <c r="E108" i="8"/>
  <c r="D108" i="8"/>
  <c r="C108" i="8"/>
  <c r="B108" i="8"/>
  <c r="N107" i="8"/>
  <c r="N106"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46" i="10"/>
  <c r="B191" i="8"/>
  <c r="K191" i="8"/>
  <c r="C191" i="8"/>
  <c r="F191" i="8"/>
  <c r="I191" i="8"/>
  <c r="G191" i="8"/>
  <c r="J191" i="8"/>
  <c r="L191" i="8"/>
  <c r="M191" i="8"/>
  <c r="D191" i="8"/>
  <c r="E191" i="8"/>
  <c r="H191" i="8"/>
  <c r="J21" i="1"/>
  <c r="M45" i="10"/>
  <c r="N45" i="10" s="1"/>
  <c r="L45" i="10"/>
  <c r="I20" i="1"/>
  <c r="G21" i="1"/>
  <c r="I12" i="1"/>
  <c r="I14" i="1"/>
  <c r="E14" i="1"/>
  <c r="N109" i="8"/>
  <c r="C223" i="8"/>
  <c r="D223" i="8"/>
  <c r="F223" i="8"/>
  <c r="E223" i="8"/>
  <c r="L223" i="8"/>
  <c r="J223" i="8"/>
  <c r="G223" i="8"/>
  <c r="I223" i="8"/>
  <c r="K223" i="8"/>
  <c r="M223" i="8"/>
  <c r="H223" i="8"/>
  <c r="L110" i="8"/>
  <c r="E110" i="8"/>
  <c r="I110" i="8"/>
  <c r="M110" i="8"/>
  <c r="B110" i="8"/>
  <c r="F110" i="8"/>
  <c r="J110" i="8"/>
  <c r="C110" i="8"/>
  <c r="G110" i="8"/>
  <c r="K110" i="8"/>
  <c r="D110" i="8"/>
  <c r="H110" i="8"/>
  <c r="G16" i="1"/>
  <c r="G12" i="1"/>
  <c r="J20" i="1"/>
  <c r="M69" i="8" l="1"/>
  <c r="I69" i="8"/>
  <c r="E69" i="8"/>
  <c r="G69" i="8"/>
  <c r="F69" i="8"/>
  <c r="L69" i="8"/>
  <c r="H69" i="8"/>
  <c r="D69" i="8"/>
  <c r="K69" i="8"/>
  <c r="C69" i="8"/>
  <c r="J69" i="8"/>
  <c r="M93" i="8"/>
  <c r="I93" i="8"/>
  <c r="E93" i="8"/>
  <c r="F93" i="8"/>
  <c r="L93" i="8"/>
  <c r="H93" i="8"/>
  <c r="D93" i="8"/>
  <c r="K93" i="8"/>
  <c r="G93" i="8"/>
  <c r="C93" i="8"/>
  <c r="J93" i="8"/>
  <c r="L46" i="10"/>
  <c r="M46" i="10"/>
  <c r="N46" i="10" s="1"/>
  <c r="N52" i="10" s="1"/>
  <c r="N53" i="10" s="1"/>
  <c r="H16" i="1"/>
  <c r="H14" i="1"/>
  <c r="J14" i="1" s="1"/>
  <c r="E10" i="1" l="1"/>
  <c r="E11" i="1" l="1"/>
  <c r="E12" i="1"/>
  <c r="F9" i="1"/>
  <c r="E9" i="1"/>
  <c r="G9" i="1"/>
  <c r="J11" i="1"/>
  <c r="H9" i="1" l="1"/>
  <c r="H10" i="1"/>
  <c r="H11" i="1"/>
  <c r="I9" i="1"/>
  <c r="J9" i="1"/>
  <c r="H8" i="10"/>
  <c r="H12" i="1"/>
  <c r="J12" i="1" s="1"/>
  <c r="J13" i="1"/>
  <c r="I13" i="1"/>
  <c r="F10" i="1"/>
  <c r="G10" i="1"/>
  <c r="G11" i="1"/>
  <c r="I10" i="1" l="1"/>
  <c r="J10" i="1" s="1"/>
  <c r="N54" i="10"/>
  <c r="H10" i="10" s="1"/>
  <c r="N62" i="10"/>
  <c r="N63" i="10" s="1"/>
</calcChain>
</file>

<file path=xl/comments1.xml><?xml version="1.0" encoding="utf-8"?>
<comments xmlns="http://schemas.openxmlformats.org/spreadsheetml/2006/main">
  <authors>
    <author>MT05</author>
  </authors>
  <commentList>
    <comment ref="J44" authorId="0" shapeId="0">
      <text>
        <r>
          <rPr>
            <b/>
            <sz val="9"/>
            <color indexed="81"/>
            <rFont val="Tahoma"/>
            <family val="2"/>
          </rPr>
          <t>MT05:</t>
        </r>
        <r>
          <rPr>
            <sz val="9"/>
            <color indexed="81"/>
            <rFont val="Tahoma"/>
            <family val="2"/>
          </rPr>
          <t xml:space="preserve">
1 per Dept under Direktorat Adm</t>
        </r>
      </text>
    </comment>
    <comment ref="J50" authorId="0" shapeId="0">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authors>
    <author>MT05</author>
  </authors>
  <commentList>
    <comment ref="N176" authorId="0" shapeId="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<sst xmlns="http://schemas.openxmlformats.org/spreadsheetml/2006/main" count="1432" uniqueCount="351">
  <si>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</si>
  <si>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</si>
  <si>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</si>
  <si>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</si>
  <si>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</si>
  <si>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</si>
  <si>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</si>
  <si>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</si>
  <si>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</si>
  <si>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</si>
  <si>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</si>
  <si>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</si>
  <si>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</si>
  <si>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</si>
  <si>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</si>
  <si>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</si>
  <si>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</si>
  <si>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</si>
  <si>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</si>
  <si>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</si>
  <si>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</si>
  <si>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</si>
  <si>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</si>
  <si>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</si>
  <si>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</si>
  <si>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</si>
  <si>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</si>
  <si>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</si>
  <si>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</si>
  <si>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</si>
  <si>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</si>
  <si>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</si>
  <si>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</si>
  <si>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</si>
  <si>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</si>
  <si>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</si>
  <si>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</si>
  <si>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</si>
  <si>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</si>
  <si>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</si>
  <si>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</si>
  <si>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</si>
  <si>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</si>
  <si>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</si>
  <si>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</si>
  <si>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</si>
  <si>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</si>
  <si>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</si>
  <si>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</si>
  <si>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</si>
  <si>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</si>
  <si>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</si>
  <si>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</si>
  <si>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</si>
  <si>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</si>
  <si>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</si>
  <si>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</si>
  <si>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</si>
  <si>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</si>
  <si>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</si>
  <si>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</si>
  <si>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</si>
  <si>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</si>
  <si>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</si>
  <si>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</si>
  <si>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</si>
  <si>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</si>
  <si>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</si>
  <si>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</si>
  <si>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</si>
  <si>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</si>
  <si>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</si>
  <si>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</si>
  <si>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</si>
  <si>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</si>
  <si>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</si>
  <si>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</si>
  <si>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</si>
  <si>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</si>
  <si>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</si>
  <si>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</si>
  <si>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</si>
  <si>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</si>
  <si>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</si>
  <si>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</si>
  <si>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</si>
  <si>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</si>
  <si>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</si>
  <si>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</si>
  <si>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</si>
  <si>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</si>
  <si>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</si>
  <si>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</si>
  <si>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</si>
  <si>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</si>
  <si>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</si>
  <si>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</si>
  <si>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</si>
  <si>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</si>
  <si>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</si>
  <si>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</si>
  <si>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</si>
  <si>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</si>
  <si>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</si>
  <si>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</si>
  <si>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</si>
  <si>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</si>
  <si>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</si>
  <si>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</si>
  <si>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</si>
  <si>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</si>
  <si>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</si>
  <si>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</si>
  <si>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</si>
  <si>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</si>
  <si>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</si>
  <si>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</si>
  <si>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</si>
  <si>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</si>
  <si>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</si>
  <si>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</si>
  <si>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</si>
  <si>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</si>
  <si>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</si>
  <si>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</si>
  <si>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</si>
  <si>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</si>
  <si>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</si>
  <si>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</si>
  <si>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</si>
  <si>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</si>
  <si>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</si>
  <si>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</si>
  <si>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</si>
  <si>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</si>
  <si>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</si>
  <si>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</si>
  <si>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</si>
  <si>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</si>
  <si>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</si>
  <si>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</si>
  <si>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</si>
  <si>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</si>
  <si>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</si>
  <si>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</si>
  <si>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</si>
  <si>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</si>
  <si>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</si>
  <si>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</si>
  <si>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</si>
  <si>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</si>
  <si>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</si>
  <si>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</si>
  <si>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</si>
  <si>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</si>
  <si>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</si>
  <si>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</si>
  <si>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</si>
  <si>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</si>
  <si>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</si>
  <si>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</si>
  <si>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</si>
  <si>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</si>
  <si>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</si>
  <si>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</si>
  <si>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</si>
  <si>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</si>
  <si>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</si>
  <si>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</si>
  <si>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</si>
  <si>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</si>
  <si>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</si>
  <si>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</si>
  <si>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</si>
  <si>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</si>
  <si>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</si>
  <si>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</si>
  <si>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</si>
  <si>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</si>
  <si>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</si>
  <si>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</si>
  <si>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</si>
  <si>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</si>
  <si>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</si>
  <si>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</si>
  <si>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</si>
  <si>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</si>
  <si>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</si>
  <si>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</si>
  <si>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</si>
  <si>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</si>
  <si>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</si>
  <si>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</si>
  <si>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</si>
  <si>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</si>
  <si>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</si>
  <si>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</si>
  <si>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</si>
  <si>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</si>
  <si>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</si>
  <si>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</si>
  <si>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</si>
  <si>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</si>
  <si>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</si>
  <si>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</si>
  <si>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</si>
  <si>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</si>
  <si>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</si>
  <si>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</si>
  <si>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</si>
  <si>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</si>
  <si>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</si>
  <si>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</si>
  <si>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</si>
  <si>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</si>
  <si>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</si>
  <si>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</si>
  <si>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</si>
  <si>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</si>
  <si>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</si>
  <si>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</si>
  <si>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t>% TNA &amp; Akses KMS</t>
  </si>
  <si>
    <t>Target TNA</t>
  </si>
  <si>
    <t>Target KMS</t>
  </si>
  <si>
    <t>Min to Zero</t>
  </si>
  <si>
    <t>Target ISO</t>
  </si>
  <si>
    <t>Actual MTD</t>
  </si>
  <si>
    <t>F.1. Sales Growth</t>
  </si>
  <si>
    <t>Internal Complain per departemen/bulan</t>
  </si>
  <si>
    <t>Komplain</t>
  </si>
  <si>
    <t>C.2. Customer Loyalti</t>
  </si>
  <si>
    <t>Actual Average</t>
  </si>
  <si>
    <t xml:space="preserve">Pencapaian Target Intensitas Solid Waste </t>
  </si>
  <si>
    <t>Program Penurunan Intensitas Energy Departemen</t>
  </si>
  <si>
    <t>Program</t>
  </si>
  <si>
    <t>Temuan 5S</t>
  </si>
  <si>
    <t>Kepatuhan penggunaan APD Internal dan Vendor</t>
  </si>
  <si>
    <t>% Budget</t>
  </si>
  <si>
    <t>Program Survey Kepuasan Pelanggan</t>
  </si>
  <si>
    <t>C.3. Innovative Product</t>
  </si>
  <si>
    <t>I.4. Inventory Management</t>
  </si>
  <si>
    <t>Index</t>
  </si>
  <si>
    <t>Tingkat kecelakaan kerja internal</t>
  </si>
  <si>
    <t>Penambahan Chanel pemasaran Chitose</t>
  </si>
  <si>
    <t xml:space="preserve"> Launching Kategori "Chitose signature"</t>
  </si>
  <si>
    <t>Training SDM Sales DH</t>
  </si>
  <si>
    <t>Selling Expenses dari Total Penjualan (biaya promosi pameran dll)</t>
  </si>
  <si>
    <t>F.3. Profitable Growth</t>
  </si>
  <si>
    <t>SYSDEV</t>
  </si>
  <si>
    <t>Kategori</t>
  </si>
  <si>
    <t>Training</t>
  </si>
  <si>
    <t>% Form Budget</t>
  </si>
  <si>
    <t>Indeks kepuasan pelanggan berdasarkan Hasil Survey tahunan</t>
  </si>
  <si>
    <t>Juni &amp; Dec 2024</t>
  </si>
  <si>
    <t>Produk Hasil Pengembangan Tahun 2024 dapat Diserap Pasar</t>
  </si>
  <si>
    <t>Pengembangan produk sesuai permintaan</t>
  </si>
  <si>
    <t>Simplifikasi material dan proses</t>
  </si>
  <si>
    <t>Qty Produk</t>
  </si>
  <si>
    <t>Produk Baru Yang Dapat Diterima Pasar</t>
  </si>
  <si>
    <t>Produk</t>
  </si>
  <si>
    <t>% Achievement</t>
  </si>
  <si>
    <t>2 Minggu = 10 Hari Kerja</t>
  </si>
  <si>
    <t>Optimalisasi Program Digitalisasi
Company Profile 2024 Video dan Hardcopy serta Website Chitose.id</t>
  </si>
  <si>
    <t>Maret 2024</t>
  </si>
  <si>
    <t>Internal Process</t>
  </si>
  <si>
    <t>Susanto</t>
  </si>
  <si>
    <t>Hendra Octopi Halim</t>
  </si>
  <si>
    <t>Channel</t>
  </si>
  <si>
    <t>1. Meningkatkan penjualan melalui  platform digital dan menjadi official store yg terverifikasi
2. Evaluasi konstribusi  platform digital dan official store terverifikasi terhadap peningkatan penjualan</t>
  </si>
  <si>
    <t>1. Pembutan program launching kategori product baru "Chitose signature"
2. Evaluasi konstribusi kategori "Chitose Signature" terhadap peningkatan penjualan</t>
  </si>
  <si>
    <t>Training SDM Sales DH, terkait product knowledge dan customer handling</t>
  </si>
  <si>
    <t>efisiensi dan efektifitas biaya promosi marketing</t>
  </si>
  <si>
    <t>survey kepuasan pelanggan 2024 untuk  pemerintah
survey kepuasan pelanggan 2024 untuk swasta</t>
  </si>
  <si>
    <t>Mengendalikan 7P marketing berjalan dengan baik untuk memastikan kepuasan pelanggan semaksimal mungkin</t>
  </si>
  <si>
    <t>meningkatkan jumlah  keyword SEO pada website chitose.id</t>
  </si>
  <si>
    <t>memiliki media promosi digital yang dapat menjelaskan mengenai product dan jaringan pemasaran Chitose</t>
  </si>
  <si>
    <t>memastikan semua program marketing tersampaikan kepada departemen terkait</t>
  </si>
  <si>
    <t>Memastikan new product untuk kategori working &amp; meeting serta product panel Lounching tepat waktu</t>
  </si>
  <si>
    <t>Memastikan pengembangan produk dilakukan tepat waktu maksimal 2 minggu</t>
  </si>
  <si>
    <t>simplifikasi material dan colour varian dalam bentuk penyamaan komponen minimal pada 5 produk</t>
  </si>
  <si>
    <t>pelaksanaan CS "Chitose factory outlet" untuk barang-barang unmoving</t>
  </si>
  <si>
    <t>1. Penghematan penggunaan listrik di masing-masing Departemen (AC, Lampu, dll)
2. Menggunakan kendaraan dinas lebih efektif
3. Memaksimalkan Kapasitas Angkut Kendaraan (Truck)</t>
  </si>
  <si>
    <t>1. Meminimalisir sampah domestik efek proses di masing-masing Departemen
2. Meningkatkan partisipasi AOC di masing-masing Departemen dalam pelaksanaan 5S</t>
  </si>
  <si>
    <t>memantau absensi kehadiran karyawan dan berkoordinasi dengan HC</t>
  </si>
  <si>
    <t>1. Evaluasi HIRADC Departemen per semester
2. Evaluasi infrastruktur dan pedoman K3 per semester</t>
  </si>
  <si>
    <t>membuat kaizen strategis yang dapat diikut sertakan dalam wow award</t>
  </si>
  <si>
    <t>menjalankan prosedur kerja sesuai SOP perusahaan</t>
  </si>
  <si>
    <t>Training SDM untuk marketing secara umum, Digital Marketing dan E-Commerce
Optimalisasi Knowledge Management System (KMS)</t>
  </si>
  <si>
    <t>Konsep dan template media promosi digital yang dapat menjelaskan mengenai product dan jaringan pemasaran Chitose
Konsep peningkatan jumlah  keyword SEO pada website chitose.id
Konsep rancangan Company Profile 2024 video dan hardcopy</t>
  </si>
  <si>
    <t>Strategic Initiative</t>
  </si>
  <si>
    <t>Actual Temuan (Eksternal)</t>
  </si>
  <si>
    <t>Actual Tepat Waktu  (Internal - hari)</t>
  </si>
  <si>
    <t>System Development</t>
  </si>
  <si>
    <t>Undangan Training</t>
  </si>
  <si>
    <t>Kehadiran Training</t>
  </si>
  <si>
    <t>% TNA</t>
  </si>
  <si>
    <t>% Actual KMS</t>
  </si>
  <si>
    <t xml:space="preserve">Isi keterangan pencapaian pada kolom yang sudah disediakan
</t>
  </si>
  <si>
    <t>Tab "Achievement BSC" tidak boleh direvisi</t>
  </si>
  <si>
    <t>Update pencapaian BSC di tab "Update KPI"</t>
  </si>
  <si>
    <t>Isi pencapaian disesuaikan periode BSC yang akan diupdate pada "baris yang berisi kata Actual" atau baris berwarna Kuning</t>
  </si>
  <si>
    <t>Pengisian data KPI actual yang tidak ada di tab "Update KPI" diisi langsung ke Tab "Achievement BSC" setelah actual pencapaian secara YTD sudah ada/dilakukan.</t>
  </si>
  <si>
    <t>Note</t>
  </si>
  <si>
    <t>Pencapaian Temuan Eksternal</t>
  </si>
  <si>
    <t>% Pencapaian Tepat Waktu</t>
  </si>
  <si>
    <t>Qty Platform</t>
  </si>
  <si>
    <t>Launching Kategori "Chitose signature"</t>
  </si>
  <si>
    <t xml:space="preserve">Program Sales Campaign </t>
  </si>
  <si>
    <t>Pembelian Distributor sesuai Target</t>
  </si>
  <si>
    <t>Contract kerjasama dengan end customer kategori pendidikan</t>
  </si>
  <si>
    <t>Penyesuaian harga product school dan WnM 5-7%</t>
  </si>
  <si>
    <t>Kenaikan pengadaan tender promotion tools</t>
  </si>
  <si>
    <t>Program Pameran untuk menaikan Brand Awareness Sektor B2G</t>
  </si>
  <si>
    <t>Program Kunjungan Industri</t>
  </si>
  <si>
    <t>Program CS "Chitose Factory Outlet"</t>
  </si>
  <si>
    <t>% Target</t>
  </si>
  <si>
    <t>Universitas</t>
  </si>
  <si>
    <t>% Kenaikan</t>
  </si>
  <si>
    <t xml:space="preserve">Implemetasi SEO 20 keyword </t>
  </si>
  <si>
    <t>Website  Traffic Chitose.id</t>
  </si>
  <si>
    <t>Kunjungan</t>
  </si>
  <si>
    <t>Kata</t>
  </si>
  <si>
    <t>Pameran B2G</t>
  </si>
  <si>
    <t>Visit</t>
  </si>
  <si>
    <t>Oktober 2024</t>
  </si>
  <si>
    <t>Program Campaign melalui Digital Marketing</t>
  </si>
  <si>
    <t xml:space="preserve">Program visit Distributor </t>
  </si>
  <si>
    <t>Qty Universitas</t>
  </si>
  <si>
    <t>Januari 2024</t>
  </si>
  <si>
    <t>Keyword</t>
  </si>
  <si>
    <t>Qty Kunjungan/Bulan</t>
  </si>
  <si>
    <t>Atual</t>
  </si>
  <si>
    <t>Pameran</t>
  </si>
  <si>
    <t xml:space="preserve">Program Visit Distributor </t>
  </si>
  <si>
    <t>Legalisasi kerjasama Chitose dan universitas dengan MoU</t>
  </si>
  <si>
    <t xml:space="preserve">Evaluasi pencapaian target pembelian pada semua jaringan distributor </t>
  </si>
  <si>
    <t>Mencari vendor baru sebagai alternatif pengadaan promotion tools dept marketing</t>
  </si>
  <si>
    <t>Penyesuaian harga untuk kategori product yang masih memiliki potensi penyesuaian harga</t>
  </si>
  <si>
    <t>6 kali pameran B2G</t>
  </si>
  <si>
    <t>kunjungan distributor min 1 kali setahun</t>
  </si>
  <si>
    <t>melaksanakan program kunjungan industri 12x</t>
  </si>
  <si>
    <t>Kumi CD 03</t>
  </si>
  <si>
    <t>simplifikasi warna untuk folding chair, folding memo dan caesar</t>
  </si>
  <si>
    <t>Data menggunakan pencapaian HCGA</t>
  </si>
  <si>
    <t>On Progress</t>
  </si>
  <si>
    <t>Diisi YTD, jika bulan selanjutnya tidak ada pencapaian diisi sama dengan periode sebelumnya.</t>
  </si>
  <si>
    <t>Campaign sebanyak 5 product untuk jaringan pemasaran per quarter dan semester Swasta dan retail</t>
  </si>
  <si>
    <t>Keterlibatan Kaizen merupakan data yang disubmit setiap bulan di Portal Chitose</t>
  </si>
  <si>
    <t>Actual KMS didapat dari data HCGA yang dikirim setiap bulan oleh Bu Diah</t>
  </si>
  <si>
    <t>Diisi di line kuning, jika bulan selanjutnya tidak ada pencapaian silakan diisi 0, karena summary yang digunakan adalah Actual YTD</t>
  </si>
  <si>
    <t>Platform Tokopedia sudah dibuat, tetapi belum launching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</si>
</sst>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s>
  <fonts count="30"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56">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9" fontId="0" fillId="0" borderId="0" xfId="2" applyFont="1" applyBorder="1"/>
    <xf numFmtId="2" fontId="0" fillId="0" borderId="0" xfId="0" applyNumberFormat="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0" fontId="14" fillId="0" borderId="51" xfId="7" applyFont="1" applyBorder="1" applyAlignment="1">
      <alignment horizontal="left" vertical="center"/>
    </xf>
    <xf numFmtId="1" fontId="14" fillId="0" borderId="21" xfId="2" applyNumberFormat="1" applyFont="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2" fontId="14" fillId="0" borderId="21" xfId="2" applyNumberFormat="1" applyFont="1" applyBorder="1" applyAlignment="1">
      <alignment horizontal="center" vertical="center"/>
    </xf>
    <xf numFmtId="179" fontId="14" fillId="0" borderId="19" xfId="2" applyNumberFormat="1" applyFont="1" applyBorder="1" applyAlignment="1">
      <alignment horizontal="center" vertical="center"/>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1" fontId="14" fillId="0" borderId="21" xfId="8" applyNumberFormat="1" applyFont="1" applyBorder="1" applyAlignment="1">
      <alignment horizontal="center" vertical="center"/>
    </xf>
    <xf numFmtId="9" fontId="14" fillId="0" borderId="19" xfId="2" applyFont="1" applyBorder="1" applyAlignment="1">
      <alignment horizontal="center" vertical="center" wrapText="1"/>
    </xf>
    <xf numFmtId="1" fontId="14" fillId="0" borderId="19" xfId="2" applyNumberFormat="1" applyFont="1" applyBorder="1" applyAlignment="1">
      <alignment horizontal="center" vertical="center"/>
    </xf>
    <xf numFmtId="0" fontId="2" fillId="2" borderId="1" xfId="0" applyFont="1" applyFill="1" applyBorder="1" applyAlignment="1">
      <alignment vertical="center"/>
    </xf>
    <xf numFmtId="2" fontId="14" fillId="0" borderId="19" xfId="2" applyNumberFormat="1" applyFont="1" applyBorder="1" applyAlignment="1">
      <alignment horizontal="center" vertical="center"/>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0" fontId="14" fillId="0" borderId="0" xfId="7" applyFont="1" applyAlignment="1">
      <alignment vertical="center" wrapText="1"/>
    </xf>
    <xf numFmtId="43" fontId="14" fillId="0" borderId="0" xfId="9" applyFont="1" applyAlignment="1" applyProtection="1">
      <alignment vertical="center" wrapText="1"/>
    </xf>
    <xf numFmtId="0" fontId="14" fillId="0" borderId="0" xfId="7" applyFont="1" applyAlignment="1">
      <alignment horizontal="center" vertical="center" wrapText="1"/>
    </xf>
    <xf numFmtId="0" fontId="14" fillId="0" borderId="1" xfId="7" applyFont="1" applyBorder="1" applyAlignment="1">
      <alignment vertical="center" wrapText="1"/>
    </xf>
    <xf numFmtId="0" fontId="22" fillId="0" borderId="0" xfId="7" applyFont="1" applyAlignment="1">
      <alignment vertical="center" wrapText="1"/>
    </xf>
    <xf numFmtId="0" fontId="22" fillId="0" borderId="0" xfId="7" applyFont="1" applyAlignment="1">
      <alignment horizontal="center" vertic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0" borderId="1" xfId="1" applyNumberFormat="1" applyFont="1" applyBorder="1"/>
    <xf numFmtId="1" fontId="0" fillId="8" borderId="1" xfId="2" applyNumberFormat="1" applyFont="1" applyFill="1" applyBorder="1"/>
    <xf numFmtId="178" fontId="0" fillId="0" borderId="1" xfId="1" applyNumberFormat="1" applyFont="1" applyFill="1" applyBorder="1"/>
    <xf numFmtId="2" fontId="0" fillId="8" borderId="1" xfId="2" applyNumberFormat="1" applyFont="1" applyFill="1" applyBorder="1"/>
    <xf numFmtId="43" fontId="0" fillId="17" borderId="1" xfId="1" applyFont="1" applyFill="1" applyBorder="1"/>
    <xf numFmtId="9" fontId="0" fillId="17" borderId="1" xfId="2" applyFont="1" applyFill="1" applyBorder="1" applyAlignment="1">
      <alignment horizontal="right"/>
    </xf>
    <xf numFmtId="9" fontId="0" fillId="17" borderId="1" xfId="2" applyFont="1" applyFill="1" applyBorder="1"/>
    <xf numFmtId="179" fontId="0" fillId="8" borderId="1" xfId="2" applyNumberFormat="1" applyFont="1" applyFill="1" applyBorder="1"/>
    <xf numFmtId="179" fontId="0" fillId="17" borderId="1" xfId="2" applyNumberFormat="1" applyFont="1" applyFill="1" applyBorder="1"/>
    <xf numFmtId="179" fontId="0" fillId="0" borderId="1" xfId="2" applyNumberFormat="1" applyFont="1" applyBorder="1"/>
    <xf numFmtId="179" fontId="0" fillId="0" borderId="1" xfId="2" applyNumberFormat="1" applyFont="1" applyFill="1" applyBorder="1"/>
    <xf numFmtId="9" fontId="14" fillId="0" borderId="21" xfId="2" applyFont="1" applyBorder="1" applyAlignment="1">
      <alignment horizontal="center" vertical="center" wrapText="1"/>
    </xf>
    <xf numFmtId="9" fontId="14" fillId="0" borderId="21" xfId="2" applyFont="1" applyFill="1" applyBorder="1" applyAlignment="1">
      <alignment horizontal="center" vertical="center"/>
    </xf>
    <xf numFmtId="179" fontId="14" fillId="0" borderId="21" xfId="8" applyNumberFormat="1" applyFont="1" applyBorder="1" applyAlignment="1">
      <alignment horizontal="center" vertical="center"/>
    </xf>
    <xf numFmtId="0" fontId="2" fillId="2" borderId="0" xfId="0" applyFont="1" applyFill="1" applyBorder="1"/>
    <xf numFmtId="1" fontId="0" fillId="0" borderId="1" xfId="2" applyNumberFormat="1" applyFont="1" applyBorder="1"/>
    <xf numFmtId="9" fontId="15" fillId="0" borderId="19" xfId="2" applyFont="1" applyBorder="1" applyAlignment="1" applyProtection="1">
      <alignment horizontal="center" vertical="center"/>
    </xf>
    <xf numFmtId="0" fontId="2" fillId="2" borderId="12" xfId="0" applyFont="1" applyFill="1" applyBorder="1" applyAlignment="1">
      <alignment vertical="center"/>
    </xf>
    <xf numFmtId="2" fontId="0" fillId="0" borderId="1" xfId="2" applyNumberFormat="1" applyFont="1" applyFill="1" applyBorder="1"/>
    <xf numFmtId="1" fontId="0" fillId="0" borderId="0" xfId="2" applyNumberFormat="1" applyFont="1" applyFill="1" applyBorder="1" applyAlignment="1">
      <alignment horizontal="right"/>
    </xf>
    <xf numFmtId="1" fontId="0" fillId="0" borderId="0" xfId="2" applyNumberFormat="1" applyFont="1" applyFill="1" applyBorder="1"/>
    <xf numFmtId="1" fontId="2" fillId="2" borderId="1" xfId="0" applyNumberFormat="1" applyFont="1" applyFill="1" applyBorder="1" applyAlignment="1">
      <alignment horizontal="center" vertical="center"/>
    </xf>
    <xf numFmtId="1" fontId="0" fillId="0" borderId="1" xfId="2" applyNumberFormat="1" applyFont="1" applyFill="1" applyBorder="1"/>
    <xf numFmtId="179" fontId="14" fillId="0" borderId="21" xfId="0" applyNumberFormat="1" applyFont="1" applyBorder="1" applyAlignment="1">
      <alignment horizontal="center" vertical="center"/>
    </xf>
    <xf numFmtId="9" fontId="0" fillId="0" borderId="0" xfId="0" applyNumberFormat="1"/>
    <xf numFmtId="0" fontId="29" fillId="0" borderId="67" xfId="0" applyFont="1" applyFill="1" applyBorder="1"/>
    <xf numFmtId="0" fontId="29" fillId="0" borderId="0" xfId="0" applyFont="1" applyFill="1" applyBorder="1"/>
    <xf numFmtId="0" fontId="0" fillId="0" borderId="0" xfId="0"/>
    <xf numFmtId="0" fontId="0" fillId="0" borderId="0" xfId="0" applyAlignment="1">
      <alignment vertical="center"/>
    </xf>
    <xf numFmtId="0" fontId="2" fillId="2" borderId="1" xfId="0" applyFont="1" applyFill="1" applyBorder="1" applyAlignment="1">
      <alignment vertical="center"/>
    </xf>
    <xf numFmtId="9" fontId="0" fillId="8" borderId="1" xfId="2"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vertical="center"/>
    </xf>
    <xf numFmtId="9" fontId="0" fillId="0" borderId="0" xfId="2" applyFont="1" applyFill="1" applyBorder="1" applyAlignment="1">
      <alignment horizontal="right" vertical="center"/>
    </xf>
    <xf numFmtId="9" fontId="0" fillId="0" borderId="0" xfId="2" applyFont="1" applyFill="1" applyBorder="1" applyAlignment="1">
      <alignment vertical="center"/>
    </xf>
    <xf numFmtId="0" fontId="0" fillId="0" borderId="0" xfId="0"/>
    <xf numFmtId="0" fontId="0" fillId="0" borderId="0" xfId="0" applyAlignment="1">
      <alignment horizontal="center" vertical="center"/>
    </xf>
    <xf numFmtId="0" fontId="29" fillId="0" borderId="0" xfId="0" applyFont="1"/>
    <xf numFmtId="9" fontId="0" fillId="8" borderId="1" xfId="2" applyFont="1" applyFill="1" applyBorder="1" applyAlignment="1">
      <alignment vertical="center"/>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4" fillId="0" borderId="51"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7" fontId="17" fillId="2" borderId="22" xfId="8" applyNumberFormat="1" applyFont="1" applyFill="1" applyBorder="1" applyAlignment="1" applyProtection="1">
      <alignment horizontal="center" vertical="center"/>
    </xf>
    <xf numFmtId="43" fontId="17" fillId="2" borderId="23" xfId="9" applyFont="1" applyFill="1" applyBorder="1" applyAlignment="1" applyProtection="1">
      <alignment horizontal="right"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2" xfId="7" applyFont="1" applyBorder="1" applyAlignment="1">
      <alignment horizontal="left" vertical="center" wrapText="1"/>
    </xf>
    <xf numFmtId="0" fontId="14" fillId="0" borderId="51" xfId="7" applyFont="1" applyBorder="1" applyAlignment="1">
      <alignment horizontal="left" vertical="center"/>
    </xf>
    <xf numFmtId="0" fontId="14" fillId="0" borderId="45" xfId="7" applyFont="1" applyBorder="1" applyAlignment="1">
      <alignment horizontal="left" vertical="center"/>
    </xf>
    <xf numFmtId="0" fontId="14" fillId="0" borderId="54" xfId="7" applyFont="1" applyBorder="1" applyAlignment="1">
      <alignment horizontal="left" vertical="center" wrapText="1"/>
    </xf>
    <xf numFmtId="0" fontId="14" fillId="0" borderId="7" xfId="7" applyFont="1" applyBorder="1" applyAlignment="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55"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175" fontId="15" fillId="10" borderId="11" xfId="8" applyNumberFormat="1" applyFont="1" applyFill="1" applyBorder="1" applyAlignment="1" applyProtection="1">
      <alignment horizontal="center" vertical="center"/>
    </xf>
    <xf numFmtId="0" fontId="17" fillId="2" borderId="14" xfId="7" applyFont="1" applyFill="1" applyBorder="1" applyAlignment="1">
      <alignment horizontal="center" vertical="center" wrapText="1"/>
    </xf>
    <xf numFmtId="0" fontId="17" fillId="2" borderId="18" xfId="7" applyFont="1" applyFill="1" applyBorder="1" applyAlignment="1">
      <alignment horizontal="center" vertical="center" wrapText="1"/>
    </xf>
    <xf numFmtId="165" fontId="14" fillId="16" borderId="58"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165" fontId="14" fillId="16" borderId="62"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165" fontId="14" fillId="16" borderId="65" xfId="8" applyNumberFormat="1" applyFont="1" applyFill="1" applyBorder="1" applyAlignment="1" applyProtection="1">
      <alignment horizontal="left" vertical="center" wrapText="1"/>
    </xf>
    <xf numFmtId="165" fontId="14" fillId="16" borderId="66" xfId="8" applyNumberFormat="1" applyFont="1" applyFill="1" applyBorder="1" applyAlignment="1" applyProtection="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cellStyle name="Comma 6" xfId="5"/>
    <cellStyle name="Excel Built-in Normal" xfId="3"/>
    <cellStyle name="Normal" xfId="0" builtinId="0"/>
    <cellStyle name="Normal 2" xfId="7"/>
    <cellStyle name="Normal 4" xfId="4"/>
    <cellStyle name="Percent" xfId="2" builtinId="5"/>
    <cellStyle name="Percent 2" xfId="8"/>
    <cellStyle name="Percent 3" xfId="6"/>
  </cellStyles>
  <dxfs count="1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7</xdr:row>
      <xdr:rowOff>257175</xdr:rowOff>
    </xdr:from>
    <xdr:to>
      <xdr:col>1</xdr:col>
      <xdr:colOff>5991225</xdr:colOff>
      <xdr:row>7</xdr:row>
      <xdr:rowOff>999806</xdr:rowOff>
    </xdr:to>
    <xdr:pic>
      <xdr:nvPicPr>
        <xdr:cNvPr id="3" name="Picture 2">
          <a:extLst>
            <a:ext uri="{FF2B5EF4-FFF2-40B4-BE49-F238E27FC236}">
              <a16:creationId xmlns:a16="http://schemas.microsoft.com/office/drawing/2014/main" id="{22EF433F-046A-E79B-6A4F-BDE17E119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247900"/>
          <a:ext cx="5867400" cy="742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1" sqref="B11"/>
    </sheetView>
  </sheetViews>
  <sheetFormatPr defaultRowHeight="14.4" x14ac:dyDescent="0.3"/>
  <cols>
    <col min="1" max="1" width="6.5546875" style="225" customWidth="1"/>
    <col min="2" max="2" width="125" customWidth="1"/>
  </cols>
  <sheetData>
    <row r="1" spans="1:2" s="225" customFormat="1" x14ac:dyDescent="0.3">
      <c r="A1" s="227" t="s">
        <v>209</v>
      </c>
      <c r="B1" s="227" t="s">
        <v>210</v>
      </c>
    </row>
    <row r="2" spans="1:2" s="225" customFormat="1" x14ac:dyDescent="0.3">
      <c r="A2" s="225">
        <v>1</v>
      </c>
      <c r="B2" s="235" t="s">
        <v>298</v>
      </c>
    </row>
    <row r="3" spans="1:2" x14ac:dyDescent="0.3">
      <c r="A3" s="225">
        <v>2</v>
      </c>
      <c r="B3" s="236" t="s">
        <v>299</v>
      </c>
    </row>
    <row r="4" spans="1:2" x14ac:dyDescent="0.3">
      <c r="A4" s="225">
        <v>3</v>
      </c>
      <c r="B4" s="237" t="s">
        <v>300</v>
      </c>
    </row>
    <row r="5" spans="1:2" x14ac:dyDescent="0.3">
      <c r="A5" s="225">
        <v>4</v>
      </c>
      <c r="B5" s="236" t="s">
        <v>211</v>
      </c>
    </row>
    <row r="6" spans="1:2" ht="51.75" customHeight="1" x14ac:dyDescent="0.3">
      <c r="A6" s="225">
        <v>5</v>
      </c>
      <c r="B6" s="237" t="s">
        <v>213</v>
      </c>
    </row>
    <row r="7" spans="1:2" ht="28.8" x14ac:dyDescent="0.3">
      <c r="A7" s="225">
        <v>6</v>
      </c>
      <c r="B7" s="237" t="s">
        <v>301</v>
      </c>
    </row>
    <row r="8" spans="1:2" ht="86.4" x14ac:dyDescent="0.3">
      <c r="A8" s="225">
        <v>7</v>
      </c>
      <c r="B8" s="311" t="s">
        <v>297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85"/>
  <sheetViews>
    <sheetView showGridLines="0" tabSelected="1" topLeftCell="A32" zoomScale="55" zoomScaleNormal="55" zoomScaleSheetLayoutView="85" workbookViewId="0">
      <selection activeCell="K43" sqref="K43"/>
    </sheetView>
  </sheetViews>
  <sheetFormatPr defaultColWidth="7.88671875" defaultRowHeight="15.6" x14ac:dyDescent="0.3"/>
  <cols>
    <col min="1" max="1" width="1.6640625" style="94" customWidth="1"/>
    <col min="2" max="2" width="32.109375" style="98" customWidth="1"/>
    <col min="3" max="3" width="27.88671875" style="94" customWidth="1"/>
    <col min="4" max="4" width="42.88671875" style="94" customWidth="1"/>
    <col min="5" max="5" width="19.109375" style="94" bestFit="1" customWidth="1"/>
    <col min="6" max="6" width="18.6640625" style="100" bestFit="1" customWidth="1"/>
    <col min="7" max="7" width="9.109375" style="100" customWidth="1"/>
    <col min="8" max="8" width="12.6640625" style="260" customWidth="1"/>
    <col min="9" max="10" width="16" style="94" customWidth="1"/>
    <col min="11" max="12" width="16.109375" style="94" customWidth="1"/>
    <col min="13" max="14" width="15.44140625" style="94" customWidth="1"/>
    <col min="15" max="15" width="31.5546875" style="295" customWidth="1"/>
    <col min="16" max="18" width="21.44140625" style="295" customWidth="1"/>
    <col min="19" max="19" width="7.88671875" style="95" bestFit="1" customWidth="1"/>
    <col min="20" max="20" width="18.109375" style="96" hidden="1" customWidth="1"/>
    <col min="21" max="21" width="18.33203125" style="95" hidden="1" customWidth="1"/>
    <col min="22" max="22" width="7.88671875" style="94" hidden="1" customWidth="1"/>
    <col min="23" max="16384" width="7.88671875" style="94"/>
  </cols>
  <sheetData>
    <row r="1" spans="1:23" x14ac:dyDescent="0.3">
      <c r="P1" s="298" t="s">
        <v>206</v>
      </c>
      <c r="Q1" s="352" t="s">
        <v>207</v>
      </c>
      <c r="R1" s="352"/>
    </row>
    <row r="2" spans="1:23" x14ac:dyDescent="0.3">
      <c r="P2" s="298" t="s">
        <v>208</v>
      </c>
      <c r="Q2" s="352">
        <v>0</v>
      </c>
      <c r="R2" s="352"/>
    </row>
    <row r="3" spans="1:23" ht="28.8" x14ac:dyDescent="0.55000000000000004">
      <c r="A3" s="353" t="s">
        <v>203</v>
      </c>
      <c r="B3" s="353"/>
      <c r="C3" s="353"/>
      <c r="D3" s="353"/>
      <c r="E3" s="353"/>
      <c r="F3" s="353"/>
      <c r="G3" s="353"/>
      <c r="H3" s="353"/>
      <c r="I3" s="353"/>
      <c r="J3" s="353"/>
      <c r="K3" s="353"/>
      <c r="L3" s="353"/>
      <c r="M3" s="353"/>
      <c r="N3" s="353"/>
    </row>
    <row r="4" spans="1:23" ht="28.8" x14ac:dyDescent="0.55000000000000004">
      <c r="A4" s="353" t="s">
        <v>204</v>
      </c>
      <c r="B4" s="353"/>
      <c r="C4" s="353"/>
      <c r="D4" s="353"/>
      <c r="E4" s="353"/>
      <c r="F4" s="353"/>
      <c r="G4" s="353"/>
      <c r="H4" s="353"/>
      <c r="I4" s="353"/>
      <c r="J4" s="353"/>
      <c r="K4" s="353"/>
      <c r="L4" s="353"/>
      <c r="M4" s="353"/>
      <c r="N4" s="353"/>
    </row>
    <row r="5" spans="1:23" x14ac:dyDescent="0.3">
      <c r="B5" s="97"/>
      <c r="C5" s="97"/>
      <c r="D5" s="97"/>
      <c r="E5" s="97"/>
      <c r="F5" s="97"/>
      <c r="G5" s="97"/>
      <c r="H5" s="261"/>
      <c r="I5" s="97"/>
      <c r="J5" s="97"/>
      <c r="O5" s="354" t="s">
        <v>107</v>
      </c>
      <c r="P5" s="354"/>
      <c r="Q5" s="354"/>
      <c r="R5" s="354"/>
    </row>
    <row r="6" spans="1:23" ht="33.6" customHeight="1" x14ac:dyDescent="0.3">
      <c r="B6" s="226" t="s">
        <v>108</v>
      </c>
      <c r="C6" s="428" t="s">
        <v>109</v>
      </c>
      <c r="D6" s="428"/>
      <c r="E6" s="429" t="s">
        <v>110</v>
      </c>
      <c r="F6" s="429"/>
      <c r="G6" s="429"/>
      <c r="H6" s="429" t="s">
        <v>111</v>
      </c>
      <c r="I6" s="429"/>
      <c r="J6" s="429"/>
      <c r="K6" s="429"/>
      <c r="L6" s="355" t="s">
        <v>112</v>
      </c>
      <c r="M6" s="355"/>
      <c r="N6" s="355"/>
      <c r="O6" s="359" t="s">
        <v>173</v>
      </c>
      <c r="P6" s="359"/>
      <c r="Q6" s="285">
        <v>1.25</v>
      </c>
      <c r="R6" s="286">
        <v>1.5</v>
      </c>
      <c r="T6" s="190" t="s">
        <v>111</v>
      </c>
      <c r="U6" s="190"/>
      <c r="V6" s="190"/>
      <c r="W6" s="190"/>
    </row>
    <row r="7" spans="1:23" ht="33.6" customHeight="1" x14ac:dyDescent="0.3">
      <c r="B7" s="226" t="s">
        <v>113</v>
      </c>
      <c r="C7" s="428" t="s">
        <v>265</v>
      </c>
      <c r="D7" s="428"/>
      <c r="E7" s="429"/>
      <c r="F7" s="429"/>
      <c r="G7" s="429"/>
      <c r="H7" s="429"/>
      <c r="I7" s="429"/>
      <c r="J7" s="429"/>
      <c r="K7" s="429"/>
      <c r="L7" s="355"/>
      <c r="M7" s="355"/>
      <c r="N7" s="355"/>
      <c r="O7" s="360" t="s">
        <v>174</v>
      </c>
      <c r="P7" s="361"/>
      <c r="Q7" s="287">
        <v>1.05</v>
      </c>
      <c r="R7" s="288">
        <v>1.25</v>
      </c>
      <c r="S7" s="99"/>
      <c r="T7" s="190" t="s">
        <v>171</v>
      </c>
      <c r="U7" s="190"/>
      <c r="V7" s="190"/>
      <c r="W7" s="190"/>
    </row>
    <row r="8" spans="1:23" ht="33.6" customHeight="1" x14ac:dyDescent="0.3">
      <c r="B8" s="214" t="s">
        <v>195</v>
      </c>
      <c r="C8" s="428" t="s">
        <v>266</v>
      </c>
      <c r="D8" s="428"/>
      <c r="E8" s="429" t="s">
        <v>114</v>
      </c>
      <c r="F8" s="429"/>
      <c r="G8" s="429"/>
      <c r="H8" s="430">
        <f>N53</f>
        <v>0.57527380952380958</v>
      </c>
      <c r="I8" s="430"/>
      <c r="J8" s="430"/>
      <c r="K8" s="430"/>
      <c r="L8" s="356">
        <f>COUNTA(F16:F51)</f>
        <v>33</v>
      </c>
      <c r="M8" s="356"/>
      <c r="N8" s="356"/>
      <c r="O8" s="362" t="s">
        <v>175</v>
      </c>
      <c r="P8" s="363"/>
      <c r="Q8" s="289">
        <v>0.95</v>
      </c>
      <c r="R8" s="290">
        <v>1.05</v>
      </c>
      <c r="S8" s="99"/>
      <c r="T8" s="193" t="s">
        <v>28</v>
      </c>
    </row>
    <row r="9" spans="1:23" ht="33.6" customHeight="1" x14ac:dyDescent="0.3">
      <c r="B9" s="214" t="s">
        <v>88</v>
      </c>
      <c r="C9" s="428" t="s">
        <v>292</v>
      </c>
      <c r="D9" s="428"/>
      <c r="E9" s="429"/>
      <c r="F9" s="429"/>
      <c r="G9" s="429"/>
      <c r="H9" s="430"/>
      <c r="I9" s="430"/>
      <c r="J9" s="430"/>
      <c r="K9" s="430"/>
      <c r="L9" s="356"/>
      <c r="M9" s="356"/>
      <c r="N9" s="356"/>
      <c r="O9" s="364" t="s">
        <v>176</v>
      </c>
      <c r="P9" s="365"/>
      <c r="Q9" s="291">
        <v>0.8</v>
      </c>
      <c r="R9" s="292">
        <v>0.95</v>
      </c>
      <c r="T9" s="96" t="s">
        <v>29</v>
      </c>
    </row>
    <row r="10" spans="1:23" ht="33.6" customHeight="1" x14ac:dyDescent="0.3">
      <c r="B10" s="214" t="s">
        <v>86</v>
      </c>
      <c r="C10" s="428" t="s">
        <v>115</v>
      </c>
      <c r="D10" s="428"/>
      <c r="E10" s="429" t="s">
        <v>116</v>
      </c>
      <c r="F10" s="429"/>
      <c r="G10" s="429"/>
      <c r="H10" s="431" t="str">
        <f>N54</f>
        <v>U</v>
      </c>
      <c r="I10" s="431"/>
      <c r="J10" s="431"/>
      <c r="K10" s="431"/>
      <c r="L10" s="356"/>
      <c r="M10" s="356"/>
      <c r="N10" s="356"/>
      <c r="O10" s="357" t="s">
        <v>177</v>
      </c>
      <c r="P10" s="358"/>
      <c r="Q10" s="293">
        <v>0</v>
      </c>
      <c r="R10" s="294">
        <v>0.8</v>
      </c>
      <c r="T10" s="96" t="s">
        <v>30</v>
      </c>
      <c r="U10" s="95" t="s">
        <v>133</v>
      </c>
      <c r="V10" s="94" t="s">
        <v>134</v>
      </c>
    </row>
    <row r="11" spans="1:23" ht="33" customHeight="1" x14ac:dyDescent="0.3">
      <c r="B11" s="190"/>
      <c r="C11" s="190"/>
      <c r="D11" s="191"/>
      <c r="E11" s="192"/>
      <c r="F11" s="192"/>
      <c r="G11" s="192"/>
      <c r="H11" s="192"/>
      <c r="I11" s="194"/>
      <c r="J11" s="194"/>
      <c r="K11" s="195"/>
      <c r="L11" s="196"/>
      <c r="M11" s="197"/>
      <c r="N11" s="198"/>
      <c r="T11" s="96" t="s">
        <v>31</v>
      </c>
      <c r="U11" s="95" t="s">
        <v>137</v>
      </c>
      <c r="V11" s="94" t="s">
        <v>178</v>
      </c>
    </row>
    <row r="12" spans="1:23" ht="21" customHeight="1" x14ac:dyDescent="0.3">
      <c r="B12" s="200" t="s">
        <v>31</v>
      </c>
      <c r="C12" s="190" t="s">
        <v>172</v>
      </c>
      <c r="D12" s="191"/>
      <c r="E12" s="192"/>
      <c r="F12" s="192"/>
      <c r="G12" s="192"/>
      <c r="H12" s="192"/>
      <c r="I12" s="194"/>
      <c r="J12" s="194"/>
      <c r="K12" s="195"/>
      <c r="L12" s="196"/>
      <c r="M12" s="197"/>
      <c r="N12" s="198"/>
      <c r="T12" s="96" t="s">
        <v>32</v>
      </c>
      <c r="U12" s="95" t="s">
        <v>224</v>
      </c>
    </row>
    <row r="13" spans="1:23" ht="21" customHeight="1" thickBot="1" x14ac:dyDescent="0.35">
      <c r="B13" s="201"/>
      <c r="C13" s="190"/>
      <c r="D13" s="191"/>
      <c r="E13" s="192"/>
      <c r="F13" s="192"/>
      <c r="G13" s="192"/>
      <c r="H13" s="192"/>
      <c r="I13" s="194"/>
      <c r="J13" s="194"/>
      <c r="K13" s="195"/>
      <c r="L13" s="196"/>
      <c r="M13" s="197"/>
      <c r="N13" s="198"/>
      <c r="T13" s="96" t="s">
        <v>33</v>
      </c>
    </row>
    <row r="14" spans="1:23" s="95" customFormat="1" x14ac:dyDescent="0.3">
      <c r="B14" s="376" t="s">
        <v>117</v>
      </c>
      <c r="C14" s="417" t="s">
        <v>118</v>
      </c>
      <c r="D14" s="417" t="s">
        <v>119</v>
      </c>
      <c r="E14" s="417" t="s">
        <v>120</v>
      </c>
      <c r="F14" s="417" t="s">
        <v>121</v>
      </c>
      <c r="G14" s="417" t="s">
        <v>122</v>
      </c>
      <c r="H14" s="262" t="s">
        <v>123</v>
      </c>
      <c r="I14" s="396" t="s">
        <v>214</v>
      </c>
      <c r="J14" s="101" t="s">
        <v>40</v>
      </c>
      <c r="K14" s="102" t="s">
        <v>41</v>
      </c>
      <c r="L14" s="102" t="s">
        <v>124</v>
      </c>
      <c r="M14" s="102" t="s">
        <v>125</v>
      </c>
      <c r="N14" s="101" t="s">
        <v>126</v>
      </c>
      <c r="O14" s="433" t="s">
        <v>289</v>
      </c>
      <c r="P14" s="378"/>
      <c r="Q14" s="378"/>
      <c r="R14" s="379"/>
      <c r="T14" s="96" t="s">
        <v>34</v>
      </c>
    </row>
    <row r="15" spans="1:23" s="95" customFormat="1" ht="35.25" customHeight="1" thickBot="1" x14ac:dyDescent="0.35">
      <c r="B15" s="416"/>
      <c r="C15" s="418"/>
      <c r="D15" s="418"/>
      <c r="E15" s="418"/>
      <c r="F15" s="418"/>
      <c r="G15" s="418"/>
      <c r="H15" s="263" t="s">
        <v>127</v>
      </c>
      <c r="I15" s="397"/>
      <c r="J15" s="104" t="s">
        <v>128</v>
      </c>
      <c r="K15" s="103" t="s">
        <v>129</v>
      </c>
      <c r="L15" s="103" t="s">
        <v>130</v>
      </c>
      <c r="M15" s="103" t="s">
        <v>131</v>
      </c>
      <c r="N15" s="104" t="s">
        <v>132</v>
      </c>
      <c r="O15" s="434"/>
      <c r="P15" s="380"/>
      <c r="Q15" s="380"/>
      <c r="R15" s="381"/>
      <c r="S15" s="105"/>
      <c r="T15" s="106" t="s">
        <v>35</v>
      </c>
    </row>
    <row r="16" spans="1:23" s="215" customFormat="1" ht="60" customHeight="1" x14ac:dyDescent="0.3">
      <c r="B16" s="419" t="s">
        <v>212</v>
      </c>
      <c r="C16" s="423" t="s">
        <v>227</v>
      </c>
      <c r="D16" s="216" t="s">
        <v>243</v>
      </c>
      <c r="E16" s="217" t="s">
        <v>248</v>
      </c>
      <c r="F16" s="110" t="s">
        <v>133</v>
      </c>
      <c r="G16" s="218" t="s">
        <v>134</v>
      </c>
      <c r="H16" s="264">
        <v>0.05</v>
      </c>
      <c r="I16" s="117" t="s">
        <v>267</v>
      </c>
      <c r="J16" s="280">
        <v>2</v>
      </c>
      <c r="K16" s="335">
        <v>1</v>
      </c>
      <c r="L16" s="325">
        <f>IF(F16="Maximize",K16-J16,IF(F16="Minimize",J16-K16,K16-J16))</f>
        <v>-1</v>
      </c>
      <c r="M16" s="111">
        <f t="shared" ref="M16:M24"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0.5</v>
      </c>
      <c r="N16" s="301">
        <f>M16*H16</f>
        <v>2.5000000000000001E-2</v>
      </c>
      <c r="O16" s="435" t="s">
        <v>268</v>
      </c>
      <c r="P16" s="436"/>
      <c r="Q16" s="436"/>
      <c r="R16" s="437"/>
      <c r="S16" s="96"/>
      <c r="T16" s="114" t="s">
        <v>36</v>
      </c>
      <c r="U16" s="114"/>
    </row>
    <row r="17" spans="2:21" ht="39.75" customHeight="1" x14ac:dyDescent="0.3">
      <c r="B17" s="419"/>
      <c r="C17" s="410"/>
      <c r="D17" s="116" t="s">
        <v>244</v>
      </c>
      <c r="E17" s="217" t="s">
        <v>248</v>
      </c>
      <c r="F17" s="110" t="s">
        <v>133</v>
      </c>
      <c r="G17" s="218" t="s">
        <v>134</v>
      </c>
      <c r="H17" s="264">
        <v>0.03</v>
      </c>
      <c r="I17" s="117" t="s">
        <v>249</v>
      </c>
      <c r="J17" s="252">
        <v>2</v>
      </c>
      <c r="K17" s="252">
        <f>HLOOKUP(B12,'Update KPI'!B9:N11,3,0)</f>
        <v>0</v>
      </c>
      <c r="L17" s="280">
        <f t="shared" ref="L17:L19" si="1">IF(F17="Maximize",K17-J17,IF(F17="Minimize",J17-K17,K17-J17))</f>
        <v>-2</v>
      </c>
      <c r="M17" s="111">
        <f t="shared" si="0"/>
        <v>0</v>
      </c>
      <c r="N17" s="301">
        <f t="shared" ref="N17" si="2">M17*H17</f>
        <v>0</v>
      </c>
      <c r="O17" s="425" t="s">
        <v>269</v>
      </c>
      <c r="P17" s="426"/>
      <c r="Q17" s="426"/>
      <c r="R17" s="427"/>
      <c r="S17" s="96"/>
      <c r="T17" s="114" t="s">
        <v>37</v>
      </c>
      <c r="U17" s="114"/>
    </row>
    <row r="18" spans="2:21" ht="42.75" customHeight="1" x14ac:dyDescent="0.3">
      <c r="B18" s="419"/>
      <c r="C18" s="410"/>
      <c r="D18" s="116" t="s">
        <v>245</v>
      </c>
      <c r="E18" s="217" t="s">
        <v>248</v>
      </c>
      <c r="F18" s="110" t="s">
        <v>133</v>
      </c>
      <c r="G18" s="218" t="s">
        <v>134</v>
      </c>
      <c r="H18" s="264">
        <v>0.05</v>
      </c>
      <c r="I18" s="117" t="s">
        <v>250</v>
      </c>
      <c r="J18" s="252">
        <v>3</v>
      </c>
      <c r="K18" s="252">
        <f>HLOOKUP(B12,'Update KPI'!B16:N18,3,0)</f>
        <v>0</v>
      </c>
      <c r="L18" s="280">
        <f t="shared" si="1"/>
        <v>-3</v>
      </c>
      <c r="M18" s="111">
        <f t="shared" si="0"/>
        <v>0</v>
      </c>
      <c r="N18" s="301">
        <f t="shared" ref="N18:N19" si="3">M18*H18</f>
        <v>0</v>
      </c>
      <c r="O18" s="425" t="s">
        <v>270</v>
      </c>
      <c r="P18" s="426"/>
      <c r="Q18" s="426"/>
      <c r="R18" s="427"/>
      <c r="S18" s="96"/>
      <c r="T18" s="114" t="s">
        <v>38</v>
      </c>
      <c r="U18" s="114"/>
    </row>
    <row r="19" spans="2:21" ht="42.75" customHeight="1" x14ac:dyDescent="0.3">
      <c r="B19" s="419"/>
      <c r="C19" s="410"/>
      <c r="D19" s="116" t="s">
        <v>307</v>
      </c>
      <c r="E19" s="217" t="s">
        <v>248</v>
      </c>
      <c r="F19" s="110" t="s">
        <v>133</v>
      </c>
      <c r="G19" s="218" t="s">
        <v>134</v>
      </c>
      <c r="H19" s="264">
        <v>0.03</v>
      </c>
      <c r="I19" s="117" t="s">
        <v>234</v>
      </c>
      <c r="J19" s="252">
        <v>3</v>
      </c>
      <c r="K19" s="252">
        <v>2</v>
      </c>
      <c r="L19" s="280">
        <f t="shared" si="1"/>
        <v>-1</v>
      </c>
      <c r="M19" s="111">
        <f t="shared" si="0"/>
        <v>0.66666666666666674</v>
      </c>
      <c r="N19" s="301">
        <f t="shared" si="3"/>
        <v>0.02</v>
      </c>
      <c r="O19" s="425" t="s">
        <v>346</v>
      </c>
      <c r="P19" s="426"/>
      <c r="Q19" s="426"/>
      <c r="R19" s="427"/>
      <c r="S19" s="96"/>
      <c r="T19" s="114" t="s">
        <v>39</v>
      </c>
      <c r="U19" s="114"/>
    </row>
    <row r="20" spans="2:21" ht="42.75" customHeight="1" x14ac:dyDescent="0.3">
      <c r="B20" s="419"/>
      <c r="C20" s="410"/>
      <c r="D20" s="116" t="s">
        <v>308</v>
      </c>
      <c r="E20" s="217" t="s">
        <v>248</v>
      </c>
      <c r="F20" s="110" t="s">
        <v>133</v>
      </c>
      <c r="G20" s="218" t="s">
        <v>134</v>
      </c>
      <c r="H20" s="264">
        <v>0.03</v>
      </c>
      <c r="I20" s="117" t="s">
        <v>315</v>
      </c>
      <c r="J20" s="204">
        <f>HLOOKUP(B12,'Update KPI'!B29:N30,2,0)</f>
        <v>1</v>
      </c>
      <c r="K20" s="204">
        <v>1</v>
      </c>
      <c r="L20" s="204">
        <f t="shared" ref="L20:L21" si="4">IF(F20="Maximize",K20-J20,IF(F20="Minimize",J20-K20,K20-J20))</f>
        <v>0</v>
      </c>
      <c r="M20" s="328">
        <f t="shared" ref="M20:M21" si="5">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v>
      </c>
      <c r="N20" s="301">
        <f t="shared" ref="N20:N21" si="6">M20*H20</f>
        <v>0.03</v>
      </c>
      <c r="O20" s="425" t="s">
        <v>335</v>
      </c>
      <c r="P20" s="426"/>
      <c r="Q20" s="426"/>
      <c r="R20" s="427"/>
      <c r="S20" s="96"/>
      <c r="T20" s="114"/>
      <c r="U20" s="114"/>
    </row>
    <row r="21" spans="2:21" ht="42.75" customHeight="1" x14ac:dyDescent="0.3">
      <c r="B21" s="419"/>
      <c r="C21" s="411"/>
      <c r="D21" s="116" t="s">
        <v>309</v>
      </c>
      <c r="E21" s="217" t="s">
        <v>248</v>
      </c>
      <c r="F21" s="110" t="s">
        <v>133</v>
      </c>
      <c r="G21" s="218" t="s">
        <v>134</v>
      </c>
      <c r="H21" s="264">
        <v>0.02</v>
      </c>
      <c r="I21" s="117" t="s">
        <v>316</v>
      </c>
      <c r="J21" s="252">
        <v>5</v>
      </c>
      <c r="K21" s="252">
        <f>HLOOKUP(B12,'Update KPI'!B37:N39,3,0)</f>
        <v>0</v>
      </c>
      <c r="L21" s="280">
        <f t="shared" si="4"/>
        <v>-5</v>
      </c>
      <c r="M21" s="111">
        <f t="shared" si="5"/>
        <v>0</v>
      </c>
      <c r="N21" s="301">
        <f t="shared" si="6"/>
        <v>0</v>
      </c>
      <c r="O21" s="425" t="s">
        <v>334</v>
      </c>
      <c r="P21" s="426"/>
      <c r="Q21" s="426"/>
      <c r="R21" s="427"/>
      <c r="S21" s="96"/>
      <c r="T21" s="114"/>
      <c r="U21" s="114"/>
    </row>
    <row r="22" spans="2:21" ht="42.75" customHeight="1" x14ac:dyDescent="0.3">
      <c r="B22" s="419"/>
      <c r="C22" s="421" t="s">
        <v>247</v>
      </c>
      <c r="D22" s="116" t="s">
        <v>310</v>
      </c>
      <c r="E22" s="217" t="s">
        <v>248</v>
      </c>
      <c r="F22" s="110" t="s">
        <v>133</v>
      </c>
      <c r="G22" s="218" t="s">
        <v>134</v>
      </c>
      <c r="H22" s="264">
        <v>0.03</v>
      </c>
      <c r="I22" s="323" t="s">
        <v>328</v>
      </c>
      <c r="J22" s="204">
        <v>1</v>
      </c>
      <c r="K22" s="204">
        <v>1</v>
      </c>
      <c r="L22" s="204">
        <f t="shared" ref="L22:L24" si="7">IF(F22="Maximize",K22-J22,IF(F22="Minimize",J22-K22,K22-J22))</f>
        <v>0</v>
      </c>
      <c r="M22" s="111">
        <f t="shared" si="0"/>
        <v>1</v>
      </c>
      <c r="N22" s="301">
        <f t="shared" ref="N22:N24" si="8">M22*H22</f>
        <v>0.03</v>
      </c>
      <c r="O22" s="425" t="s">
        <v>337</v>
      </c>
      <c r="P22" s="426"/>
      <c r="Q22" s="426"/>
      <c r="R22" s="427"/>
      <c r="S22" s="96"/>
      <c r="T22" s="96" t="s">
        <v>82</v>
      </c>
      <c r="U22" s="114"/>
    </row>
    <row r="23" spans="2:21" ht="42.75" customHeight="1" x14ac:dyDescent="0.3">
      <c r="B23" s="419"/>
      <c r="C23" s="422"/>
      <c r="D23" s="116" t="s">
        <v>311</v>
      </c>
      <c r="E23" s="217" t="s">
        <v>248</v>
      </c>
      <c r="F23" s="110" t="s">
        <v>137</v>
      </c>
      <c r="G23" s="218" t="s">
        <v>134</v>
      </c>
      <c r="H23" s="264">
        <v>0.03</v>
      </c>
      <c r="I23" s="204" t="s">
        <v>317</v>
      </c>
      <c r="J23" s="204">
        <v>0.03</v>
      </c>
      <c r="K23" s="204">
        <v>0.02</v>
      </c>
      <c r="L23" s="204">
        <f t="shared" si="7"/>
        <v>9.9999999999999985E-3</v>
      </c>
      <c r="M23" s="111">
        <f t="shared" si="0"/>
        <v>1.3333333333333333</v>
      </c>
      <c r="N23" s="301">
        <f t="shared" si="8"/>
        <v>3.9999999999999994E-2</v>
      </c>
      <c r="O23" s="425" t="s">
        <v>336</v>
      </c>
      <c r="P23" s="426"/>
      <c r="Q23" s="426"/>
      <c r="R23" s="427"/>
      <c r="S23" s="96"/>
      <c r="U23" s="114"/>
    </row>
    <row r="24" spans="2:21" ht="42.75" customHeight="1" x14ac:dyDescent="0.3">
      <c r="B24" s="419"/>
      <c r="C24" s="251" t="s">
        <v>136</v>
      </c>
      <c r="D24" s="116" t="s">
        <v>246</v>
      </c>
      <c r="E24" s="217" t="s">
        <v>248</v>
      </c>
      <c r="F24" s="110" t="s">
        <v>137</v>
      </c>
      <c r="G24" s="218" t="s">
        <v>134</v>
      </c>
      <c r="H24" s="264">
        <v>0.02</v>
      </c>
      <c r="I24" s="204" t="s">
        <v>237</v>
      </c>
      <c r="J24" s="204">
        <f>HLOOKUP(B12,'Update KPI'!B45:N46,2,0)</f>
        <v>0.95</v>
      </c>
      <c r="K24" s="204">
        <f>HLOOKUP(B12,'Update KPI'!B45:N47,3,0)</f>
        <v>0</v>
      </c>
      <c r="L24" s="204">
        <f t="shared" si="7"/>
        <v>0.95</v>
      </c>
      <c r="M24" s="111">
        <f t="shared" si="0"/>
        <v>1.5</v>
      </c>
      <c r="N24" s="301">
        <f t="shared" si="8"/>
        <v>0.03</v>
      </c>
      <c r="O24" s="438" t="s">
        <v>271</v>
      </c>
      <c r="P24" s="439"/>
      <c r="Q24" s="439"/>
      <c r="R24" s="440"/>
      <c r="S24" s="96"/>
      <c r="U24" s="114"/>
    </row>
    <row r="25" spans="2:21" s="112" customFormat="1" x14ac:dyDescent="0.3">
      <c r="B25" s="419"/>
      <c r="C25" s="432" t="s">
        <v>138</v>
      </c>
      <c r="D25" s="432"/>
      <c r="E25" s="432"/>
      <c r="F25" s="432"/>
      <c r="G25" s="432"/>
      <c r="H25" s="265">
        <f>SUM(H16:H24)</f>
        <v>0.29000000000000004</v>
      </c>
      <c r="I25" s="257"/>
      <c r="J25" s="257"/>
      <c r="K25" s="257"/>
      <c r="L25" s="257"/>
      <c r="M25" s="257"/>
      <c r="N25" s="302">
        <f>SUM(N16:N24)</f>
        <v>0.17499999999999999</v>
      </c>
      <c r="O25" s="441"/>
      <c r="P25" s="442"/>
      <c r="Q25" s="442"/>
      <c r="R25" s="443"/>
      <c r="S25" s="113"/>
      <c r="T25" s="96"/>
      <c r="U25" s="95"/>
    </row>
    <row r="26" spans="2:21" ht="51" customHeight="1" x14ac:dyDescent="0.3">
      <c r="B26" s="414" t="s">
        <v>189</v>
      </c>
      <c r="C26" s="420" t="s">
        <v>139</v>
      </c>
      <c r="D26" s="108" t="s">
        <v>238</v>
      </c>
      <c r="E26" s="109" t="s">
        <v>248</v>
      </c>
      <c r="F26" s="110" t="s">
        <v>133</v>
      </c>
      <c r="G26" s="218" t="s">
        <v>134</v>
      </c>
      <c r="H26" s="266">
        <v>0.06</v>
      </c>
      <c r="I26" s="199" t="s">
        <v>253</v>
      </c>
      <c r="J26" s="199">
        <f>HLOOKUP(B12,'Update KPI'!B52:N53,2,0)</f>
        <v>0</v>
      </c>
      <c r="K26" s="199">
        <f>HLOOKUP(B12,'Update KPI'!B52:N54,3,0)</f>
        <v>0</v>
      </c>
      <c r="L26" s="199">
        <f t="shared" ref="L26:L30" si="9">IF(F26="Maximize",K26-J26,IF(F26="Minimize",J26-K26,K26-J26))</f>
        <v>0</v>
      </c>
      <c r="M26" s="122">
        <f t="shared" ref="M26:M36" si="10">IFERROR(IF(AND(F26="Maximize",G26="Unlock"),IF(((K26-J26)/ABS(J26))+1&lt;0,0,((K26-J26)/ABS(J26))+1),IF(AND(F26="Maximize",G26="Lock"),IF(((K26-J26)/ABS(J26))+1&lt;0,0,IF(((K26-J26)/ABS(J26))+1&gt;$R$6,$R$6,((K26-J26)/ABS(J26))+1)),IF(AND(F26="Minimize",G26="Unlock"),IF(((J26-K26)/ABS(J26))+1&lt;0,0,((J26-K26)/ABS(J26))+1),IF(AND(F26="Minimize",G26="Lock"),IF(((J26-K26)/ABS(J26))+1&lt;0,0,IF(((J26-K26)/ABS(J26))+1&gt;$R$6,$R$6,((J26-K26)/ABS(J26))+1)),IF(F26="Min to Zero",IF(K26&gt;J26,0,IF(K26&lt;J26,0,100%)),IF(F26="Stabilize to Target",IF(K26-J26=0,100%,IF(ABS(K26-J26)&gt;=ABS(J26),0,ABS(IF(K26&gt;J26,1-((K26-J26)/J26),IF(K26&lt;J26,1-((J26-ABS(K26))/J26),0))))),IF(F26="Stabilize to Zero",IF(AND(K26&lt;=J26,K26&gt;=-J26),ABS(IF(K26&gt;J26,K26-J26,IF(K26&lt;J26,J26-ABS(K26),0)))/ABS(J26),0)))))))),0)</f>
        <v>0</v>
      </c>
      <c r="N26" s="303">
        <f t="shared" ref="N26:N27" si="11">M26*H26</f>
        <v>0</v>
      </c>
      <c r="O26" s="435" t="s">
        <v>272</v>
      </c>
      <c r="P26" s="436"/>
      <c r="Q26" s="436"/>
      <c r="R26" s="437"/>
    </row>
    <row r="27" spans="2:21" ht="51" customHeight="1" x14ac:dyDescent="0.3">
      <c r="B27" s="414"/>
      <c r="C27" s="410"/>
      <c r="D27" s="108" t="s">
        <v>252</v>
      </c>
      <c r="E27" s="109" t="s">
        <v>248</v>
      </c>
      <c r="F27" s="110" t="s">
        <v>133</v>
      </c>
      <c r="G27" s="218" t="s">
        <v>134</v>
      </c>
      <c r="H27" s="266">
        <v>0.05</v>
      </c>
      <c r="I27" s="199" t="s">
        <v>241</v>
      </c>
      <c r="J27" s="259">
        <f>HLOOKUP(B12,'Update KPI'!B58:N59,2,0)</f>
        <v>0</v>
      </c>
      <c r="K27" s="259">
        <f>HLOOKUP(B12,'Update KPI'!B58:N60,3,0)</f>
        <v>0</v>
      </c>
      <c r="L27" s="259">
        <f t="shared" si="9"/>
        <v>0</v>
      </c>
      <c r="M27" s="122">
        <f t="shared" si="10"/>
        <v>0</v>
      </c>
      <c r="N27" s="303">
        <f t="shared" si="11"/>
        <v>0</v>
      </c>
      <c r="O27" s="425" t="s">
        <v>273</v>
      </c>
      <c r="P27" s="426"/>
      <c r="Q27" s="426"/>
      <c r="R27" s="427"/>
    </row>
    <row r="28" spans="2:21" ht="51" customHeight="1" x14ac:dyDescent="0.3">
      <c r="B28" s="414"/>
      <c r="C28" s="410"/>
      <c r="D28" s="108" t="s">
        <v>318</v>
      </c>
      <c r="E28" s="109" t="s">
        <v>248</v>
      </c>
      <c r="F28" s="110" t="s">
        <v>133</v>
      </c>
      <c r="G28" s="218" t="s">
        <v>134</v>
      </c>
      <c r="H28" s="266">
        <v>0.05</v>
      </c>
      <c r="I28" s="281" t="s">
        <v>321</v>
      </c>
      <c r="J28" s="282">
        <v>20</v>
      </c>
      <c r="K28" s="259">
        <v>12</v>
      </c>
      <c r="L28" s="259">
        <f t="shared" ref="L28:L29" si="12">IF(F28="Maximize",K28-J28,IF(F28="Minimize",J28-K28,K28-J28))</f>
        <v>-8</v>
      </c>
      <c r="M28" s="122">
        <f t="shared" si="10"/>
        <v>0.6</v>
      </c>
      <c r="N28" s="303">
        <f t="shared" ref="N28:N29" si="13">M28*H28</f>
        <v>0.03</v>
      </c>
      <c r="O28" s="425" t="s">
        <v>274</v>
      </c>
      <c r="P28" s="426"/>
      <c r="Q28" s="426"/>
      <c r="R28" s="427"/>
    </row>
    <row r="29" spans="2:21" ht="73.5" customHeight="1" x14ac:dyDescent="0.3">
      <c r="B29" s="414"/>
      <c r="C29" s="410"/>
      <c r="D29" s="108" t="s">
        <v>319</v>
      </c>
      <c r="E29" s="109" t="s">
        <v>248</v>
      </c>
      <c r="F29" s="110" t="s">
        <v>133</v>
      </c>
      <c r="G29" s="218" t="s">
        <v>134</v>
      </c>
      <c r="H29" s="266">
        <v>0.05</v>
      </c>
      <c r="I29" s="281" t="s">
        <v>320</v>
      </c>
      <c r="J29" s="282">
        <f>HLOOKUP(B12,'Update KPI'!B73:N74,2,0)</f>
        <v>100</v>
      </c>
      <c r="K29" s="282">
        <v>1000</v>
      </c>
      <c r="L29" s="282">
        <f t="shared" si="12"/>
        <v>900</v>
      </c>
      <c r="M29" s="122">
        <f t="shared" si="10"/>
        <v>1.5</v>
      </c>
      <c r="N29" s="303">
        <f t="shared" si="13"/>
        <v>7.5000000000000011E-2</v>
      </c>
      <c r="O29" s="425" t="s">
        <v>275</v>
      </c>
      <c r="P29" s="426"/>
      <c r="Q29" s="426"/>
      <c r="R29" s="427"/>
    </row>
    <row r="30" spans="2:21" ht="43.5" customHeight="1" x14ac:dyDescent="0.3">
      <c r="B30" s="414"/>
      <c r="C30" s="411"/>
      <c r="D30" s="116" t="s">
        <v>228</v>
      </c>
      <c r="E30" s="109" t="s">
        <v>248</v>
      </c>
      <c r="F30" s="110" t="s">
        <v>224</v>
      </c>
      <c r="G30" s="218" t="s">
        <v>134</v>
      </c>
      <c r="H30" s="264">
        <v>0.05</v>
      </c>
      <c r="I30" s="123" t="s">
        <v>229</v>
      </c>
      <c r="J30" s="249">
        <f>HLOOKUP(B12,'Update KPI'!B105:N106,2,0)</f>
        <v>0</v>
      </c>
      <c r="K30" s="130">
        <f>HLOOKUP(B12,'Update KPI'!B105:N107,3,0)</f>
        <v>0</v>
      </c>
      <c r="L30" s="118">
        <f t="shared" si="9"/>
        <v>0</v>
      </c>
      <c r="M30" s="122">
        <f t="shared" ref="M30:M35" si="14">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1</v>
      </c>
      <c r="N30" s="303">
        <f t="shared" ref="N30:N35" si="15">M30*H30</f>
        <v>0.05</v>
      </c>
      <c r="O30" s="425" t="s">
        <v>276</v>
      </c>
      <c r="P30" s="426"/>
      <c r="Q30" s="426"/>
      <c r="R30" s="427"/>
    </row>
    <row r="31" spans="2:21" ht="41.25" customHeight="1" x14ac:dyDescent="0.3">
      <c r="B31" s="414"/>
      <c r="C31" s="410" t="s">
        <v>230</v>
      </c>
      <c r="D31" s="116" t="s">
        <v>312</v>
      </c>
      <c r="E31" s="109" t="s">
        <v>248</v>
      </c>
      <c r="F31" s="110" t="s">
        <v>133</v>
      </c>
      <c r="G31" s="218" t="s">
        <v>134</v>
      </c>
      <c r="H31" s="264">
        <v>0.05</v>
      </c>
      <c r="I31" s="123" t="s">
        <v>322</v>
      </c>
      <c r="J31" s="284">
        <v>6</v>
      </c>
      <c r="K31" s="258">
        <v>2</v>
      </c>
      <c r="L31" s="258">
        <f t="shared" ref="L31:L33" si="16">IF(F31="Maximize",K31-J31,IF(F31="Minimize",J31-K31,K31-J31))</f>
        <v>-4</v>
      </c>
      <c r="M31" s="122">
        <f t="shared" si="14"/>
        <v>0.33333333333333337</v>
      </c>
      <c r="N31" s="303">
        <f t="shared" si="15"/>
        <v>1.666666666666667E-2</v>
      </c>
      <c r="O31" s="425" t="s">
        <v>338</v>
      </c>
      <c r="P31" s="426"/>
      <c r="Q31" s="426"/>
      <c r="R31" s="427"/>
    </row>
    <row r="32" spans="2:21" ht="33" customHeight="1" x14ac:dyDescent="0.3">
      <c r="B32" s="414"/>
      <c r="C32" s="410"/>
      <c r="D32" s="116" t="s">
        <v>326</v>
      </c>
      <c r="E32" s="109" t="s">
        <v>248</v>
      </c>
      <c r="F32" s="110" t="s">
        <v>133</v>
      </c>
      <c r="G32" s="218" t="s">
        <v>134</v>
      </c>
      <c r="H32" s="264">
        <v>0.01</v>
      </c>
      <c r="I32" s="123" t="s">
        <v>323</v>
      </c>
      <c r="J32" s="284">
        <v>1</v>
      </c>
      <c r="K32" s="258">
        <v>1</v>
      </c>
      <c r="L32" s="258">
        <f t="shared" si="16"/>
        <v>0</v>
      </c>
      <c r="M32" s="122">
        <f t="shared" si="14"/>
        <v>1</v>
      </c>
      <c r="N32" s="303">
        <f t="shared" si="15"/>
        <v>0.01</v>
      </c>
      <c r="O32" s="425" t="s">
        <v>339</v>
      </c>
      <c r="P32" s="426"/>
      <c r="Q32" s="426"/>
      <c r="R32" s="427"/>
    </row>
    <row r="33" spans="1:21" ht="33" customHeight="1" x14ac:dyDescent="0.3">
      <c r="B33" s="414"/>
      <c r="C33" s="411"/>
      <c r="D33" s="116" t="s">
        <v>313</v>
      </c>
      <c r="E33" s="109" t="s">
        <v>248</v>
      </c>
      <c r="F33" s="110" t="s">
        <v>133</v>
      </c>
      <c r="G33" s="218" t="s">
        <v>134</v>
      </c>
      <c r="H33" s="264">
        <v>0.01</v>
      </c>
      <c r="I33" s="123" t="s">
        <v>323</v>
      </c>
      <c r="J33" s="284">
        <v>12</v>
      </c>
      <c r="K33" s="258">
        <f>HLOOKUP(B12,'Update KPI'!B130:N132,3,0)</f>
        <v>0</v>
      </c>
      <c r="L33" s="258">
        <f t="shared" si="16"/>
        <v>-12</v>
      </c>
      <c r="M33" s="122">
        <f t="shared" si="14"/>
        <v>0</v>
      </c>
      <c r="N33" s="303">
        <f t="shared" si="15"/>
        <v>0</v>
      </c>
      <c r="O33" s="425" t="s">
        <v>340</v>
      </c>
      <c r="P33" s="426"/>
      <c r="Q33" s="426"/>
      <c r="R33" s="427"/>
    </row>
    <row r="34" spans="1:21" ht="43.5" customHeight="1" x14ac:dyDescent="0.3">
      <c r="B34" s="414"/>
      <c r="C34" s="409" t="s">
        <v>239</v>
      </c>
      <c r="D34" s="116" t="s">
        <v>254</v>
      </c>
      <c r="E34" s="109" t="s">
        <v>248</v>
      </c>
      <c r="F34" s="110" t="s">
        <v>133</v>
      </c>
      <c r="G34" s="218" t="s">
        <v>134</v>
      </c>
      <c r="H34" s="264">
        <v>0.03</v>
      </c>
      <c r="I34" s="123" t="s">
        <v>259</v>
      </c>
      <c r="J34" s="284">
        <v>8</v>
      </c>
      <c r="K34" s="258">
        <v>1</v>
      </c>
      <c r="L34" s="258">
        <f t="shared" ref="L34" si="17">IF(F34="Maximize",K34-J34,IF(F34="Minimize",J34-K34,K34-J34))</f>
        <v>-7</v>
      </c>
      <c r="M34" s="122">
        <f t="shared" si="14"/>
        <v>0.125</v>
      </c>
      <c r="N34" s="303">
        <f t="shared" si="15"/>
        <v>3.7499999999999999E-3</v>
      </c>
      <c r="O34" s="425" t="s">
        <v>277</v>
      </c>
      <c r="P34" s="426"/>
      <c r="Q34" s="426"/>
      <c r="R34" s="427"/>
    </row>
    <row r="35" spans="1:21" ht="43.5" customHeight="1" x14ac:dyDescent="0.3">
      <c r="B35" s="414"/>
      <c r="C35" s="410"/>
      <c r="D35" s="116" t="s">
        <v>255</v>
      </c>
      <c r="E35" s="109" t="s">
        <v>248</v>
      </c>
      <c r="F35" s="110" t="s">
        <v>137</v>
      </c>
      <c r="G35" s="218" t="s">
        <v>134</v>
      </c>
      <c r="H35" s="264">
        <v>0.03</v>
      </c>
      <c r="I35" s="123" t="s">
        <v>259</v>
      </c>
      <c r="J35" s="284">
        <f>HLOOKUP(B12,'Update KPI'!B89:N90,2,0)</f>
        <v>0</v>
      </c>
      <c r="K35" s="258">
        <v>0</v>
      </c>
      <c r="L35" s="258">
        <f t="shared" ref="L35:L36" si="18">IF(F35="Maximize",K35-J35,IF(F35="Minimize",J35-K35,K35-J35))</f>
        <v>0</v>
      </c>
      <c r="M35" s="122">
        <f t="shared" si="14"/>
        <v>0</v>
      </c>
      <c r="N35" s="303">
        <f t="shared" si="15"/>
        <v>0</v>
      </c>
      <c r="O35" s="425" t="s">
        <v>278</v>
      </c>
      <c r="P35" s="426"/>
      <c r="Q35" s="426"/>
      <c r="R35" s="427"/>
    </row>
    <row r="36" spans="1:21" ht="43.5" customHeight="1" x14ac:dyDescent="0.3">
      <c r="B36" s="414"/>
      <c r="C36" s="424"/>
      <c r="D36" s="116" t="s">
        <v>256</v>
      </c>
      <c r="E36" s="109" t="s">
        <v>248</v>
      </c>
      <c r="F36" s="110" t="s">
        <v>133</v>
      </c>
      <c r="G36" s="218" t="s">
        <v>134</v>
      </c>
      <c r="H36" s="264">
        <v>0.05</v>
      </c>
      <c r="I36" s="123" t="s">
        <v>259</v>
      </c>
      <c r="J36" s="284">
        <v>5</v>
      </c>
      <c r="K36" s="258">
        <f>HLOOKUP(B12,'Update KPI'!B97:N99,3,0)</f>
        <v>3</v>
      </c>
      <c r="L36" s="258">
        <f t="shared" si="18"/>
        <v>-2</v>
      </c>
      <c r="M36" s="122">
        <f t="shared" si="10"/>
        <v>0.6</v>
      </c>
      <c r="N36" s="301">
        <f t="shared" ref="N36" si="19">M36*H36</f>
        <v>0.03</v>
      </c>
      <c r="O36" s="425" t="s">
        <v>279</v>
      </c>
      <c r="P36" s="426"/>
      <c r="Q36" s="426"/>
      <c r="R36" s="427"/>
    </row>
    <row r="37" spans="1:21" s="112" customFormat="1" x14ac:dyDescent="0.3">
      <c r="B37" s="414"/>
      <c r="C37" s="415" t="s">
        <v>188</v>
      </c>
      <c r="D37" s="415"/>
      <c r="E37" s="415"/>
      <c r="F37" s="415"/>
      <c r="G37" s="415"/>
      <c r="H37" s="267">
        <f>SUM(H26:H36)</f>
        <v>0.44</v>
      </c>
      <c r="I37" s="256"/>
      <c r="J37" s="256"/>
      <c r="K37" s="256"/>
      <c r="L37" s="256"/>
      <c r="M37" s="256"/>
      <c r="N37" s="304">
        <f>SUM(N26:N36)</f>
        <v>0.2154166666666667</v>
      </c>
      <c r="O37" s="441"/>
      <c r="P37" s="442"/>
      <c r="Q37" s="442"/>
      <c r="R37" s="443"/>
      <c r="S37" s="95"/>
      <c r="T37" s="96"/>
      <c r="U37" s="95"/>
    </row>
    <row r="38" spans="1:21" ht="63.75" customHeight="1" x14ac:dyDescent="0.3">
      <c r="B38" s="407" t="s">
        <v>264</v>
      </c>
      <c r="C38" s="409" t="s">
        <v>192</v>
      </c>
      <c r="D38" s="116" t="s">
        <v>233</v>
      </c>
      <c r="E38" s="109" t="s">
        <v>135</v>
      </c>
      <c r="F38" s="110" t="s">
        <v>133</v>
      </c>
      <c r="G38" s="110" t="s">
        <v>134</v>
      </c>
      <c r="H38" s="264">
        <v>0.01</v>
      </c>
      <c r="I38" s="126" t="s">
        <v>234</v>
      </c>
      <c r="J38" s="121">
        <v>1</v>
      </c>
      <c r="K38" s="124">
        <v>3</v>
      </c>
      <c r="L38" s="250">
        <f t="shared" ref="L38:L41" si="20">IF(F38="Maximize",K38-J38,IF(F38="Minimize",J38-K38,K38-J38))</f>
        <v>2</v>
      </c>
      <c r="M38" s="111">
        <f>IFERROR(IF(AND(F38="Maximize",G38="Unlock"),IF(((K38-J38)/ABS(J38))+1&lt;0,0,((K38-J38)/ABS(J38))+1),IF(AND(F38="Maximize",G38="Lock"),IF(((K38-J38)/ABS(J38))+1&lt;0,0,IF(((K38-J38)/ABS(J38))+1&gt;$R$6,$R$6,((K38-J38)/ABS(J38))+1)),IF(AND(F38="Minimize",G38="Unlock"),IF(((J38-K38)/ABS(J38))+1&lt;0,0,((J38-K38)/ABS(J38))+1),IF(AND(F38="Minimize",G38="Lock"),IF(((J38-K38)/ABS(J38))+1&lt;0,0,IF(((J38-K38)/ABS(J38))+1&gt;$R$6,$R$6,((J38-K38)/ABS(J38))+1)),IF(F38="Min to Zero",IF(K38&gt;J38,0,IF(K38&lt;J38,0,100%)),IF(F38="Stabilize to Target",IF(K38-J38=0,100%,IF(ABS(K38-J38)&gt;=ABS(J38),0,ABS(IF(K38&gt;J38,1-((K38-J38)/J38),IF(K38&lt;J38,1-((J38-ABS(K38))/J38),0))))),IF(F38="Stabilize to Zero",IF(AND(K38&lt;=J38,K38&gt;=-J38),ABS(IF(K38&gt;J38,K38-J38,IF(K38&lt;J38,J38-ABS(K38),0)))/ABS(J38),0)))))))),0)</f>
        <v>1.5</v>
      </c>
      <c r="N38" s="301">
        <f>M38*H38</f>
        <v>1.4999999999999999E-2</v>
      </c>
      <c r="O38" s="425" t="s">
        <v>281</v>
      </c>
      <c r="P38" s="426"/>
      <c r="Q38" s="426"/>
      <c r="R38" s="427"/>
    </row>
    <row r="39" spans="1:21" ht="45" customHeight="1" x14ac:dyDescent="0.3">
      <c r="B39" s="407"/>
      <c r="C39" s="410"/>
      <c r="D39" s="119" t="s">
        <v>232</v>
      </c>
      <c r="E39" s="109" t="s">
        <v>135</v>
      </c>
      <c r="F39" s="110" t="s">
        <v>224</v>
      </c>
      <c r="G39" s="110" t="s">
        <v>134</v>
      </c>
      <c r="H39" s="264">
        <v>0.01</v>
      </c>
      <c r="I39" s="126" t="s">
        <v>235</v>
      </c>
      <c r="J39" s="121">
        <f>HLOOKUP(B12,'Update KPI'!B145:N146,2,0)</f>
        <v>0</v>
      </c>
      <c r="K39" s="124">
        <f>HLOOKUP(B12,'Update KPI'!B145:N147,3,0)</f>
        <v>0</v>
      </c>
      <c r="L39" s="250">
        <f t="shared" si="20"/>
        <v>0</v>
      </c>
      <c r="M39" s="111">
        <f>IFERROR(IF(AND(F39="Maximize",G39="Unlock"),IF(((K39-J39)/ABS(J39))+1&lt;0,0,((K39-J39)/ABS(J39))+1),IF(AND(F39="Maximize",G39="Lock"),IF(((K39-J39)/ABS(J39))+1&lt;0,0,IF(((K39-J39)/ABS(J39))+1&gt;$R$6,$R$6,((K39-J39)/ABS(J39))+1)),IF(AND(F39="Minimize",G39="Unlock"),IF(((J39-K39)/ABS(J39))+1&lt;0,0,((J39-K39)/ABS(J39))+1),IF(AND(F39="Minimize",G39="Lock"),IF(((J39-K39)/ABS(J39))+1&lt;0,0,IF(((J39-K39)/ABS(J39))+1&gt;$R$6,$R$6,((J39-K39)/ABS(J39))+1)),IF(F39="Min to Zero",IF(K39&gt;J39,0,IF(K39&lt;J39,0,100%)),IF(F39="Stabilize to Target",IF(K39-J39=0,100%,IF(ABS(K39-J39)&gt;=ABS(J39),0,ABS(IF(K39&gt;J39,1-((K39-J39)/J39),IF(K39&lt;J39,1-((J39-ABS(K39))/J39),0))))),IF(F39="Stabilize to Zero",IF(AND(K39&lt;=J39,K39&gt;=-J39),ABS(IF(K39&gt;J39,K39-J39,IF(K39&lt;J39,J39-ABS(K39),0)))/ABS(J39),0)))))))),0)</f>
        <v>1</v>
      </c>
      <c r="N39" s="301">
        <f t="shared" ref="N39:N41" si="21">M39*H39</f>
        <v>0.01</v>
      </c>
      <c r="O39" s="425" t="s">
        <v>282</v>
      </c>
      <c r="P39" s="426"/>
      <c r="Q39" s="426"/>
      <c r="R39" s="427"/>
    </row>
    <row r="40" spans="1:21" ht="37.5" customHeight="1" x14ac:dyDescent="0.3">
      <c r="A40" s="94" t="s">
        <v>141</v>
      </c>
      <c r="B40" s="407"/>
      <c r="C40" s="410"/>
      <c r="D40" s="119" t="s">
        <v>181</v>
      </c>
      <c r="E40" s="109" t="s">
        <v>135</v>
      </c>
      <c r="F40" s="110" t="s">
        <v>133</v>
      </c>
      <c r="G40" s="110" t="s">
        <v>134</v>
      </c>
      <c r="H40" s="268">
        <v>0.02</v>
      </c>
      <c r="I40" s="126" t="s">
        <v>215</v>
      </c>
      <c r="J40" s="199">
        <f>HLOOKUP(B12,'Update KPI'!B137:N138,2,0)</f>
        <v>0.98</v>
      </c>
      <c r="K40" s="205">
        <v>0.97299999999999998</v>
      </c>
      <c r="L40" s="205">
        <f t="shared" si="20"/>
        <v>-7.0000000000000062E-3</v>
      </c>
      <c r="M40" s="120">
        <f>IFERROR(IF(AND(F40="Maximize",G40="Unlock"),IF(((K40-J40)/ABS(J40))+1&lt;0,0,((K40-J40)/ABS(J40))+1),IF(AND(F40="Maximize",G40="Lock"),IF(((K40-J40)/ABS(J40))+1&lt;0,0,IF(((K40-J40)/ABS(J40))+1&gt;$R$6,$R$6,((K40-J40)/ABS(J40))+1)),IF(AND(F40="Minimize",G40="Unlock"),IF(((J40-K40)/ABS(J40))+1&lt;0,0,((J40-K40)/ABS(J40))+1),IF(AND(F40="Minimize",G40="Lock"),IF(((J40-K40)/ABS(J40))+1&lt;0,0,IF(((J40-K40)/ABS(J40))+1&gt;$R$6,$R$6,((J40-K40)/ABS(J40))+1)),IF(F40="Min to Zero",IF(K40&gt;J40,0,IF(K40&lt;J40,0,100%)),IF(F40="Stabilize to Target",IF(K40-J40=0,100%,IF(ABS(K40-J40)&gt;=ABS(J40),0,ABS(IF(K40&gt;J40,1-((K40-J40)/J40),IF(K40&lt;J40,1-((J40-ABS(K40))/J40),0))))),IF(F40="Stabilize to Zero",IF(AND(K40&lt;=J40,K40&gt;=-J40),ABS(IF(K40&gt;J40,K40-J40,IF(K40&lt;J40,J40-ABS(K40),0)))/ABS(J40),0)))))))),0)</f>
        <v>0.99285714285714288</v>
      </c>
      <c r="N40" s="301">
        <f t="shared" si="21"/>
        <v>1.9857142857142858E-2</v>
      </c>
      <c r="O40" s="425" t="s">
        <v>283</v>
      </c>
      <c r="P40" s="426"/>
      <c r="Q40" s="426"/>
      <c r="R40" s="427"/>
    </row>
    <row r="41" spans="1:21" ht="37.5" customHeight="1" x14ac:dyDescent="0.3">
      <c r="A41" s="94" t="s">
        <v>141</v>
      </c>
      <c r="B41" s="407"/>
      <c r="C41" s="411"/>
      <c r="D41" s="119" t="s">
        <v>242</v>
      </c>
      <c r="E41" s="109" t="s">
        <v>135</v>
      </c>
      <c r="F41" s="110" t="s">
        <v>224</v>
      </c>
      <c r="G41" s="110" t="s">
        <v>134</v>
      </c>
      <c r="H41" s="268">
        <v>0.02</v>
      </c>
      <c r="I41" s="126" t="s">
        <v>216</v>
      </c>
      <c r="J41" s="199">
        <f>HLOOKUP(B12,'Update KPI'!B159:N160,2,0)</f>
        <v>0</v>
      </c>
      <c r="K41" s="205">
        <f>HLOOKUP(B12,'Update KPI'!B159:N161,3,0)</f>
        <v>0</v>
      </c>
      <c r="L41" s="205">
        <f t="shared" si="20"/>
        <v>0</v>
      </c>
      <c r="M41" s="120">
        <f>IFERROR(IF(AND(F41="Maximize",G41="Unlock"),IF(((K41-J41)/ABS(J41))+1&lt;0,0,((K41-J41)/ABS(J41))+1),IF(AND(F41="Maximize",G41="Lock"),IF(((K41-J41)/ABS(J41))+1&lt;0,0,IF(((K41-J41)/ABS(J41))+1&gt;$R$6,$R$6,((K41-J41)/ABS(J41))+1)),IF(AND(F41="Minimize",G41="Unlock"),IF(((J41-K41)/ABS(J41))+1&lt;0,0,((J41-K41)/ABS(J41))+1),IF(AND(F41="Minimize",G41="Lock"),IF(((J41-K41)/ABS(J41))+1&lt;0,0,IF(((J41-K41)/ABS(J41))+1&gt;$R$6,$R$6,((J41-K41)/ABS(J41))+1)),IF(F41="Min to Zero",IF(K41&gt;J41,0,IF(K41&lt;J41,0,100%)),IF(F41="Stabilize to Target",IF(K41-J41=0,100%,IF(ABS(K41-J41)&gt;=ABS(J41),0,ABS(IF(K41&gt;J41,1-((K41-J41)/J41),IF(K41&lt;J41,1-((J41-ABS(K41))/J41),0))))),IF(F41="Stabilize to Zero",IF(AND(K41&lt;=J41,K41&gt;=-J41),ABS(IF(K41&gt;J41,K41-J41,IF(K41&lt;J41,J41-ABS(K41),0)))/ABS(J41),0)))))))),0)</f>
        <v>1</v>
      </c>
      <c r="N41" s="301">
        <f t="shared" si="21"/>
        <v>0.02</v>
      </c>
      <c r="O41" s="425" t="s">
        <v>284</v>
      </c>
      <c r="P41" s="426"/>
      <c r="Q41" s="426"/>
      <c r="R41" s="427"/>
    </row>
    <row r="42" spans="1:21" ht="37.5" customHeight="1" x14ac:dyDescent="0.3">
      <c r="B42" s="407"/>
      <c r="C42" s="119" t="s">
        <v>240</v>
      </c>
      <c r="D42" s="119" t="s">
        <v>314</v>
      </c>
      <c r="E42" s="109" t="s">
        <v>248</v>
      </c>
      <c r="F42" s="110" t="s">
        <v>133</v>
      </c>
      <c r="G42" s="110" t="s">
        <v>134</v>
      </c>
      <c r="H42" s="264">
        <v>0.03</v>
      </c>
      <c r="I42" s="126" t="s">
        <v>324</v>
      </c>
      <c r="J42" s="199">
        <v>1</v>
      </c>
      <c r="K42" s="204">
        <v>0</v>
      </c>
      <c r="L42" s="324">
        <f t="shared" ref="L42" si="22">IF(F42="Maximize",K42-J42,IF(F42="Minimize",J42-K42,K42-J42))</f>
        <v>-1</v>
      </c>
      <c r="M42" s="111">
        <f>IFERROR(IF(AND(F42="Maximize",G42="Unlock"),IF(((K42-J42)/ABS(J42))+1&lt;0,0,((K42-J42)/ABS(J42))+1),IF(AND(F42="Maximize",G42="Lock"),IF(((K42-J42)/ABS(J42))+1&lt;0,0,IF(((K42-J42)/ABS(J42))+1&gt;$R$6,$R$6,((K42-J42)/ABS(J42))+1)),IF(AND(F42="Minimize",G42="Unlock"),IF(((J42-K42)/ABS(J42))+1&lt;0,0,((J42-K42)/ABS(J42))+1),IF(AND(F42="Minimize",G42="Lock"),IF(((J42-K42)/ABS(J42))+1&lt;0,0,IF(((J42-K42)/ABS(J42))+1&gt;$R$6,$R$6,((J42-K42)/ABS(J42))+1)),IF(F42="Min to Zero",IF(K42&gt;J42,0,IF(K42&lt;J42,0,100%)),IF(F42="Stabilize to Target",IF(K42-J42=0,100%,IF(ABS(K42-J42)&gt;=ABS(J42),0,ABS(IF(K42&gt;J42,1-((K42-J42)/J42),IF(K42&lt;J42,1-((J42-ABS(K42))/J42),0))))),IF(F42="Stabilize to Zero",IF(AND(K42&lt;=J42,K42&gt;=-J42),ABS(IF(K42&gt;J42,K42-J42,IF(K42&lt;J42,J42-ABS(K42),0)))/ABS(J42),0)))))))),0)</f>
        <v>0</v>
      </c>
      <c r="N42" s="301">
        <f t="shared" ref="N42" si="23">M42*H42</f>
        <v>0</v>
      </c>
      <c r="O42" s="425" t="s">
        <v>280</v>
      </c>
      <c r="P42" s="426"/>
      <c r="Q42" s="426"/>
      <c r="R42" s="427"/>
    </row>
    <row r="43" spans="1:21" s="112" customFormat="1" x14ac:dyDescent="0.3">
      <c r="B43" s="408"/>
      <c r="C43" s="406" t="s">
        <v>140</v>
      </c>
      <c r="D43" s="406"/>
      <c r="E43" s="406"/>
      <c r="F43" s="406"/>
      <c r="G43" s="406"/>
      <c r="H43" s="269">
        <f>SUM(H38:H42)</f>
        <v>0.09</v>
      </c>
      <c r="I43" s="255"/>
      <c r="J43" s="255"/>
      <c r="K43" s="255"/>
      <c r="L43" s="255"/>
      <c r="M43" s="255"/>
      <c r="N43" s="305">
        <f>SUM(N38:N42)</f>
        <v>6.4857142857142863E-2</v>
      </c>
      <c r="O43" s="441"/>
      <c r="P43" s="442"/>
      <c r="Q43" s="442"/>
      <c r="R43" s="443"/>
      <c r="S43" s="95"/>
      <c r="T43" s="96"/>
      <c r="U43" s="95"/>
    </row>
    <row r="44" spans="1:21" s="112" customFormat="1" ht="24.75" customHeight="1" x14ac:dyDescent="0.3">
      <c r="B44" s="400" t="s">
        <v>142</v>
      </c>
      <c r="C44" s="402" t="s">
        <v>143</v>
      </c>
      <c r="D44" s="107" t="s">
        <v>20</v>
      </c>
      <c r="E44" s="127" t="s">
        <v>135</v>
      </c>
      <c r="F44" s="110" t="s">
        <v>133</v>
      </c>
      <c r="G44" s="110" t="s">
        <v>134</v>
      </c>
      <c r="H44" s="266">
        <v>0.02</v>
      </c>
      <c r="I44" s="121" t="s">
        <v>216</v>
      </c>
      <c r="J44" s="121">
        <v>1</v>
      </c>
      <c r="K44" s="121">
        <v>1</v>
      </c>
      <c r="L44" s="121">
        <f t="shared" ref="L44:L51" si="24">IF(F44="Maximize",K44-J44,IF(F44="Minimize",J44-K44,K44-J44))</f>
        <v>0</v>
      </c>
      <c r="M44" s="111">
        <f t="shared" ref="M44:M51" si="25">IFERROR(IF(AND(F44="Maximize",G44="Unlock"),IF(((K44-J44)/ABS(J44))+1&lt;0,0,((K44-J44)/ABS(J44))+1),IF(AND(F44="Maximize",G44="Lock"),IF(((K44-J44)/ABS(J44))+1&lt;0,0,IF(((K44-J44)/ABS(J44))+1&gt;$R$6,$R$6,((K44-J44)/ABS(J44))+1)),IF(AND(F44="Minimize",G44="Unlock"),IF(((J44-K44)/ABS(J44))+1&lt;0,0,((J44-K44)/ABS(J44))+1),IF(AND(F44="Minimize",G44="Lock"),IF(((J44-K44)/ABS(J44))+1&lt;0,0,IF(((J44-K44)/ABS(J44))+1&gt;$R$6,$R$6,((J44-K44)/ABS(J44))+1)),IF(F44="Min to Zero",IF(K44&gt;J44,0,IF(K44&lt;J44,0,100%)),IF(F44="Stabilize to Target",IF(K44-J44=0,100%,IF(ABS(K44-J44)&gt;=ABS(J44),0,ABS(IF(K44&gt;J44,1-((K44-J44)/J44),IF(K44&lt;J44,1-((J44-ABS(K44))/J44),0))))),IF(F44="Stabilize to Zero",IF(AND(K44&lt;=J44,K44&gt;=-J44),ABS(IF(K44&gt;J44,K44-J44,IF(K44&lt;J44,J44-ABS(K44),0)))/ABS(J44),0)))))))),0)</f>
        <v>1</v>
      </c>
      <c r="N44" s="303">
        <f t="shared" ref="N44:N51" si="26">M44*H44</f>
        <v>0.02</v>
      </c>
      <c r="O44" s="425" t="s">
        <v>285</v>
      </c>
      <c r="P44" s="426"/>
      <c r="Q44" s="426"/>
      <c r="R44" s="427"/>
      <c r="S44" s="95"/>
      <c r="T44" s="96"/>
      <c r="U44" s="95"/>
    </row>
    <row r="45" spans="1:21" s="112" customFormat="1" ht="24.75" customHeight="1" x14ac:dyDescent="0.3">
      <c r="B45" s="400"/>
      <c r="C45" s="402"/>
      <c r="D45" s="115" t="s">
        <v>21</v>
      </c>
      <c r="E45" s="127" t="s">
        <v>135</v>
      </c>
      <c r="F45" s="110" t="s">
        <v>133</v>
      </c>
      <c r="G45" s="110" t="s">
        <v>134</v>
      </c>
      <c r="H45" s="268">
        <v>0.02</v>
      </c>
      <c r="I45" s="228" t="s">
        <v>217</v>
      </c>
      <c r="J45" s="125">
        <f>HLOOKUP(B12,'Update KPI'!B167:N168,2,0)</f>
        <v>0.75</v>
      </c>
      <c r="K45" s="128">
        <f>HLOOKUP(B12,'Update KPI'!B167:N169,3,0)</f>
        <v>0</v>
      </c>
      <c r="L45" s="129">
        <f t="shared" si="24"/>
        <v>-0.75</v>
      </c>
      <c r="M45" s="111">
        <f t="shared" si="25"/>
        <v>0</v>
      </c>
      <c r="N45" s="301">
        <f t="shared" si="26"/>
        <v>0</v>
      </c>
      <c r="O45" s="425"/>
      <c r="P45" s="426"/>
      <c r="Q45" s="426"/>
      <c r="R45" s="427"/>
      <c r="S45" s="95"/>
      <c r="T45" s="96"/>
      <c r="U45" s="95"/>
    </row>
    <row r="46" spans="1:21" s="112" customFormat="1" ht="35.25" customHeight="1" x14ac:dyDescent="0.3">
      <c r="B46" s="400"/>
      <c r="C46" s="402"/>
      <c r="D46" s="115" t="s">
        <v>183</v>
      </c>
      <c r="E46" s="127" t="s">
        <v>135</v>
      </c>
      <c r="F46" s="110" t="s">
        <v>224</v>
      </c>
      <c r="G46" s="110" t="s">
        <v>134</v>
      </c>
      <c r="H46" s="268">
        <v>0.02</v>
      </c>
      <c r="I46" s="206" t="s">
        <v>218</v>
      </c>
      <c r="J46" s="124">
        <f>HLOOKUP(B12,'Update KPI'!B186:N187,2,0)</f>
        <v>0</v>
      </c>
      <c r="K46" s="131">
        <f>HLOOKUP(B12,'Update KPI'!B186:N188,3,0)</f>
        <v>0</v>
      </c>
      <c r="L46" s="124">
        <f t="shared" si="24"/>
        <v>0</v>
      </c>
      <c r="M46" s="111">
        <f t="shared" si="25"/>
        <v>1</v>
      </c>
      <c r="N46" s="301">
        <f t="shared" si="26"/>
        <v>0.02</v>
      </c>
      <c r="O46" s="425" t="s">
        <v>286</v>
      </c>
      <c r="P46" s="426"/>
      <c r="Q46" s="426"/>
      <c r="R46" s="427"/>
      <c r="S46" s="95"/>
      <c r="T46" s="96"/>
      <c r="U46" s="95"/>
    </row>
    <row r="47" spans="1:21" s="112" customFormat="1" ht="52.5" customHeight="1" x14ac:dyDescent="0.3">
      <c r="B47" s="400"/>
      <c r="C47" s="402"/>
      <c r="D47" s="115" t="s">
        <v>184</v>
      </c>
      <c r="E47" s="127" t="s">
        <v>135</v>
      </c>
      <c r="F47" s="110" t="s">
        <v>133</v>
      </c>
      <c r="G47" s="110" t="s">
        <v>134</v>
      </c>
      <c r="H47" s="268">
        <v>0.04</v>
      </c>
      <c r="I47" s="234" t="s">
        <v>221</v>
      </c>
      <c r="J47" s="125">
        <f>HLOOKUP(B12,'Update KPI'!B174:N175,2,0)</f>
        <v>1</v>
      </c>
      <c r="K47" s="128">
        <v>1</v>
      </c>
      <c r="L47" s="129">
        <f t="shared" si="24"/>
        <v>0</v>
      </c>
      <c r="M47" s="111">
        <f t="shared" si="25"/>
        <v>1</v>
      </c>
      <c r="N47" s="301">
        <f t="shared" si="26"/>
        <v>0.04</v>
      </c>
      <c r="O47" s="425" t="s">
        <v>287</v>
      </c>
      <c r="P47" s="426"/>
      <c r="Q47" s="426"/>
      <c r="R47" s="427"/>
      <c r="S47" s="95"/>
      <c r="T47" s="96"/>
      <c r="U47" s="95"/>
    </row>
    <row r="48" spans="1:21" s="112" customFormat="1" ht="24.75" customHeight="1" x14ac:dyDescent="0.3">
      <c r="B48" s="400"/>
      <c r="C48" s="402"/>
      <c r="D48" s="115" t="s">
        <v>185</v>
      </c>
      <c r="E48" s="127" t="s">
        <v>135</v>
      </c>
      <c r="F48" s="110" t="s">
        <v>224</v>
      </c>
      <c r="G48" s="110" t="s">
        <v>134</v>
      </c>
      <c r="H48" s="268">
        <v>0.02</v>
      </c>
      <c r="I48" s="229" t="s">
        <v>219</v>
      </c>
      <c r="J48" s="118">
        <f>HLOOKUP(B12,'Update KPI'!B195:N196,2,0)</f>
        <v>0</v>
      </c>
      <c r="K48" s="206">
        <f>HLOOKUP(B12,'Update KPI'!B195:N197,2,0)</f>
        <v>0</v>
      </c>
      <c r="L48" s="130">
        <f t="shared" si="24"/>
        <v>0</v>
      </c>
      <c r="M48" s="111">
        <f t="shared" si="25"/>
        <v>1</v>
      </c>
      <c r="N48" s="301">
        <f t="shared" si="26"/>
        <v>0.02</v>
      </c>
      <c r="O48" s="425" t="s">
        <v>286</v>
      </c>
      <c r="P48" s="426"/>
      <c r="Q48" s="426"/>
      <c r="R48" s="427"/>
      <c r="S48" s="95"/>
      <c r="T48" s="96"/>
      <c r="U48" s="95"/>
    </row>
    <row r="49" spans="2:22" s="112" customFormat="1" ht="35.25" customHeight="1" x14ac:dyDescent="0.3">
      <c r="B49" s="400"/>
      <c r="C49" s="403" t="s">
        <v>144</v>
      </c>
      <c r="D49" s="115" t="s">
        <v>186</v>
      </c>
      <c r="E49" s="109" t="s">
        <v>135</v>
      </c>
      <c r="F49" s="110" t="s">
        <v>133</v>
      </c>
      <c r="G49" s="110" t="s">
        <v>134</v>
      </c>
      <c r="H49" s="268">
        <v>0.02</v>
      </c>
      <c r="I49" s="234" t="s">
        <v>220</v>
      </c>
      <c r="J49" s="125">
        <f>HLOOKUP(B12,'Update KPI'!B203:N204,2,0)</f>
        <v>0</v>
      </c>
      <c r="K49" s="128">
        <f>HLOOKUP(B12,'Update KPI'!B203:N213,11,0)</f>
        <v>0</v>
      </c>
      <c r="L49" s="129">
        <f t="shared" si="24"/>
        <v>0</v>
      </c>
      <c r="M49" s="111">
        <f t="shared" si="25"/>
        <v>0</v>
      </c>
      <c r="N49" s="301">
        <f t="shared" si="26"/>
        <v>0</v>
      </c>
      <c r="O49" s="425"/>
      <c r="P49" s="426"/>
      <c r="Q49" s="426"/>
      <c r="R49" s="427"/>
      <c r="S49" s="95"/>
      <c r="T49" s="96"/>
      <c r="U49" s="95"/>
    </row>
    <row r="50" spans="2:22" s="112" customFormat="1" ht="40.5" customHeight="1" x14ac:dyDescent="0.3">
      <c r="B50" s="400"/>
      <c r="C50" s="404"/>
      <c r="D50" s="119" t="s">
        <v>179</v>
      </c>
      <c r="E50" s="109" t="s">
        <v>135</v>
      </c>
      <c r="F50" s="110" t="s">
        <v>224</v>
      </c>
      <c r="G50" s="110" t="s">
        <v>134</v>
      </c>
      <c r="H50" s="268">
        <v>0.02</v>
      </c>
      <c r="I50" s="229" t="s">
        <v>219</v>
      </c>
      <c r="J50" s="118">
        <f>HLOOKUP(B12,'Update KPI'!B218:N219,2,0)</f>
        <v>0</v>
      </c>
      <c r="K50" s="206">
        <f>HLOOKUP(B12,'Update KPI'!B218:N220,3,0)</f>
        <v>0</v>
      </c>
      <c r="L50" s="129">
        <f t="shared" si="24"/>
        <v>0</v>
      </c>
      <c r="M50" s="111">
        <f t="shared" si="25"/>
        <v>1</v>
      </c>
      <c r="N50" s="301">
        <f t="shared" si="26"/>
        <v>0.02</v>
      </c>
      <c r="O50" s="425"/>
      <c r="P50" s="426"/>
      <c r="Q50" s="426"/>
      <c r="R50" s="427"/>
      <c r="S50" s="95"/>
      <c r="T50" s="96"/>
      <c r="U50" s="95"/>
    </row>
    <row r="51" spans="2:22" s="112" customFormat="1" ht="85.5" customHeight="1" x14ac:dyDescent="0.3">
      <c r="B51" s="400"/>
      <c r="C51" s="115" t="s">
        <v>145</v>
      </c>
      <c r="D51" s="119" t="s">
        <v>325</v>
      </c>
      <c r="E51" s="109" t="s">
        <v>248</v>
      </c>
      <c r="F51" s="110" t="s">
        <v>133</v>
      </c>
      <c r="G51" s="110" t="s">
        <v>134</v>
      </c>
      <c r="H51" s="268">
        <v>0.02</v>
      </c>
      <c r="I51" s="234" t="s">
        <v>263</v>
      </c>
      <c r="J51" s="204">
        <v>1</v>
      </c>
      <c r="K51" s="205">
        <f>HLOOKUP(B12,'Update KPI'!B226:N227,2,0)</f>
        <v>0</v>
      </c>
      <c r="L51" s="204">
        <f t="shared" si="24"/>
        <v>-1</v>
      </c>
      <c r="M51" s="111">
        <f t="shared" si="25"/>
        <v>0</v>
      </c>
      <c r="N51" s="301">
        <f t="shared" si="26"/>
        <v>0</v>
      </c>
      <c r="O51" s="425" t="s">
        <v>288</v>
      </c>
      <c r="P51" s="426"/>
      <c r="Q51" s="426"/>
      <c r="R51" s="427"/>
      <c r="S51" s="95"/>
      <c r="T51" s="96"/>
      <c r="U51" s="95"/>
    </row>
    <row r="52" spans="2:22" s="112" customFormat="1" ht="16.2" thickBot="1" x14ac:dyDescent="0.35">
      <c r="B52" s="401"/>
      <c r="C52" s="405" t="s">
        <v>146</v>
      </c>
      <c r="D52" s="405"/>
      <c r="E52" s="405"/>
      <c r="F52" s="405"/>
      <c r="G52" s="405"/>
      <c r="H52" s="270">
        <f>SUM(H44:H51)</f>
        <v>0.18</v>
      </c>
      <c r="I52" s="254"/>
      <c r="J52" s="254"/>
      <c r="K52" s="254"/>
      <c r="L52" s="254"/>
      <c r="M52" s="254"/>
      <c r="N52" s="306">
        <f>SUM(N44:N51)</f>
        <v>0.12000000000000001</v>
      </c>
      <c r="O52" s="441"/>
      <c r="P52" s="442"/>
      <c r="Q52" s="442"/>
      <c r="R52" s="443"/>
      <c r="S52" s="95"/>
      <c r="T52" s="96"/>
      <c r="U52" s="95"/>
    </row>
    <row r="53" spans="2:22" s="132" customFormat="1" ht="16.2" thickBot="1" x14ac:dyDescent="0.35">
      <c r="B53" s="133"/>
      <c r="C53" s="412" t="s">
        <v>147</v>
      </c>
      <c r="D53" s="412"/>
      <c r="E53" s="412"/>
      <c r="F53" s="412"/>
      <c r="G53" s="412"/>
      <c r="H53" s="271">
        <f>SUM(H52,H43,H25,H37)</f>
        <v>1</v>
      </c>
      <c r="I53" s="233"/>
      <c r="J53" s="134"/>
      <c r="K53" s="390" t="s">
        <v>148</v>
      </c>
      <c r="L53" s="391"/>
      <c r="M53" s="413"/>
      <c r="N53" s="271">
        <f>SUM(N52,N43,N25,N37)</f>
        <v>0.57527380952380958</v>
      </c>
      <c r="O53" s="296"/>
      <c r="P53" s="296"/>
      <c r="Q53" s="296"/>
      <c r="R53" s="296"/>
      <c r="S53" s="135"/>
      <c r="T53" s="96"/>
      <c r="U53" s="135"/>
    </row>
    <row r="54" spans="2:22" s="136" customFormat="1" ht="16.2" thickBot="1" x14ac:dyDescent="0.35">
      <c r="B54" s="231"/>
      <c r="C54" s="231"/>
      <c r="D54" s="231"/>
      <c r="E54" s="231"/>
      <c r="F54" s="232"/>
      <c r="G54" s="232"/>
      <c r="H54" s="272"/>
      <c r="I54" s="230"/>
      <c r="J54" s="230"/>
      <c r="K54" s="390" t="s">
        <v>149</v>
      </c>
      <c r="L54" s="391"/>
      <c r="M54" s="391"/>
      <c r="N54" s="137" t="str">
        <f>IF(AND(H53&gt;100%,H53,100%),"Error",IF(N53&gt;=$R$6,"HP",IF(AND(N53&lt;$R$7,N53&gt;=$Q$7),"P",IF(AND(N53&lt;$R$8,N53&gt;=$Q$8),"T",IF(AND(N53&lt;$R$9,N53&gt;=$Q$9),"C",IF(N53&lt;$R$10,"U"))))))</f>
        <v>U</v>
      </c>
      <c r="O54" s="296"/>
      <c r="P54" s="296"/>
      <c r="Q54" s="296"/>
      <c r="R54" s="296"/>
      <c r="S54" s="135"/>
      <c r="T54" s="96"/>
      <c r="U54" s="135"/>
    </row>
    <row r="56" spans="2:22" ht="16.2" thickBot="1" x14ac:dyDescent="0.35"/>
    <row r="57" spans="2:22" ht="31.8" thickBot="1" x14ac:dyDescent="0.35">
      <c r="B57" s="138" t="s">
        <v>117</v>
      </c>
      <c r="C57" s="139" t="s">
        <v>118</v>
      </c>
      <c r="D57" s="139" t="s">
        <v>119</v>
      </c>
      <c r="E57" s="140"/>
      <c r="F57" s="140" t="s">
        <v>121</v>
      </c>
      <c r="G57" s="140" t="s">
        <v>122</v>
      </c>
      <c r="H57" s="273" t="s">
        <v>150</v>
      </c>
      <c r="I57" s="142"/>
      <c r="J57" s="142" t="s">
        <v>151</v>
      </c>
      <c r="K57" s="141" t="s">
        <v>152</v>
      </c>
      <c r="L57" s="141" t="s">
        <v>124</v>
      </c>
      <c r="M57" s="141" t="s">
        <v>153</v>
      </c>
      <c r="N57" s="141" t="s">
        <v>154</v>
      </c>
      <c r="S57" s="94"/>
      <c r="V57" s="95"/>
    </row>
    <row r="58" spans="2:22" ht="16.2" thickBot="1" x14ac:dyDescent="0.35">
      <c r="B58" s="392" t="s">
        <v>155</v>
      </c>
      <c r="C58" s="393"/>
      <c r="D58" s="393"/>
      <c r="E58" s="393"/>
      <c r="F58" s="393"/>
      <c r="G58" s="393"/>
      <c r="H58" s="393"/>
      <c r="I58" s="393"/>
      <c r="J58" s="393"/>
      <c r="K58" s="393"/>
      <c r="L58" s="393"/>
      <c r="M58" s="393"/>
      <c r="N58" s="394"/>
      <c r="S58" s="94"/>
      <c r="T58" s="172"/>
      <c r="V58" s="95"/>
    </row>
    <row r="59" spans="2:22" x14ac:dyDescent="0.3">
      <c r="B59" s="143"/>
      <c r="C59" s="144"/>
      <c r="D59" s="145"/>
      <c r="E59" s="145"/>
      <c r="F59" s="110"/>
      <c r="G59" s="110" t="s">
        <v>134</v>
      </c>
      <c r="H59" s="145"/>
      <c r="I59" s="146"/>
      <c r="J59" s="146"/>
      <c r="K59" s="147"/>
      <c r="L59" s="147"/>
      <c r="M59" s="148" t="b">
        <f>IFERROR(IF(AND(F59="Maximize",G59="Unlock"),IF(((K59-J59)/ABS(J59))+1&lt;0,0,((K59-J59)/ABS(J59))+1),IF(AND(F59="Maximize",G59="Lock"),IF(((K59-J59)/ABS(J59))+1&lt;0,0,IF(((K59-J59)/ABS(J59))+1&gt;$R$6,$R$6,((K59-J59)/ABS(J59))+1)),IF(AND(F59="Minimize",G59="Unlock"),IF(((J59-K59)/ABS(J59))+1&lt;0,0,((J59-K59)/ABS(J59))+1),IF(AND(F59="Minimize",G59="Lock"),IF(((J59-K59)/ABS(J59))+1&lt;0,0,IF(((J59-K59)/ABS(J59))+1&gt;$R$6,$R$6,((J59-K59)/ABS(J59))+1)),IF(F59="Min To Zero",IF(K59&gt;J59,0,IF(K59&lt;J59,0,100%))))))),0)</f>
        <v>0</v>
      </c>
      <c r="N59" s="149">
        <f>M59*H59</f>
        <v>0</v>
      </c>
      <c r="S59" s="94"/>
      <c r="T59" s="173"/>
      <c r="V59" s="95"/>
    </row>
    <row r="60" spans="2:22" x14ac:dyDescent="0.3">
      <c r="B60" s="150"/>
      <c r="C60" s="151"/>
      <c r="D60" s="152"/>
      <c r="E60" s="152"/>
      <c r="F60" s="110"/>
      <c r="G60" s="110" t="s">
        <v>134</v>
      </c>
      <c r="H60" s="152"/>
      <c r="I60" s="153"/>
      <c r="J60" s="153"/>
      <c r="K60" s="154"/>
      <c r="L60" s="154"/>
      <c r="M60" s="155" t="b">
        <f>IFERROR(IF(AND(F60="Maximize",G60="Unlock"),IF(((K60-J60)/ABS(J60))+1&lt;0,0,((K60-J60)/ABS(J60))+1),IF(AND(F60="Maximize",G60="Lock"),IF(((K60-J60)/ABS(J60))+1&lt;0,0,IF(((K60-J60)/ABS(J60))+1&gt;$R$6,$R$6,((K60-J60)/ABS(J60))+1)),IF(AND(F60="Minimize",G60="Unlock"),IF(((J60-K60)/ABS(J60))+1&lt;0,0,((J60-K60)/ABS(J60))+1),IF(AND(F60="Minimize",G60="Lock"),IF(((J60-K60)/ABS(J60))+1&lt;0,0,IF(((J60-K60)/ABS(J60))+1&gt;$R$6,$R$6,((J60-K60)/ABS(J60))+1)),IF(F60="Min To Zero",IF(K60&gt;J60,0,IF(K60&lt;J60,0,100%))))))),0)</f>
        <v>0</v>
      </c>
      <c r="N60" s="156">
        <f>M60*H60</f>
        <v>0</v>
      </c>
      <c r="S60" s="94"/>
      <c r="T60" s="173"/>
      <c r="V60" s="95"/>
    </row>
    <row r="61" spans="2:22" ht="16.2" thickBot="1" x14ac:dyDescent="0.35">
      <c r="B61" s="157"/>
      <c r="C61" s="158"/>
      <c r="D61" s="159"/>
      <c r="E61" s="159"/>
      <c r="F61" s="110"/>
      <c r="G61" s="110" t="s">
        <v>134</v>
      </c>
      <c r="H61" s="159"/>
      <c r="I61" s="160"/>
      <c r="J61" s="160"/>
      <c r="K61" s="161"/>
      <c r="L61" s="161"/>
      <c r="M61" s="162" t="b">
        <f>IFERROR(IF(AND(F61="Maximize",G61="Unlock"),IF(((K61-J61)/ABS(J61))+1&lt;0,0,((K61-J61)/ABS(J61))+1),IF(AND(F61="Maximize",G61="Lock"),IF(((K61-J61)/ABS(J61))+1&lt;0,0,IF(((K61-J61)/ABS(J61))+1&gt;$R$6,$R$6,((K61-J61)/ABS(J61))+1)),IF(AND(F61="Minimize",G61="Unlock"),IF(((J61-K61)/ABS(J61))+1&lt;0,0,((J61-K61)/ABS(J61))+1),IF(AND(F61="Minimize",G61="Lock"),IF(((J61-K61)/ABS(J61))+1&lt;0,0,IF(((J61-K61)/ABS(J61))+1&gt;$R$6,$R$6,((J61-K61)/ABS(J61))+1)),IF(F61="Min To Zero",IF(K61&gt;J61,0,IF(K61&lt;J61,0,100%))))))),0)</f>
        <v>0</v>
      </c>
      <c r="N61" s="163">
        <f>M61*H61</f>
        <v>0</v>
      </c>
      <c r="S61" s="94"/>
      <c r="T61" s="173"/>
      <c r="V61" s="95"/>
    </row>
    <row r="62" spans="2:22" ht="16.2" thickBot="1" x14ac:dyDescent="0.35">
      <c r="B62" s="372" t="s">
        <v>156</v>
      </c>
      <c r="C62" s="373"/>
      <c r="D62" s="164"/>
      <c r="E62" s="165"/>
      <c r="F62" s="165"/>
      <c r="G62" s="165"/>
      <c r="H62" s="165"/>
      <c r="I62" s="165"/>
      <c r="J62" s="166"/>
      <c r="K62" s="372" t="s">
        <v>125</v>
      </c>
      <c r="L62" s="395"/>
      <c r="M62" s="373"/>
      <c r="N62" s="137">
        <f>SUM(N59:N61)+N53</f>
        <v>0.57527380952380958</v>
      </c>
      <c r="S62" s="94"/>
      <c r="T62" s="173"/>
      <c r="V62" s="95"/>
    </row>
    <row r="63" spans="2:22" ht="16.2" thickBot="1" x14ac:dyDescent="0.35">
      <c r="B63" s="372" t="s">
        <v>157</v>
      </c>
      <c r="C63" s="373"/>
      <c r="D63" s="167"/>
      <c r="E63" s="168"/>
      <c r="F63" s="168"/>
      <c r="G63" s="168"/>
      <c r="H63" s="168"/>
      <c r="I63" s="168"/>
      <c r="J63" s="169"/>
      <c r="K63" s="372" t="s">
        <v>149</v>
      </c>
      <c r="L63" s="374"/>
      <c r="M63" s="375"/>
      <c r="N63" s="137" t="str">
        <f>IF(N62&gt;=R6,"HP",IF(AND(N62&lt;R7,N62&gt;=Q7),"P",IF(AND(N62&lt;R8,N62&gt;=Q8),"T",IF(AND(N62&lt;R9,N62&gt;=Q9),"C",IF(N62&lt;R10,"U")))))</f>
        <v>U</v>
      </c>
      <c r="S63" s="94"/>
      <c r="T63" s="173"/>
      <c r="V63" s="95"/>
    </row>
    <row r="64" spans="2:22" x14ac:dyDescent="0.3">
      <c r="T64" s="173"/>
    </row>
    <row r="65" spans="2:21" hidden="1" x14ac:dyDescent="0.3">
      <c r="B65" s="170" t="s">
        <v>158</v>
      </c>
      <c r="C65" s="170"/>
      <c r="D65" s="170"/>
      <c r="E65" s="170"/>
      <c r="F65" s="170"/>
      <c r="G65" s="170"/>
      <c r="H65" s="274"/>
      <c r="I65" s="170"/>
      <c r="J65" s="170"/>
      <c r="K65" s="170"/>
      <c r="L65" s="171"/>
      <c r="M65" s="171"/>
      <c r="N65" s="171"/>
      <c r="O65" s="171"/>
      <c r="P65" s="171"/>
      <c r="Q65" s="171"/>
      <c r="R65" s="171"/>
      <c r="S65" s="171"/>
      <c r="T65" s="173"/>
    </row>
    <row r="66" spans="2:21" hidden="1" x14ac:dyDescent="0.3">
      <c r="B66" s="376" t="s">
        <v>159</v>
      </c>
      <c r="C66" s="378" t="str">
        <f>B65</f>
        <v>KEY BEHAVIOR INDICATOR (BASED CHITOSE CORE VALUE)</v>
      </c>
      <c r="D66" s="378"/>
      <c r="E66" s="378"/>
      <c r="F66" s="378"/>
      <c r="G66" s="378"/>
      <c r="H66" s="378"/>
      <c r="I66" s="378"/>
      <c r="J66" s="378"/>
      <c r="K66" s="378"/>
      <c r="L66" s="378"/>
      <c r="M66" s="379"/>
      <c r="N66" s="396" t="s">
        <v>160</v>
      </c>
      <c r="O66" s="297"/>
      <c r="S66" s="94"/>
      <c r="T66" s="173"/>
      <c r="U66" s="94"/>
    </row>
    <row r="67" spans="2:21" ht="16.2" hidden="1" thickBot="1" x14ac:dyDescent="0.35">
      <c r="B67" s="377"/>
      <c r="C67" s="380"/>
      <c r="D67" s="380"/>
      <c r="E67" s="380"/>
      <c r="F67" s="380"/>
      <c r="G67" s="380"/>
      <c r="H67" s="380"/>
      <c r="I67" s="380"/>
      <c r="J67" s="380"/>
      <c r="K67" s="380"/>
      <c r="L67" s="380"/>
      <c r="M67" s="381"/>
      <c r="N67" s="397"/>
      <c r="O67" s="297"/>
      <c r="S67" s="94"/>
      <c r="T67" s="173"/>
      <c r="U67" s="94"/>
    </row>
    <row r="68" spans="2:21" hidden="1" x14ac:dyDescent="0.3">
      <c r="B68" s="174">
        <v>1</v>
      </c>
      <c r="C68" s="398" t="s">
        <v>161</v>
      </c>
      <c r="D68" s="398"/>
      <c r="E68" s="398"/>
      <c r="F68" s="398"/>
      <c r="G68" s="398"/>
      <c r="H68" s="398"/>
      <c r="I68" s="398"/>
      <c r="J68" s="398"/>
      <c r="K68" s="398"/>
      <c r="L68" s="398"/>
      <c r="M68" s="399"/>
      <c r="N68" s="175">
        <v>0</v>
      </c>
      <c r="O68" s="297"/>
      <c r="S68" s="94"/>
      <c r="T68" s="186"/>
      <c r="U68" s="94"/>
    </row>
    <row r="69" spans="2:21" hidden="1" x14ac:dyDescent="0.3">
      <c r="B69" s="176">
        <v>2</v>
      </c>
      <c r="C69" s="382" t="s">
        <v>162</v>
      </c>
      <c r="D69" s="383"/>
      <c r="E69" s="383"/>
      <c r="F69" s="383"/>
      <c r="G69" s="383"/>
      <c r="H69" s="383"/>
      <c r="I69" s="383"/>
      <c r="J69" s="383"/>
      <c r="K69" s="383"/>
      <c r="L69" s="383"/>
      <c r="M69" s="384"/>
      <c r="N69" s="175">
        <v>0</v>
      </c>
      <c r="O69" s="297"/>
      <c r="S69" s="94"/>
      <c r="T69" s="173"/>
      <c r="U69" s="94"/>
    </row>
    <row r="70" spans="2:21" hidden="1" x14ac:dyDescent="0.3">
      <c r="B70" s="174">
        <v>3</v>
      </c>
      <c r="C70" s="398" t="s">
        <v>163</v>
      </c>
      <c r="D70" s="398"/>
      <c r="E70" s="398"/>
      <c r="F70" s="398"/>
      <c r="G70" s="398"/>
      <c r="H70" s="398"/>
      <c r="I70" s="398"/>
      <c r="J70" s="398"/>
      <c r="K70" s="398"/>
      <c r="L70" s="398"/>
      <c r="M70" s="399"/>
      <c r="N70" s="175">
        <v>0</v>
      </c>
      <c r="O70" s="297"/>
      <c r="S70" s="94"/>
      <c r="T70" s="173"/>
      <c r="U70" s="94"/>
    </row>
    <row r="71" spans="2:21" hidden="1" x14ac:dyDescent="0.3">
      <c r="B71" s="176">
        <v>4</v>
      </c>
      <c r="C71" s="382" t="s">
        <v>164</v>
      </c>
      <c r="D71" s="383"/>
      <c r="E71" s="383"/>
      <c r="F71" s="383"/>
      <c r="G71" s="383"/>
      <c r="H71" s="383"/>
      <c r="I71" s="383"/>
      <c r="J71" s="383"/>
      <c r="K71" s="383"/>
      <c r="L71" s="383"/>
      <c r="M71" s="384"/>
      <c r="N71" s="175">
        <v>0</v>
      </c>
      <c r="O71" s="297"/>
      <c r="S71" s="94"/>
      <c r="T71" s="188"/>
      <c r="U71" s="94"/>
    </row>
    <row r="72" spans="2:21" hidden="1" x14ac:dyDescent="0.3">
      <c r="B72" s="174">
        <v>5</v>
      </c>
      <c r="C72" s="382" t="s">
        <v>165</v>
      </c>
      <c r="D72" s="383"/>
      <c r="E72" s="383"/>
      <c r="F72" s="383"/>
      <c r="G72" s="383"/>
      <c r="H72" s="383"/>
      <c r="I72" s="383"/>
      <c r="J72" s="383"/>
      <c r="K72" s="383"/>
      <c r="L72" s="383"/>
      <c r="M72" s="384"/>
      <c r="N72" s="175">
        <v>0</v>
      </c>
      <c r="O72" s="297"/>
      <c r="S72" s="94"/>
      <c r="T72" s="173"/>
      <c r="U72" s="94"/>
    </row>
    <row r="73" spans="2:21" ht="16.2" hidden="1" thickBot="1" x14ac:dyDescent="0.35">
      <c r="B73" s="385" t="s">
        <v>166</v>
      </c>
      <c r="C73" s="386"/>
      <c r="D73" s="386"/>
      <c r="E73" s="386"/>
      <c r="F73" s="386"/>
      <c r="G73" s="386"/>
      <c r="H73" s="386"/>
      <c r="I73" s="386"/>
      <c r="J73" s="386"/>
      <c r="K73" s="386"/>
      <c r="L73" s="386"/>
      <c r="M73" s="387"/>
      <c r="N73" s="177"/>
      <c r="O73" s="297"/>
      <c r="P73" s="297"/>
      <c r="S73" s="94"/>
      <c r="T73" s="173"/>
      <c r="U73" s="94"/>
    </row>
    <row r="74" spans="2:21" ht="16.2" hidden="1" thickBot="1" x14ac:dyDescent="0.35">
      <c r="B74" s="178"/>
      <c r="C74" s="179"/>
      <c r="D74" s="180"/>
      <c r="E74" s="180"/>
      <c r="F74" s="181"/>
      <c r="G74" s="181"/>
      <c r="H74" s="275"/>
      <c r="I74" s="181"/>
      <c r="J74" s="181"/>
      <c r="K74" s="181"/>
      <c r="L74" s="181"/>
      <c r="M74" s="181" t="s">
        <v>167</v>
      </c>
      <c r="N74" s="182">
        <f>AVERAGE(N68:N73)</f>
        <v>0</v>
      </c>
      <c r="O74" s="297"/>
      <c r="P74" s="297"/>
      <c r="S74" s="94"/>
      <c r="T74" s="94"/>
      <c r="U74" s="94"/>
    </row>
    <row r="75" spans="2:21" x14ac:dyDescent="0.3">
      <c r="B75" s="99"/>
      <c r="C75" s="99"/>
      <c r="D75" s="183"/>
      <c r="E75" s="183"/>
      <c r="F75" s="184"/>
      <c r="G75" s="184"/>
      <c r="H75" s="276"/>
      <c r="I75" s="184"/>
      <c r="J75" s="184"/>
      <c r="K75" s="184"/>
      <c r="L75" s="184"/>
      <c r="M75" s="184"/>
      <c r="N75" s="184"/>
      <c r="O75" s="184"/>
      <c r="P75" s="184"/>
      <c r="Q75" s="185"/>
      <c r="R75" s="185"/>
      <c r="S75" s="185"/>
      <c r="T75" s="94"/>
    </row>
    <row r="76" spans="2:21" x14ac:dyDescent="0.3">
      <c r="B76" s="184"/>
      <c r="C76" s="105"/>
      <c r="D76" s="105"/>
      <c r="E76" s="105"/>
      <c r="F76" s="184"/>
      <c r="G76" s="184"/>
      <c r="H76" s="276"/>
      <c r="I76" s="184"/>
      <c r="J76" s="184"/>
      <c r="K76" s="184"/>
      <c r="L76" s="184"/>
      <c r="M76" s="184"/>
      <c r="N76" s="97"/>
      <c r="O76" s="184"/>
      <c r="P76" s="297"/>
      <c r="S76" s="94"/>
      <c r="T76" s="94"/>
      <c r="U76" s="94"/>
    </row>
    <row r="77" spans="2:21" x14ac:dyDescent="0.3">
      <c r="B77" s="105"/>
      <c r="C77" s="105"/>
      <c r="D77" s="184"/>
      <c r="E77" s="184"/>
      <c r="F77" s="171"/>
      <c r="G77" s="171"/>
      <c r="H77" s="277"/>
      <c r="I77" s="171"/>
      <c r="J77" s="171"/>
      <c r="K77" s="171"/>
      <c r="L77" s="171"/>
      <c r="M77" s="171"/>
      <c r="N77" s="171"/>
      <c r="O77" s="171"/>
      <c r="P77" s="297"/>
      <c r="S77" s="94"/>
      <c r="T77" s="94"/>
      <c r="U77" s="94"/>
    </row>
    <row r="78" spans="2:21" ht="16.2" thickBot="1" x14ac:dyDescent="0.35">
      <c r="B78" s="183"/>
      <c r="C78" s="183"/>
      <c r="D78" s="187"/>
      <c r="E78" s="187"/>
      <c r="F78" s="183"/>
      <c r="G78" s="183"/>
      <c r="H78" s="278"/>
      <c r="I78" s="183"/>
      <c r="J78" s="183"/>
      <c r="K78" s="183"/>
      <c r="L78" s="183"/>
      <c r="M78" s="183"/>
      <c r="N78" s="183"/>
      <c r="O78" s="299"/>
      <c r="P78" s="300"/>
      <c r="Q78" s="299"/>
      <c r="R78" s="299"/>
      <c r="S78" s="183"/>
      <c r="T78" s="94"/>
    </row>
    <row r="79" spans="2:21" x14ac:dyDescent="0.3">
      <c r="B79" s="388" t="s">
        <v>168</v>
      </c>
      <c r="C79" s="389"/>
      <c r="D79" s="95"/>
      <c r="F79" s="94"/>
      <c r="G79" s="94"/>
      <c r="H79" s="279"/>
      <c r="S79" s="94"/>
      <c r="T79" s="94"/>
      <c r="U79" s="94"/>
    </row>
    <row r="80" spans="2:21" x14ac:dyDescent="0.3">
      <c r="B80" s="222" t="str">
        <f>B8</f>
        <v>Manager</v>
      </c>
      <c r="C80" s="224" t="s">
        <v>169</v>
      </c>
      <c r="D80" s="95"/>
      <c r="F80" s="94"/>
      <c r="G80" s="94"/>
      <c r="H80" s="279"/>
      <c r="S80" s="94"/>
      <c r="T80" s="94"/>
      <c r="U80" s="94"/>
    </row>
    <row r="81" spans="2:21" x14ac:dyDescent="0.3">
      <c r="B81" s="366" t="str">
        <f>C8</f>
        <v>Hendra Octopi Halim</v>
      </c>
      <c r="C81" s="369" t="str">
        <f>C7</f>
        <v>Susanto</v>
      </c>
      <c r="D81" s="95"/>
      <c r="F81" s="94"/>
      <c r="G81" s="94"/>
      <c r="H81" s="279"/>
      <c r="S81" s="94"/>
      <c r="U81" s="94"/>
    </row>
    <row r="82" spans="2:21" x14ac:dyDescent="0.3">
      <c r="B82" s="367"/>
      <c r="C82" s="370"/>
      <c r="D82" s="95"/>
      <c r="F82" s="94"/>
      <c r="G82" s="94"/>
      <c r="H82" s="279"/>
      <c r="S82" s="94"/>
      <c r="U82" s="94"/>
    </row>
    <row r="83" spans="2:21" x14ac:dyDescent="0.3">
      <c r="B83" s="367"/>
      <c r="C83" s="370"/>
      <c r="D83" s="95"/>
      <c r="F83" s="94"/>
      <c r="G83" s="94"/>
      <c r="H83" s="279"/>
      <c r="S83" s="94"/>
      <c r="U83" s="94"/>
    </row>
    <row r="84" spans="2:21" ht="16.2" thickBot="1" x14ac:dyDescent="0.35">
      <c r="B84" s="368"/>
      <c r="C84" s="371"/>
      <c r="D84" s="95"/>
      <c r="F84" s="94"/>
      <c r="G84" s="94"/>
      <c r="H84" s="114"/>
      <c r="S84" s="94"/>
      <c r="U84" s="94"/>
    </row>
    <row r="85" spans="2:21" ht="16.2" thickBot="1" x14ac:dyDescent="0.35">
      <c r="B85" s="189" t="s">
        <v>170</v>
      </c>
      <c r="C85" s="223" t="s">
        <v>170</v>
      </c>
      <c r="D85" s="95"/>
      <c r="F85" s="94"/>
      <c r="G85" s="94"/>
      <c r="H85" s="114"/>
      <c r="S85" s="94"/>
      <c r="U85" s="94"/>
    </row>
  </sheetData>
  <sheetProtection formatCells="0" formatColumns="0" insertRows="0" deleteRows="0"/>
  <mergeCells count="101">
    <mergeCell ref="O20:R20"/>
    <mergeCell ref="O21:R21"/>
    <mergeCell ref="O51:R51"/>
    <mergeCell ref="O52:R52"/>
    <mergeCell ref="O48:R50"/>
    <mergeCell ref="O43:R43"/>
    <mergeCell ref="O46:R46"/>
    <mergeCell ref="O47:R47"/>
    <mergeCell ref="O44:R45"/>
    <mergeCell ref="O38:R38"/>
    <mergeCell ref="O39:R39"/>
    <mergeCell ref="O40:R40"/>
    <mergeCell ref="O41:R41"/>
    <mergeCell ref="O42:R42"/>
    <mergeCell ref="O34:R34"/>
    <mergeCell ref="O35:R35"/>
    <mergeCell ref="O36:R36"/>
    <mergeCell ref="O37:R37"/>
    <mergeCell ref="O31:R31"/>
    <mergeCell ref="O32:R32"/>
    <mergeCell ref="O33:R33"/>
    <mergeCell ref="O26:R26"/>
    <mergeCell ref="O27:R27"/>
    <mergeCell ref="O28:R28"/>
    <mergeCell ref="O29:R29"/>
    <mergeCell ref="O30:R30"/>
    <mergeCell ref="C6:D6"/>
    <mergeCell ref="C7:D7"/>
    <mergeCell ref="C8:D8"/>
    <mergeCell ref="C9:D9"/>
    <mergeCell ref="C10:D10"/>
    <mergeCell ref="E6:G7"/>
    <mergeCell ref="E8:G9"/>
    <mergeCell ref="E10:G10"/>
    <mergeCell ref="H6:K7"/>
    <mergeCell ref="H8:K9"/>
    <mergeCell ref="H10:K10"/>
    <mergeCell ref="I14:I15"/>
    <mergeCell ref="C25:G25"/>
    <mergeCell ref="O14:R15"/>
    <mergeCell ref="O16:R16"/>
    <mergeCell ref="O17:R17"/>
    <mergeCell ref="O18:R18"/>
    <mergeCell ref="O19:R19"/>
    <mergeCell ref="O22:R22"/>
    <mergeCell ref="O23:R23"/>
    <mergeCell ref="O24:R24"/>
    <mergeCell ref="O25:R25"/>
    <mergeCell ref="B26:B37"/>
    <mergeCell ref="C37:G37"/>
    <mergeCell ref="B14:B15"/>
    <mergeCell ref="C14:C15"/>
    <mergeCell ref="D14:D15"/>
    <mergeCell ref="E14:E15"/>
    <mergeCell ref="F14:F15"/>
    <mergeCell ref="G14:G15"/>
    <mergeCell ref="B16:B25"/>
    <mergeCell ref="C26:C30"/>
    <mergeCell ref="C22:C23"/>
    <mergeCell ref="C16:C21"/>
    <mergeCell ref="C31:C33"/>
    <mergeCell ref="C34:C36"/>
    <mergeCell ref="B44:B52"/>
    <mergeCell ref="C44:C48"/>
    <mergeCell ref="C49:C50"/>
    <mergeCell ref="C52:G52"/>
    <mergeCell ref="C43:G43"/>
    <mergeCell ref="B38:B43"/>
    <mergeCell ref="C38:C41"/>
    <mergeCell ref="C53:G53"/>
    <mergeCell ref="K53:M53"/>
    <mergeCell ref="K54:M54"/>
    <mergeCell ref="B58:N58"/>
    <mergeCell ref="B62:C62"/>
    <mergeCell ref="K62:M62"/>
    <mergeCell ref="N66:N67"/>
    <mergeCell ref="C68:M68"/>
    <mergeCell ref="C69:M69"/>
    <mergeCell ref="C70:M70"/>
    <mergeCell ref="C71:M71"/>
    <mergeCell ref="B81:B84"/>
    <mergeCell ref="C81:C84"/>
    <mergeCell ref="B63:C63"/>
    <mergeCell ref="K63:M63"/>
    <mergeCell ref="B66:B67"/>
    <mergeCell ref="C66:M67"/>
    <mergeCell ref="C72:M72"/>
    <mergeCell ref="B73:M73"/>
    <mergeCell ref="B79:C79"/>
    <mergeCell ref="Q1:R1"/>
    <mergeCell ref="Q2:R2"/>
    <mergeCell ref="A3:N3"/>
    <mergeCell ref="A4:N4"/>
    <mergeCell ref="O5:R5"/>
    <mergeCell ref="L6:N7"/>
    <mergeCell ref="L8:N10"/>
    <mergeCell ref="O10:P10"/>
    <mergeCell ref="O6:P6"/>
    <mergeCell ref="O7:P7"/>
    <mergeCell ref="O8:P8"/>
    <mergeCell ref="O9:P9"/>
  </mergeCells>
  <phoneticPr fontId="3" type="noConversion"/>
  <conditionalFormatting sqref="H8 M38:M42 M44:M51 M16:M24 M26:M36">
    <cfRule type="cellIs" dxfId="117" priority="19" operator="greaterThan">
      <formula>1.25</formula>
    </cfRule>
    <cfRule type="cellIs" dxfId="116" priority="20" operator="equal">
      <formula>1.25</formula>
    </cfRule>
    <cfRule type="cellIs" dxfId="115" priority="21" operator="greaterThan">
      <formula>1.05</formula>
    </cfRule>
    <cfRule type="cellIs" dxfId="114" priority="22" operator="equal">
      <formula>1.05</formula>
    </cfRule>
    <cfRule type="cellIs" dxfId="113" priority="23" operator="greaterThan">
      <formula>0.95</formula>
    </cfRule>
    <cfRule type="cellIs" dxfId="112" priority="24" operator="equal">
      <formula>0.95</formula>
    </cfRule>
    <cfRule type="cellIs" dxfId="111" priority="25" operator="greaterThan">
      <formula>0.8</formula>
    </cfRule>
    <cfRule type="cellIs" dxfId="110" priority="26" operator="equal">
      <formula>0.8</formula>
    </cfRule>
    <cfRule type="cellIs" dxfId="109" priority="27" operator="lessThan">
      <formula>0.8</formula>
    </cfRule>
  </conditionalFormatting>
  <conditionalFormatting sqref="H10 E11:E13">
    <cfRule type="containsText" dxfId="108" priority="28" operator="containsText" text="U">
      <formula>NOT(ISERROR(SEARCH("U",E10)))</formula>
    </cfRule>
    <cfRule type="containsText" dxfId="107" priority="29" operator="containsText" text="C">
      <formula>NOT(ISERROR(SEARCH("C",E10)))</formula>
    </cfRule>
    <cfRule type="containsText" dxfId="106" priority="30" operator="containsText" text="T">
      <formula>NOT(ISERROR(SEARCH("T",E10)))</formula>
    </cfRule>
    <cfRule type="containsText" dxfId="105" priority="31" operator="containsText" text="P">
      <formula>NOT(ISERROR(SEARCH("P",E10)))</formula>
    </cfRule>
    <cfRule type="containsText" dxfId="104" priority="32" operator="containsText" text="HP">
      <formula>NOT(ISERROR(SEARCH("HP",E10)))</formula>
    </cfRule>
  </conditionalFormatting>
  <conditionalFormatting sqref="M59:M61">
    <cfRule type="cellIs" dxfId="103" priority="65" operator="greaterThan">
      <formula>1.25</formula>
    </cfRule>
    <cfRule type="cellIs" dxfId="102" priority="66" operator="equal">
      <formula>1.25</formula>
    </cfRule>
    <cfRule type="cellIs" dxfId="101" priority="67" operator="greaterThan">
      <formula>1.05</formula>
    </cfRule>
    <cfRule type="cellIs" dxfId="100" priority="68" operator="equal">
      <formula>1.05</formula>
    </cfRule>
    <cfRule type="cellIs" dxfId="99" priority="69" operator="greaterThan">
      <formula>0.95</formula>
    </cfRule>
    <cfRule type="cellIs" dxfId="98" priority="70" operator="equal">
      <formula>0.95</formula>
    </cfRule>
    <cfRule type="cellIs" dxfId="97" priority="71" operator="greaterThan">
      <formula>0.8</formula>
    </cfRule>
    <cfRule type="cellIs" dxfId="96" priority="72" operator="equal">
      <formula>0.8</formula>
    </cfRule>
    <cfRule type="cellIs" dxfId="95" priority="73" operator="lessThan">
      <formula>0.8</formula>
    </cfRule>
  </conditionalFormatting>
  <conditionalFormatting sqref="N57 N59:N61">
    <cfRule type="cellIs" dxfId="94" priority="88" stopIfTrue="1" operator="equal">
      <formula>"U"</formula>
    </cfRule>
    <cfRule type="cellIs" dxfId="93" priority="89" stopIfTrue="1" operator="equal">
      <formula>"HP"</formula>
    </cfRule>
    <cfRule type="cellIs" dxfId="92" priority="90" stopIfTrue="1" operator="equal">
      <formula>"P"</formula>
    </cfRule>
    <cfRule type="cellIs" dxfId="91" priority="91" stopIfTrue="1" operator="equal">
      <formula>"T"</formula>
    </cfRule>
    <cfRule type="cellIs" dxfId="90" priority="92" stopIfTrue="1" operator="equal">
      <formula>"C"</formula>
    </cfRule>
  </conditionalFormatting>
  <dataValidations count="5">
    <dataValidation type="list" allowBlank="1" showInputMessage="1" showErrorMessage="1" sqref="G59:G61 G38:G42 G44:G51 G16:G24 G26:G36">
      <formula1>$V$10:$V$11</formula1>
    </dataValidation>
    <dataValidation type="list" allowBlank="1" showInputMessage="1" showErrorMessage="1" sqref="F59:F61 F38:F42 F44:F51 F16:F24 F26:F36">
      <formula1>$U$10:$U$14</formula1>
    </dataValidation>
    <dataValidation type="list" allowBlank="1" showInputMessage="1" showErrorMessage="1" sqref="H6">
      <formula1>$T$6:$T$7</formula1>
    </dataValidation>
    <dataValidation type="list" allowBlank="1" showInputMessage="1" showErrorMessage="1" sqref="B13">
      <formula1>$T$8:$T$17</formula1>
    </dataValidation>
    <dataValidation type="list" allowBlank="1" showInputMessage="1" showErrorMessage="1" sqref="B12">
      <formula1>$T$8:$T$22</formula1>
    </dataValidation>
  </dataValidations>
  <pageMargins left="0.12" right="0.15" top="0.21" bottom="0.18" header="0.12" footer="0.12"/>
  <pageSetup paperSize="9" scale="34" fitToHeight="0" orientation="portrait" r:id="rId1"/>
  <rowBreaks count="1" manualBreakCount="1">
    <brk id="63"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29"/>
  <sheetViews>
    <sheetView zoomScale="85" zoomScaleNormal="85" workbookViewId="0">
      <selection activeCell="P3" sqref="P3:P5"/>
    </sheetView>
  </sheetViews>
  <sheetFormatPr defaultRowHeight="14.4" x14ac:dyDescent="0.3"/>
  <cols>
    <col min="1" max="1" width="35.109375" bestFit="1" customWidth="1"/>
    <col min="2" max="13" width="13.109375" customWidth="1"/>
    <col min="14" max="14" width="16.6640625" bestFit="1" customWidth="1"/>
    <col min="15" max="15" width="9.109375" customWidth="1"/>
    <col min="16" max="28" width="27.33203125" style="225" customWidth="1"/>
  </cols>
  <sheetData>
    <row r="1" spans="1:28" x14ac:dyDescent="0.3">
      <c r="A1" s="3" t="s">
        <v>305</v>
      </c>
      <c r="B1">
        <v>2</v>
      </c>
    </row>
    <row r="2" spans="1:28" x14ac:dyDescent="0.3">
      <c r="A2" s="221" t="s">
        <v>243</v>
      </c>
      <c r="B2" s="253" t="s">
        <v>28</v>
      </c>
      <c r="C2" s="3" t="s">
        <v>29</v>
      </c>
      <c r="D2" s="3" t="s">
        <v>30</v>
      </c>
      <c r="E2" s="3" t="s">
        <v>31</v>
      </c>
      <c r="F2" s="3" t="s">
        <v>32</v>
      </c>
      <c r="G2" s="3" t="s">
        <v>33</v>
      </c>
      <c r="H2" s="3" t="s">
        <v>34</v>
      </c>
      <c r="I2" s="3" t="s">
        <v>35</v>
      </c>
      <c r="J2" s="3" t="s">
        <v>36</v>
      </c>
      <c r="K2" s="3" t="s">
        <v>37</v>
      </c>
      <c r="L2" s="3" t="s">
        <v>38</v>
      </c>
      <c r="M2" s="3" t="s">
        <v>39</v>
      </c>
      <c r="N2" s="3" t="s">
        <v>82</v>
      </c>
      <c r="P2" s="203" t="s">
        <v>28</v>
      </c>
      <c r="Q2" s="203" t="s">
        <v>29</v>
      </c>
      <c r="R2" s="203" t="s">
        <v>30</v>
      </c>
      <c r="S2" s="203" t="s">
        <v>31</v>
      </c>
      <c r="T2" s="203" t="s">
        <v>32</v>
      </c>
      <c r="U2" s="203" t="s">
        <v>33</v>
      </c>
      <c r="V2" s="203" t="s">
        <v>34</v>
      </c>
      <c r="W2" s="203" t="s">
        <v>35</v>
      </c>
      <c r="X2" s="203" t="s">
        <v>36</v>
      </c>
      <c r="Y2" s="203" t="s">
        <v>37</v>
      </c>
      <c r="Z2" s="203" t="s">
        <v>38</v>
      </c>
      <c r="AA2" s="203" t="s">
        <v>39</v>
      </c>
      <c r="AB2" s="203" t="s">
        <v>82</v>
      </c>
    </row>
    <row r="3" spans="1:28" x14ac:dyDescent="0.3">
      <c r="A3" s="3" t="s">
        <v>83</v>
      </c>
      <c r="B3" s="319">
        <v>0.5</v>
      </c>
      <c r="C3" s="319">
        <v>0</v>
      </c>
      <c r="D3" s="319"/>
      <c r="E3" s="319"/>
      <c r="F3" s="319"/>
      <c r="G3" s="319"/>
      <c r="H3" s="319"/>
      <c r="I3" s="319"/>
      <c r="J3" s="319"/>
      <c r="K3" s="319"/>
      <c r="L3" s="319"/>
      <c r="M3" s="319"/>
      <c r="N3" s="319">
        <f>SUM(B3:M3)</f>
        <v>0.5</v>
      </c>
      <c r="P3" s="445" t="s">
        <v>350</v>
      </c>
      <c r="Q3" s="444"/>
      <c r="R3" s="444"/>
      <c r="S3" s="444"/>
      <c r="T3" s="444"/>
      <c r="U3" s="444"/>
      <c r="V3" s="444"/>
      <c r="W3" s="444"/>
      <c r="X3" s="444"/>
      <c r="Y3" s="444"/>
      <c r="Z3" s="444"/>
      <c r="AA3" s="444"/>
      <c r="AB3" s="444"/>
    </row>
    <row r="4" spans="1:28" x14ac:dyDescent="0.3">
      <c r="A4" s="3" t="s">
        <v>83</v>
      </c>
      <c r="B4" s="321">
        <f>B3</f>
        <v>0.5</v>
      </c>
      <c r="C4" s="321">
        <f>SUM($B$3:C$3)</f>
        <v>0.5</v>
      </c>
      <c r="D4" s="321">
        <f>SUM($B$3:D$3)</f>
        <v>0.5</v>
      </c>
      <c r="E4" s="321">
        <f>SUM($B$3:E$3)</f>
        <v>0.5</v>
      </c>
      <c r="F4" s="321">
        <f>SUM($B$3:F$3)</f>
        <v>0.5</v>
      </c>
      <c r="G4" s="321">
        <f>SUM($B$3:G$3)</f>
        <v>0.5</v>
      </c>
      <c r="H4" s="321">
        <f>SUM($B$3:H$3)</f>
        <v>0.5</v>
      </c>
      <c r="I4" s="321">
        <f>SUM($B$3:I$3)</f>
        <v>0.5</v>
      </c>
      <c r="J4" s="321">
        <f>SUM($B$3:J$3)</f>
        <v>0.5</v>
      </c>
      <c r="K4" s="321">
        <f>SUM($B$3:K$3)</f>
        <v>0.5</v>
      </c>
      <c r="L4" s="321">
        <f>SUM($B$3:L$3)</f>
        <v>0.5</v>
      </c>
      <c r="M4" s="321">
        <f>SUM($B$3:M$3)</f>
        <v>0.5</v>
      </c>
      <c r="N4" s="321">
        <f>M4</f>
        <v>0.5</v>
      </c>
      <c r="P4" s="445"/>
      <c r="Q4" s="444"/>
      <c r="R4" s="444"/>
      <c r="S4" s="444"/>
      <c r="T4" s="444"/>
      <c r="U4" s="444"/>
      <c r="V4" s="444"/>
      <c r="W4" s="444"/>
      <c r="X4" s="444"/>
      <c r="Y4" s="444"/>
      <c r="Z4" s="444"/>
      <c r="AA4" s="444"/>
      <c r="AB4" s="444"/>
    </row>
    <row r="5" spans="1:28" x14ac:dyDescent="0.3">
      <c r="A5" s="3" t="s">
        <v>197</v>
      </c>
      <c r="B5" s="2">
        <f>B4/$B$1</f>
        <v>0.25</v>
      </c>
      <c r="C5" s="2">
        <f t="shared" ref="C5:M5" si="0">C4/$B$1</f>
        <v>0.25</v>
      </c>
      <c r="D5" s="2">
        <f t="shared" si="0"/>
        <v>0.25</v>
      </c>
      <c r="E5" s="2">
        <f t="shared" si="0"/>
        <v>0.25</v>
      </c>
      <c r="F5" s="2">
        <f t="shared" si="0"/>
        <v>0.25</v>
      </c>
      <c r="G5" s="2">
        <f t="shared" si="0"/>
        <v>0.25</v>
      </c>
      <c r="H5" s="2">
        <f t="shared" si="0"/>
        <v>0.25</v>
      </c>
      <c r="I5" s="2">
        <f t="shared" si="0"/>
        <v>0.25</v>
      </c>
      <c r="J5" s="2">
        <f t="shared" si="0"/>
        <v>0.25</v>
      </c>
      <c r="K5" s="2">
        <f t="shared" si="0"/>
        <v>0.25</v>
      </c>
      <c r="L5" s="2">
        <f t="shared" si="0"/>
        <v>0.25</v>
      </c>
      <c r="M5" s="2">
        <f t="shared" si="0"/>
        <v>0.25</v>
      </c>
      <c r="N5" s="2"/>
      <c r="P5" s="445"/>
      <c r="Q5" s="444"/>
      <c r="R5" s="444"/>
      <c r="S5" s="444"/>
      <c r="T5" s="444"/>
      <c r="U5" s="444"/>
      <c r="V5" s="444"/>
      <c r="W5" s="444"/>
      <c r="X5" s="444"/>
      <c r="Y5" s="444"/>
      <c r="Z5" s="444"/>
      <c r="AA5" s="444"/>
      <c r="AB5" s="444"/>
    </row>
    <row r="6" spans="1:28" x14ac:dyDescent="0.3">
      <c r="A6" s="337" t="s">
        <v>349</v>
      </c>
    </row>
    <row r="7" spans="1:28" s="348" customFormat="1" x14ac:dyDescent="0.3">
      <c r="A7" s="338"/>
      <c r="P7" s="349"/>
      <c r="Q7" s="349"/>
      <c r="R7" s="349"/>
      <c r="S7" s="349"/>
      <c r="T7" s="349"/>
      <c r="U7" s="349"/>
      <c r="V7" s="349"/>
      <c r="W7" s="349"/>
      <c r="X7" s="349"/>
      <c r="Y7" s="349"/>
      <c r="Z7" s="349"/>
      <c r="AA7" s="349"/>
      <c r="AB7" s="349"/>
    </row>
    <row r="8" spans="1:28" x14ac:dyDescent="0.3">
      <c r="B8">
        <v>2</v>
      </c>
    </row>
    <row r="9" spans="1:28" x14ac:dyDescent="0.3">
      <c r="A9" s="221" t="s">
        <v>306</v>
      </c>
      <c r="B9" s="253" t="s">
        <v>28</v>
      </c>
      <c r="C9" s="3" t="s">
        <v>29</v>
      </c>
      <c r="D9" s="3" t="s">
        <v>30</v>
      </c>
      <c r="E9" s="3" t="s">
        <v>31</v>
      </c>
      <c r="F9" s="3" t="s">
        <v>32</v>
      </c>
      <c r="G9" s="3" t="s">
        <v>33</v>
      </c>
      <c r="H9" s="3" t="s">
        <v>34</v>
      </c>
      <c r="I9" s="3" t="s">
        <v>35</v>
      </c>
      <c r="J9" s="3" t="s">
        <v>36</v>
      </c>
      <c r="K9" s="3" t="s">
        <v>37</v>
      </c>
      <c r="L9" s="3" t="s">
        <v>38</v>
      </c>
      <c r="M9" s="3" t="s">
        <v>39</v>
      </c>
      <c r="N9" s="3" t="s">
        <v>82</v>
      </c>
      <c r="P9" s="203" t="s">
        <v>28</v>
      </c>
      <c r="Q9" s="203" t="s">
        <v>29</v>
      </c>
      <c r="R9" s="203" t="s">
        <v>30</v>
      </c>
      <c r="S9" s="203" t="s">
        <v>31</v>
      </c>
      <c r="T9" s="203" t="s">
        <v>32</v>
      </c>
      <c r="U9" s="203" t="s">
        <v>33</v>
      </c>
      <c r="V9" s="203" t="s">
        <v>34</v>
      </c>
      <c r="W9" s="203" t="s">
        <v>35</v>
      </c>
      <c r="X9" s="203" t="s">
        <v>36</v>
      </c>
      <c r="Y9" s="203" t="s">
        <v>37</v>
      </c>
      <c r="Z9" s="203" t="s">
        <v>38</v>
      </c>
      <c r="AA9" s="203" t="s">
        <v>39</v>
      </c>
      <c r="AB9" s="203" t="s">
        <v>82</v>
      </c>
    </row>
    <row r="10" spans="1:28" x14ac:dyDescent="0.3">
      <c r="A10" s="3" t="s">
        <v>83</v>
      </c>
      <c r="B10" s="313">
        <v>0</v>
      </c>
      <c r="C10" s="313">
        <v>0</v>
      </c>
      <c r="D10" s="313"/>
      <c r="E10" s="313"/>
      <c r="F10" s="313"/>
      <c r="G10" s="313"/>
      <c r="H10" s="313"/>
      <c r="I10" s="313"/>
      <c r="J10" s="313"/>
      <c r="K10" s="313"/>
      <c r="L10" s="313"/>
      <c r="M10" s="313"/>
      <c r="N10" s="313">
        <f>SUM(B10:M10)</f>
        <v>0</v>
      </c>
      <c r="P10" s="444"/>
      <c r="Q10" s="444"/>
      <c r="R10" s="444"/>
      <c r="S10" s="444"/>
      <c r="T10" s="444"/>
      <c r="U10" s="444"/>
      <c r="V10" s="444"/>
      <c r="W10" s="444"/>
      <c r="X10" s="444"/>
      <c r="Y10" s="444"/>
      <c r="Z10" s="444"/>
      <c r="AA10" s="444"/>
      <c r="AB10" s="444"/>
    </row>
    <row r="11" spans="1:28" x14ac:dyDescent="0.3">
      <c r="A11" s="3" t="s">
        <v>83</v>
      </c>
      <c r="B11" s="327">
        <f>B10</f>
        <v>0</v>
      </c>
      <c r="C11" s="327">
        <f>SUM($B$10:C$10)</f>
        <v>0</v>
      </c>
      <c r="D11" s="327">
        <f>SUM($B$10:D$10)</f>
        <v>0</v>
      </c>
      <c r="E11" s="327">
        <f>SUM($B$10:E$10)</f>
        <v>0</v>
      </c>
      <c r="F11" s="327">
        <f>SUM($B$10:F$10)</f>
        <v>0</v>
      </c>
      <c r="G11" s="327">
        <f>SUM($B$10:G$10)</f>
        <v>0</v>
      </c>
      <c r="H11" s="327">
        <f>SUM($B$10:H$10)</f>
        <v>0</v>
      </c>
      <c r="I11" s="327">
        <f>SUM($B$10:I$10)</f>
        <v>0</v>
      </c>
      <c r="J11" s="327">
        <f>SUM($B$10:J$10)</f>
        <v>0</v>
      </c>
      <c r="K11" s="327">
        <f>SUM($B$10:K$10)</f>
        <v>0</v>
      </c>
      <c r="L11" s="327">
        <f>SUM($B$10:L$10)</f>
        <v>0</v>
      </c>
      <c r="M11" s="327">
        <f>SUM($B$10:M$10)</f>
        <v>0</v>
      </c>
      <c r="N11" s="327">
        <f>M11</f>
        <v>0</v>
      </c>
      <c r="P11" s="444"/>
      <c r="Q11" s="444"/>
      <c r="R11" s="444"/>
      <c r="S11" s="444"/>
      <c r="T11" s="444"/>
      <c r="U11" s="444"/>
      <c r="V11" s="444"/>
      <c r="W11" s="444"/>
      <c r="X11" s="444"/>
      <c r="Y11" s="444"/>
      <c r="Z11" s="444"/>
      <c r="AA11" s="444"/>
      <c r="AB11" s="444"/>
    </row>
    <row r="12" spans="1:28" x14ac:dyDescent="0.3">
      <c r="A12" s="3" t="s">
        <v>197</v>
      </c>
      <c r="B12" s="2">
        <f>B11/$B$8</f>
        <v>0</v>
      </c>
      <c r="C12" s="2">
        <f t="shared" ref="C12:M12" si="1">C11/$B$8</f>
        <v>0</v>
      </c>
      <c r="D12" s="2">
        <f t="shared" si="1"/>
        <v>0</v>
      </c>
      <c r="E12" s="2">
        <f t="shared" si="1"/>
        <v>0</v>
      </c>
      <c r="F12" s="2">
        <f t="shared" si="1"/>
        <v>0</v>
      </c>
      <c r="G12" s="2">
        <f t="shared" si="1"/>
        <v>0</v>
      </c>
      <c r="H12" s="2">
        <f t="shared" si="1"/>
        <v>0</v>
      </c>
      <c r="I12" s="2">
        <f t="shared" si="1"/>
        <v>0</v>
      </c>
      <c r="J12" s="2">
        <f t="shared" si="1"/>
        <v>0</v>
      </c>
      <c r="K12" s="2">
        <f t="shared" si="1"/>
        <v>0</v>
      </c>
      <c r="L12" s="2">
        <f t="shared" si="1"/>
        <v>0</v>
      </c>
      <c r="M12" s="2">
        <f t="shared" si="1"/>
        <v>0</v>
      </c>
      <c r="N12" s="2"/>
      <c r="P12" s="444"/>
      <c r="Q12" s="444"/>
      <c r="R12" s="444"/>
      <c r="S12" s="444"/>
      <c r="T12" s="444"/>
      <c r="U12" s="444"/>
      <c r="V12" s="444"/>
      <c r="W12" s="444"/>
      <c r="X12" s="444"/>
      <c r="Y12" s="444"/>
      <c r="Z12" s="444"/>
      <c r="AA12" s="444"/>
      <c r="AB12" s="444"/>
    </row>
    <row r="15" spans="1:28" x14ac:dyDescent="0.3">
      <c r="B15">
        <v>3</v>
      </c>
    </row>
    <row r="16" spans="1:28" x14ac:dyDescent="0.3">
      <c r="A16" s="221" t="s">
        <v>245</v>
      </c>
      <c r="B16" s="253" t="s">
        <v>28</v>
      </c>
      <c r="C16" s="3" t="s">
        <v>29</v>
      </c>
      <c r="D16" s="3" t="s">
        <v>30</v>
      </c>
      <c r="E16" s="3" t="s">
        <v>31</v>
      </c>
      <c r="F16" s="3" t="s">
        <v>32</v>
      </c>
      <c r="G16" s="3" t="s">
        <v>33</v>
      </c>
      <c r="H16" s="3" t="s">
        <v>34</v>
      </c>
      <c r="I16" s="3" t="s">
        <v>35</v>
      </c>
      <c r="J16" s="3" t="s">
        <v>36</v>
      </c>
      <c r="K16" s="3" t="s">
        <v>37</v>
      </c>
      <c r="L16" s="3" t="s">
        <v>38</v>
      </c>
      <c r="M16" s="3" t="s">
        <v>39</v>
      </c>
      <c r="N16" s="3" t="s">
        <v>82</v>
      </c>
      <c r="P16" s="203" t="s">
        <v>28</v>
      </c>
      <c r="Q16" s="203" t="s">
        <v>29</v>
      </c>
      <c r="R16" s="203" t="s">
        <v>30</v>
      </c>
      <c r="S16" s="203" t="s">
        <v>31</v>
      </c>
      <c r="T16" s="203" t="s">
        <v>32</v>
      </c>
      <c r="U16" s="203" t="s">
        <v>33</v>
      </c>
      <c r="V16" s="203" t="s">
        <v>34</v>
      </c>
      <c r="W16" s="203" t="s">
        <v>35</v>
      </c>
      <c r="X16" s="203" t="s">
        <v>36</v>
      </c>
      <c r="Y16" s="203" t="s">
        <v>37</v>
      </c>
      <c r="Z16" s="203" t="s">
        <v>38</v>
      </c>
      <c r="AA16" s="203" t="s">
        <v>39</v>
      </c>
      <c r="AB16" s="203" t="s">
        <v>82</v>
      </c>
    </row>
    <row r="17" spans="1:28" x14ac:dyDescent="0.3">
      <c r="A17" s="3" t="s">
        <v>83</v>
      </c>
      <c r="B17" s="313">
        <v>0</v>
      </c>
      <c r="C17" s="313">
        <v>0</v>
      </c>
      <c r="D17" s="313"/>
      <c r="E17" s="313"/>
      <c r="F17" s="313"/>
      <c r="G17" s="313"/>
      <c r="H17" s="313"/>
      <c r="I17" s="313"/>
      <c r="J17" s="313"/>
      <c r="K17" s="313"/>
      <c r="L17" s="313"/>
      <c r="M17" s="313"/>
      <c r="N17" s="313">
        <f>SUM(B17:M17)</f>
        <v>0</v>
      </c>
      <c r="P17" s="444"/>
      <c r="Q17" s="444"/>
      <c r="R17" s="444"/>
      <c r="S17" s="444"/>
      <c r="T17" s="444"/>
      <c r="U17" s="444"/>
      <c r="V17" s="444"/>
      <c r="W17" s="444"/>
      <c r="X17" s="444"/>
      <c r="Y17" s="444"/>
      <c r="Z17" s="444"/>
      <c r="AA17" s="444"/>
      <c r="AB17" s="444"/>
    </row>
    <row r="18" spans="1:28" x14ac:dyDescent="0.3">
      <c r="A18" s="3" t="s">
        <v>83</v>
      </c>
      <c r="B18" s="327">
        <f>B17</f>
        <v>0</v>
      </c>
      <c r="C18" s="327">
        <f>SUM($B$17:C$17)</f>
        <v>0</v>
      </c>
      <c r="D18" s="327">
        <f>SUM($B$17:D$17)</f>
        <v>0</v>
      </c>
      <c r="E18" s="327">
        <f>SUM($B$17:E$17)</f>
        <v>0</v>
      </c>
      <c r="F18" s="327">
        <f>SUM($B$17:F$17)</f>
        <v>0</v>
      </c>
      <c r="G18" s="327">
        <f>SUM($B$17:G$17)</f>
        <v>0</v>
      </c>
      <c r="H18" s="327">
        <f>SUM($B$17:H$17)</f>
        <v>0</v>
      </c>
      <c r="I18" s="327">
        <f>SUM($B$17:I$17)</f>
        <v>0</v>
      </c>
      <c r="J18" s="327">
        <f>SUM($B$17:J$17)</f>
        <v>0</v>
      </c>
      <c r="K18" s="327">
        <f>SUM($B$17:K$17)</f>
        <v>0</v>
      </c>
      <c r="L18" s="327">
        <f>SUM($B$17:L$17)</f>
        <v>0</v>
      </c>
      <c r="M18" s="327">
        <f>SUM($B$17:M$17)</f>
        <v>0</v>
      </c>
      <c r="N18" s="327">
        <f>M18</f>
        <v>0</v>
      </c>
      <c r="P18" s="444"/>
      <c r="Q18" s="444"/>
      <c r="R18" s="444"/>
      <c r="S18" s="444"/>
      <c r="T18" s="444"/>
      <c r="U18" s="444"/>
      <c r="V18" s="444"/>
      <c r="W18" s="444"/>
      <c r="X18" s="444"/>
      <c r="Y18" s="444"/>
      <c r="Z18" s="444"/>
      <c r="AA18" s="444"/>
      <c r="AB18" s="444"/>
    </row>
    <row r="19" spans="1:28" x14ac:dyDescent="0.3">
      <c r="A19" s="3" t="s">
        <v>197</v>
      </c>
      <c r="B19" s="2">
        <f>B18/$B$15</f>
        <v>0</v>
      </c>
      <c r="C19" s="2">
        <f t="shared" ref="C19:M19" si="2">C18/$B$15</f>
        <v>0</v>
      </c>
      <c r="D19" s="2">
        <f t="shared" si="2"/>
        <v>0</v>
      </c>
      <c r="E19" s="2">
        <f t="shared" si="2"/>
        <v>0</v>
      </c>
      <c r="F19" s="2">
        <f t="shared" si="2"/>
        <v>0</v>
      </c>
      <c r="G19" s="2">
        <f t="shared" si="2"/>
        <v>0</v>
      </c>
      <c r="H19" s="2">
        <f t="shared" si="2"/>
        <v>0</v>
      </c>
      <c r="I19" s="2">
        <f t="shared" si="2"/>
        <v>0</v>
      </c>
      <c r="J19" s="2">
        <f t="shared" si="2"/>
        <v>0</v>
      </c>
      <c r="K19" s="2">
        <f t="shared" si="2"/>
        <v>0</v>
      </c>
      <c r="L19" s="2">
        <f t="shared" si="2"/>
        <v>0</v>
      </c>
      <c r="M19" s="2">
        <f t="shared" si="2"/>
        <v>0</v>
      </c>
      <c r="N19" s="2"/>
      <c r="P19" s="444"/>
      <c r="Q19" s="444"/>
      <c r="R19" s="444"/>
      <c r="S19" s="444"/>
      <c r="T19" s="444"/>
      <c r="U19" s="444"/>
      <c r="V19" s="444"/>
      <c r="W19" s="444"/>
      <c r="X19" s="444"/>
      <c r="Y19" s="444"/>
      <c r="Z19" s="444"/>
      <c r="AA19" s="444"/>
      <c r="AB19" s="444"/>
    </row>
    <row r="22" spans="1:28" x14ac:dyDescent="0.3">
      <c r="B22">
        <v>3</v>
      </c>
    </row>
    <row r="23" spans="1:28" x14ac:dyDescent="0.3">
      <c r="A23" s="221" t="s">
        <v>307</v>
      </c>
      <c r="B23" s="253" t="s">
        <v>28</v>
      </c>
      <c r="C23" s="3" t="s">
        <v>29</v>
      </c>
      <c r="D23" s="3" t="s">
        <v>30</v>
      </c>
      <c r="E23" s="3" t="s">
        <v>31</v>
      </c>
      <c r="F23" s="3" t="s">
        <v>32</v>
      </c>
      <c r="G23" s="3" t="s">
        <v>33</v>
      </c>
      <c r="H23" s="3" t="s">
        <v>34</v>
      </c>
      <c r="I23" s="3" t="s">
        <v>35</v>
      </c>
      <c r="J23" s="3" t="s">
        <v>36</v>
      </c>
      <c r="K23" s="3" t="s">
        <v>37</v>
      </c>
      <c r="L23" s="3" t="s">
        <v>38</v>
      </c>
      <c r="M23" s="3" t="s">
        <v>39</v>
      </c>
      <c r="N23" s="3" t="s">
        <v>82</v>
      </c>
      <c r="P23" s="203" t="s">
        <v>28</v>
      </c>
      <c r="Q23" s="203" t="s">
        <v>29</v>
      </c>
      <c r="R23" s="203" t="s">
        <v>30</v>
      </c>
      <c r="S23" s="203" t="s">
        <v>31</v>
      </c>
      <c r="T23" s="203" t="s">
        <v>32</v>
      </c>
      <c r="U23" s="203" t="s">
        <v>33</v>
      </c>
      <c r="V23" s="203" t="s">
        <v>34</v>
      </c>
      <c r="W23" s="203" t="s">
        <v>35</v>
      </c>
      <c r="X23" s="203" t="s">
        <v>36</v>
      </c>
      <c r="Y23" s="203" t="s">
        <v>37</v>
      </c>
      <c r="Z23" s="203" t="s">
        <v>38</v>
      </c>
      <c r="AA23" s="203" t="s">
        <v>39</v>
      </c>
      <c r="AB23" s="203" t="s">
        <v>82</v>
      </c>
    </row>
    <row r="24" spans="1:28" x14ac:dyDescent="0.3">
      <c r="A24" s="3" t="s">
        <v>83</v>
      </c>
      <c r="B24" s="313">
        <v>1</v>
      </c>
      <c r="C24" s="313">
        <v>0</v>
      </c>
      <c r="D24" s="313"/>
      <c r="E24" s="313"/>
      <c r="F24" s="313"/>
      <c r="G24" s="313"/>
      <c r="H24" s="313"/>
      <c r="I24" s="313"/>
      <c r="J24" s="313"/>
      <c r="K24" s="313"/>
      <c r="L24" s="313"/>
      <c r="M24" s="313"/>
      <c r="N24" s="313">
        <f>SUM(B24:M24)</f>
        <v>1</v>
      </c>
      <c r="P24" s="444"/>
      <c r="Q24" s="444"/>
      <c r="R24" s="444"/>
      <c r="S24" s="444"/>
      <c r="T24" s="444"/>
      <c r="U24" s="444"/>
      <c r="V24" s="444"/>
      <c r="W24" s="444"/>
      <c r="X24" s="444"/>
      <c r="Y24" s="444"/>
      <c r="Z24" s="444"/>
      <c r="AA24" s="444"/>
      <c r="AB24" s="444"/>
    </row>
    <row r="25" spans="1:28" x14ac:dyDescent="0.3">
      <c r="A25" s="3" t="s">
        <v>83</v>
      </c>
      <c r="B25" s="327">
        <f>B24</f>
        <v>1</v>
      </c>
      <c r="C25" s="327">
        <f>SUM($B$24:C$24)</f>
        <v>1</v>
      </c>
      <c r="D25" s="327">
        <f>SUM($B$17:D$17)</f>
        <v>0</v>
      </c>
      <c r="E25" s="327">
        <f>SUM($B$17:E$17)</f>
        <v>0</v>
      </c>
      <c r="F25" s="327">
        <f>SUM($B$17:F$17)</f>
        <v>0</v>
      </c>
      <c r="G25" s="327">
        <f>SUM($B$17:G$17)</f>
        <v>0</v>
      </c>
      <c r="H25" s="327">
        <f>SUM($B$17:H$17)</f>
        <v>0</v>
      </c>
      <c r="I25" s="327">
        <f>SUM($B$17:I$17)</f>
        <v>0</v>
      </c>
      <c r="J25" s="327">
        <f>SUM($B$17:J$17)</f>
        <v>0</v>
      </c>
      <c r="K25" s="327">
        <f>SUM($B$17:K$17)</f>
        <v>0</v>
      </c>
      <c r="L25" s="327">
        <f>SUM($B$17:L$17)</f>
        <v>0</v>
      </c>
      <c r="M25" s="327">
        <f>SUM($B$17:M$17)</f>
        <v>0</v>
      </c>
      <c r="N25" s="327">
        <f>M25</f>
        <v>0</v>
      </c>
      <c r="P25" s="444"/>
      <c r="Q25" s="444"/>
      <c r="R25" s="444"/>
      <c r="S25" s="444"/>
      <c r="T25" s="444"/>
      <c r="U25" s="444"/>
      <c r="V25" s="444"/>
      <c r="W25" s="444"/>
      <c r="X25" s="444"/>
      <c r="Y25" s="444"/>
      <c r="Z25" s="444"/>
      <c r="AA25" s="444"/>
      <c r="AB25" s="444"/>
    </row>
    <row r="26" spans="1:28" x14ac:dyDescent="0.3">
      <c r="A26" s="3" t="s">
        <v>197</v>
      </c>
      <c r="B26" s="2">
        <f t="shared" ref="B26:M26" si="3">B25/$B$15</f>
        <v>0.33333333333333331</v>
      </c>
      <c r="C26" s="2">
        <f t="shared" si="3"/>
        <v>0.33333333333333331</v>
      </c>
      <c r="D26" s="2">
        <f t="shared" si="3"/>
        <v>0</v>
      </c>
      <c r="E26" s="2">
        <f t="shared" si="3"/>
        <v>0</v>
      </c>
      <c r="F26" s="2">
        <f t="shared" si="3"/>
        <v>0</v>
      </c>
      <c r="G26" s="2">
        <f t="shared" si="3"/>
        <v>0</v>
      </c>
      <c r="H26" s="2">
        <f t="shared" si="3"/>
        <v>0</v>
      </c>
      <c r="I26" s="2">
        <f t="shared" si="3"/>
        <v>0</v>
      </c>
      <c r="J26" s="2">
        <f t="shared" si="3"/>
        <v>0</v>
      </c>
      <c r="K26" s="2">
        <f t="shared" si="3"/>
        <v>0</v>
      </c>
      <c r="L26" s="2">
        <f t="shared" si="3"/>
        <v>0</v>
      </c>
      <c r="M26" s="2">
        <f t="shared" si="3"/>
        <v>0</v>
      </c>
      <c r="N26" s="2"/>
      <c r="P26" s="444"/>
      <c r="Q26" s="444"/>
      <c r="R26" s="444"/>
      <c r="S26" s="444"/>
      <c r="T26" s="444"/>
      <c r="U26" s="444"/>
      <c r="V26" s="444"/>
      <c r="W26" s="444"/>
      <c r="X26" s="444"/>
      <c r="Y26" s="444"/>
      <c r="Z26" s="444"/>
      <c r="AA26" s="444"/>
      <c r="AB26" s="444"/>
    </row>
    <row r="29" spans="1:28" x14ac:dyDescent="0.3">
      <c r="A29" s="3" t="s">
        <v>308</v>
      </c>
      <c r="B29" s="253" t="s">
        <v>28</v>
      </c>
      <c r="C29" s="3" t="s">
        <v>29</v>
      </c>
      <c r="D29" s="3" t="s">
        <v>30</v>
      </c>
      <c r="E29" s="3" t="s">
        <v>31</v>
      </c>
      <c r="F29" s="3" t="s">
        <v>32</v>
      </c>
      <c r="G29" s="3" t="s">
        <v>33</v>
      </c>
      <c r="H29" s="3" t="s">
        <v>34</v>
      </c>
      <c r="I29" s="3" t="s">
        <v>35</v>
      </c>
      <c r="J29" s="3" t="s">
        <v>36</v>
      </c>
      <c r="K29" s="3" t="s">
        <v>37</v>
      </c>
      <c r="L29" s="3" t="s">
        <v>38</v>
      </c>
      <c r="M29" s="3" t="s">
        <v>39</v>
      </c>
      <c r="N29" s="3" t="s">
        <v>82</v>
      </c>
      <c r="P29" s="203" t="s">
        <v>28</v>
      </c>
      <c r="Q29" s="203" t="s">
        <v>29</v>
      </c>
      <c r="R29" s="203" t="s">
        <v>30</v>
      </c>
      <c r="S29" s="203" t="s">
        <v>31</v>
      </c>
      <c r="T29" s="203" t="s">
        <v>32</v>
      </c>
      <c r="U29" s="203" t="s">
        <v>33</v>
      </c>
      <c r="V29" s="203" t="s">
        <v>34</v>
      </c>
      <c r="W29" s="203" t="s">
        <v>35</v>
      </c>
      <c r="X29" s="203" t="s">
        <v>36</v>
      </c>
      <c r="Y29" s="203" t="s">
        <v>37</v>
      </c>
      <c r="Z29" s="203" t="s">
        <v>38</v>
      </c>
      <c r="AA29" s="203" t="s">
        <v>39</v>
      </c>
      <c r="AB29" s="203" t="s">
        <v>82</v>
      </c>
    </row>
    <row r="30" spans="1:28" x14ac:dyDescent="0.3">
      <c r="A30" s="3" t="s">
        <v>40</v>
      </c>
      <c r="B30" s="2">
        <v>1</v>
      </c>
      <c r="C30" s="2">
        <v>1</v>
      </c>
      <c r="D30" s="2">
        <v>1</v>
      </c>
      <c r="E30" s="2">
        <v>1</v>
      </c>
      <c r="F30" s="2">
        <v>1</v>
      </c>
      <c r="G30" s="2">
        <v>1</v>
      </c>
      <c r="H30" s="2">
        <v>1</v>
      </c>
      <c r="I30" s="2">
        <v>1</v>
      </c>
      <c r="J30" s="2">
        <v>1</v>
      </c>
      <c r="K30" s="2">
        <v>1</v>
      </c>
      <c r="L30" s="2">
        <v>1</v>
      </c>
      <c r="M30" s="2">
        <v>1</v>
      </c>
      <c r="N30" s="2">
        <v>1</v>
      </c>
      <c r="P30" s="444"/>
      <c r="Q30" s="444"/>
      <c r="R30" s="444"/>
      <c r="S30" s="444"/>
      <c r="T30" s="444"/>
      <c r="U30" s="444"/>
      <c r="V30" s="444"/>
      <c r="W30" s="444"/>
      <c r="X30" s="444"/>
      <c r="Y30" s="444"/>
      <c r="Z30" s="444"/>
      <c r="AA30" s="444"/>
      <c r="AB30" s="444"/>
    </row>
    <row r="31" spans="1:28" x14ac:dyDescent="0.3">
      <c r="A31" s="3" t="s">
        <v>41</v>
      </c>
      <c r="B31" s="239">
        <v>1</v>
      </c>
      <c r="C31" s="239">
        <v>1</v>
      </c>
      <c r="D31" s="239"/>
      <c r="E31" s="239"/>
      <c r="F31" s="239"/>
      <c r="G31" s="239"/>
      <c r="H31" s="239"/>
      <c r="I31" s="239"/>
      <c r="J31" s="239"/>
      <c r="K31" s="239"/>
      <c r="L31" s="239"/>
      <c r="M31" s="239"/>
      <c r="N31" s="239">
        <f>AVERAGE(B31:M31)</f>
        <v>1</v>
      </c>
      <c r="P31" s="444"/>
      <c r="Q31" s="444"/>
      <c r="R31" s="444"/>
      <c r="S31" s="444"/>
      <c r="T31" s="444"/>
      <c r="U31" s="444"/>
      <c r="V31" s="444"/>
      <c r="W31" s="444"/>
      <c r="X31" s="444"/>
      <c r="Y31" s="444"/>
      <c r="Z31" s="444"/>
      <c r="AA31" s="444"/>
      <c r="AB31" s="444"/>
    </row>
    <row r="32" spans="1:28" x14ac:dyDescent="0.3">
      <c r="A32" s="3" t="s">
        <v>196</v>
      </c>
      <c r="B32" s="2">
        <f t="shared" ref="B32:N32" si="4">B31/B30</f>
        <v>1</v>
      </c>
      <c r="C32" s="2">
        <f t="shared" si="4"/>
        <v>1</v>
      </c>
      <c r="D32" s="2">
        <f t="shared" si="4"/>
        <v>0</v>
      </c>
      <c r="E32" s="2">
        <f t="shared" si="4"/>
        <v>0</v>
      </c>
      <c r="F32" s="2">
        <f t="shared" si="4"/>
        <v>0</v>
      </c>
      <c r="G32" s="2">
        <f t="shared" si="4"/>
        <v>0</v>
      </c>
      <c r="H32" s="2">
        <f t="shared" si="4"/>
        <v>0</v>
      </c>
      <c r="I32" s="2">
        <f t="shared" si="4"/>
        <v>0</v>
      </c>
      <c r="J32" s="2">
        <f t="shared" si="4"/>
        <v>0</v>
      </c>
      <c r="K32" s="2">
        <f t="shared" si="4"/>
        <v>0</v>
      </c>
      <c r="L32" s="2">
        <f t="shared" si="4"/>
        <v>0</v>
      </c>
      <c r="M32" s="2">
        <f t="shared" si="4"/>
        <v>0</v>
      </c>
      <c r="N32" s="2">
        <f t="shared" si="4"/>
        <v>1</v>
      </c>
      <c r="P32" s="444"/>
      <c r="Q32" s="444"/>
      <c r="R32" s="444"/>
      <c r="S32" s="444"/>
      <c r="T32" s="444"/>
      <c r="U32" s="444"/>
      <c r="V32" s="444"/>
      <c r="W32" s="444"/>
      <c r="X32" s="444"/>
      <c r="Y32" s="444"/>
      <c r="Z32" s="444"/>
      <c r="AA32" s="444"/>
      <c r="AB32" s="444"/>
    </row>
    <row r="33" spans="1:28" x14ac:dyDescent="0.3">
      <c r="A33" s="3" t="s">
        <v>197</v>
      </c>
      <c r="B33" s="2">
        <f>B32</f>
        <v>1</v>
      </c>
      <c r="C33" s="2">
        <f>AVERAGE($B$32:C$32)</f>
        <v>1</v>
      </c>
      <c r="D33" s="2">
        <f>AVERAGE($B$32:D$32)</f>
        <v>0.66666666666666663</v>
      </c>
      <c r="E33" s="2">
        <f>AVERAGE($B$32:E$32)</f>
        <v>0.5</v>
      </c>
      <c r="F33" s="2">
        <f>AVERAGE($B$32:F$32)</f>
        <v>0.4</v>
      </c>
      <c r="G33" s="2">
        <f>AVERAGE($B$32:G$32)</f>
        <v>0.33333333333333331</v>
      </c>
      <c r="H33" s="2">
        <f>AVERAGE($B$32:H$32)</f>
        <v>0.2857142857142857</v>
      </c>
      <c r="I33" s="2">
        <f>AVERAGE($B$32:I$32)</f>
        <v>0.25</v>
      </c>
      <c r="J33" s="2">
        <f>AVERAGE($B$32:J$32)</f>
        <v>0.22222222222222221</v>
      </c>
      <c r="K33" s="2">
        <f>AVERAGE($B$32:K$32)</f>
        <v>0.2</v>
      </c>
      <c r="L33" s="2">
        <f>AVERAGE($B$32:L$32)</f>
        <v>0.18181818181818182</v>
      </c>
      <c r="M33" s="2">
        <f>AVERAGE($B$32:M$32)</f>
        <v>0.16666666666666666</v>
      </c>
      <c r="N33" s="2"/>
      <c r="P33" s="444"/>
      <c r="Q33" s="444"/>
      <c r="R33" s="444"/>
      <c r="S33" s="444"/>
      <c r="T33" s="444"/>
      <c r="U33" s="444"/>
      <c r="V33" s="444"/>
      <c r="W33" s="444"/>
      <c r="X33" s="444"/>
      <c r="Y33" s="444"/>
      <c r="Z33" s="444"/>
      <c r="AA33" s="444"/>
      <c r="AB33" s="444"/>
    </row>
    <row r="34" spans="1:28" x14ac:dyDescent="0.3">
      <c r="A34" s="209"/>
      <c r="B34" s="247"/>
      <c r="C34" s="247"/>
      <c r="D34" s="247"/>
      <c r="E34" s="247"/>
      <c r="F34" s="247"/>
      <c r="G34" s="247"/>
      <c r="H34" s="247"/>
      <c r="I34" s="247"/>
      <c r="J34" s="247"/>
      <c r="K34" s="247"/>
      <c r="L34" s="247"/>
      <c r="M34" s="247"/>
      <c r="N34" s="248"/>
    </row>
    <row r="35" spans="1:28" x14ac:dyDescent="0.3">
      <c r="A35" s="209"/>
      <c r="B35" s="247"/>
      <c r="C35" s="247"/>
      <c r="D35" s="247"/>
      <c r="E35" s="247"/>
      <c r="F35" s="247"/>
      <c r="G35" s="247"/>
      <c r="H35" s="247"/>
      <c r="I35" s="247"/>
      <c r="J35" s="247"/>
      <c r="K35" s="247"/>
      <c r="L35" s="247"/>
      <c r="M35" s="247"/>
      <c r="N35" s="248"/>
    </row>
    <row r="36" spans="1:28" x14ac:dyDescent="0.3">
      <c r="A36" s="3" t="s">
        <v>327</v>
      </c>
      <c r="B36">
        <v>5</v>
      </c>
    </row>
    <row r="37" spans="1:28" s="212" customFormat="1" ht="28.8" x14ac:dyDescent="0.3">
      <c r="A37" s="243" t="s">
        <v>309</v>
      </c>
      <c r="B37" s="329" t="s">
        <v>28</v>
      </c>
      <c r="C37" s="283" t="s">
        <v>29</v>
      </c>
      <c r="D37" s="283" t="s">
        <v>30</v>
      </c>
      <c r="E37" s="283" t="s">
        <v>31</v>
      </c>
      <c r="F37" s="283" t="s">
        <v>32</v>
      </c>
      <c r="G37" s="283" t="s">
        <v>33</v>
      </c>
      <c r="H37" s="283" t="s">
        <v>34</v>
      </c>
      <c r="I37" s="283" t="s">
        <v>35</v>
      </c>
      <c r="J37" s="283" t="s">
        <v>36</v>
      </c>
      <c r="K37" s="283" t="s">
        <v>37</v>
      </c>
      <c r="L37" s="283" t="s">
        <v>38</v>
      </c>
      <c r="M37" s="283" t="s">
        <v>39</v>
      </c>
      <c r="N37" s="283" t="s">
        <v>82</v>
      </c>
      <c r="P37" s="203" t="s">
        <v>28</v>
      </c>
      <c r="Q37" s="203" t="s">
        <v>29</v>
      </c>
      <c r="R37" s="203" t="s">
        <v>30</v>
      </c>
      <c r="S37" s="203" t="s">
        <v>31</v>
      </c>
      <c r="T37" s="203" t="s">
        <v>32</v>
      </c>
      <c r="U37" s="203" t="s">
        <v>33</v>
      </c>
      <c r="V37" s="203" t="s">
        <v>34</v>
      </c>
      <c r="W37" s="203" t="s">
        <v>35</v>
      </c>
      <c r="X37" s="203" t="s">
        <v>36</v>
      </c>
      <c r="Y37" s="203" t="s">
        <v>37</v>
      </c>
      <c r="Z37" s="203" t="s">
        <v>38</v>
      </c>
      <c r="AA37" s="203" t="s">
        <v>39</v>
      </c>
      <c r="AB37" s="203" t="s">
        <v>82</v>
      </c>
    </row>
    <row r="38" spans="1:28" x14ac:dyDescent="0.3">
      <c r="A38" s="3" t="s">
        <v>41</v>
      </c>
      <c r="B38" s="315">
        <v>0</v>
      </c>
      <c r="C38" s="315">
        <v>0</v>
      </c>
      <c r="D38" s="315"/>
      <c r="E38" s="315"/>
      <c r="F38" s="315"/>
      <c r="G38" s="315"/>
      <c r="H38" s="315"/>
      <c r="I38" s="315"/>
      <c r="J38" s="315"/>
      <c r="K38" s="315"/>
      <c r="L38" s="315"/>
      <c r="M38" s="315"/>
      <c r="N38" s="315">
        <f>SUM(B38:M38)</f>
        <v>0</v>
      </c>
      <c r="P38" s="444"/>
      <c r="Q38" s="444"/>
      <c r="R38" s="444"/>
      <c r="S38" s="444"/>
      <c r="T38" s="444"/>
      <c r="U38" s="444"/>
      <c r="V38" s="444"/>
      <c r="W38" s="444"/>
      <c r="X38" s="444"/>
      <c r="Y38" s="444"/>
      <c r="Z38" s="444"/>
      <c r="AA38" s="444"/>
      <c r="AB38" s="444"/>
    </row>
    <row r="39" spans="1:28" x14ac:dyDescent="0.3">
      <c r="A39" s="3" t="s">
        <v>83</v>
      </c>
      <c r="B39" s="330">
        <f>B38</f>
        <v>0</v>
      </c>
      <c r="C39" s="330">
        <f>SUM($B$38:C$38)</f>
        <v>0</v>
      </c>
      <c r="D39" s="330">
        <f>SUM($B$38:D$38)</f>
        <v>0</v>
      </c>
      <c r="E39" s="330">
        <f>SUM($B$38:E$38)</f>
        <v>0</v>
      </c>
      <c r="F39" s="330">
        <f>SUM($B$38:F$38)</f>
        <v>0</v>
      </c>
      <c r="G39" s="330">
        <f>SUM($B$38:G$38)</f>
        <v>0</v>
      </c>
      <c r="H39" s="330">
        <f>SUM($B$38:H$38)</f>
        <v>0</v>
      </c>
      <c r="I39" s="330">
        <f>SUM($B$38:I$38)</f>
        <v>0</v>
      </c>
      <c r="J39" s="330">
        <f>SUM($B$38:J$38)</f>
        <v>0</v>
      </c>
      <c r="K39" s="330">
        <f>SUM($B$38:K$38)</f>
        <v>0</v>
      </c>
      <c r="L39" s="330">
        <f>SUM($B$38:L$38)</f>
        <v>0</v>
      </c>
      <c r="M39" s="330">
        <f>SUM($B$38:M$38)</f>
        <v>0</v>
      </c>
      <c r="N39" s="330">
        <f>M39</f>
        <v>0</v>
      </c>
      <c r="P39" s="444"/>
      <c r="Q39" s="444"/>
      <c r="R39" s="444"/>
      <c r="S39" s="444"/>
      <c r="T39" s="444"/>
      <c r="U39" s="444"/>
      <c r="V39" s="444"/>
      <c r="W39" s="444"/>
      <c r="X39" s="444"/>
      <c r="Y39" s="444"/>
      <c r="Z39" s="444"/>
      <c r="AA39" s="444"/>
      <c r="AB39" s="444"/>
    </row>
    <row r="40" spans="1:28" x14ac:dyDescent="0.3">
      <c r="A40" s="3" t="s">
        <v>196</v>
      </c>
      <c r="B40" s="2">
        <f>B38/$B$36</f>
        <v>0</v>
      </c>
      <c r="C40" s="2">
        <f t="shared" ref="C40:N41" si="5">C38/$B$36</f>
        <v>0</v>
      </c>
      <c r="D40" s="2">
        <f t="shared" si="5"/>
        <v>0</v>
      </c>
      <c r="E40" s="2">
        <f t="shared" si="5"/>
        <v>0</v>
      </c>
      <c r="F40" s="2">
        <f t="shared" si="5"/>
        <v>0</v>
      </c>
      <c r="G40" s="2">
        <f t="shared" si="5"/>
        <v>0</v>
      </c>
      <c r="H40" s="2">
        <f t="shared" si="5"/>
        <v>0</v>
      </c>
      <c r="I40" s="2">
        <f t="shared" si="5"/>
        <v>0</v>
      </c>
      <c r="J40" s="2">
        <f t="shared" si="5"/>
        <v>0</v>
      </c>
      <c r="K40" s="2">
        <f t="shared" si="5"/>
        <v>0</v>
      </c>
      <c r="L40" s="2">
        <f t="shared" si="5"/>
        <v>0</v>
      </c>
      <c r="M40" s="2">
        <f t="shared" si="5"/>
        <v>0</v>
      </c>
      <c r="N40" s="2">
        <f t="shared" si="5"/>
        <v>0</v>
      </c>
      <c r="P40" s="444"/>
      <c r="Q40" s="444"/>
      <c r="R40" s="444"/>
      <c r="S40" s="444"/>
      <c r="T40" s="444"/>
      <c r="U40" s="444"/>
      <c r="V40" s="444"/>
      <c r="W40" s="444"/>
      <c r="X40" s="444"/>
      <c r="Y40" s="444"/>
      <c r="Z40" s="444"/>
      <c r="AA40" s="444"/>
      <c r="AB40" s="444"/>
    </row>
    <row r="41" spans="1:28" x14ac:dyDescent="0.3">
      <c r="A41" s="3" t="s">
        <v>197</v>
      </c>
      <c r="B41" s="2">
        <f>B39/$B$36</f>
        <v>0</v>
      </c>
      <c r="C41" s="2">
        <f t="shared" si="5"/>
        <v>0</v>
      </c>
      <c r="D41" s="2">
        <f t="shared" si="5"/>
        <v>0</v>
      </c>
      <c r="E41" s="2">
        <f t="shared" si="5"/>
        <v>0</v>
      </c>
      <c r="F41" s="2">
        <f t="shared" si="5"/>
        <v>0</v>
      </c>
      <c r="G41" s="2">
        <f t="shared" si="5"/>
        <v>0</v>
      </c>
      <c r="H41" s="2">
        <f t="shared" si="5"/>
        <v>0</v>
      </c>
      <c r="I41" s="2">
        <f t="shared" si="5"/>
        <v>0</v>
      </c>
      <c r="J41" s="2">
        <f t="shared" si="5"/>
        <v>0</v>
      </c>
      <c r="K41" s="2">
        <f t="shared" si="5"/>
        <v>0</v>
      </c>
      <c r="L41" s="2">
        <f t="shared" si="5"/>
        <v>0</v>
      </c>
      <c r="M41" s="2">
        <f t="shared" si="5"/>
        <v>0</v>
      </c>
      <c r="N41" s="2"/>
      <c r="P41" s="444"/>
      <c r="Q41" s="444"/>
      <c r="R41" s="444"/>
      <c r="S41" s="444"/>
      <c r="T41" s="444"/>
      <c r="U41" s="444"/>
      <c r="V41" s="444"/>
      <c r="W41" s="444"/>
      <c r="X41" s="444"/>
      <c r="Y41" s="444"/>
      <c r="Z41" s="444"/>
      <c r="AA41" s="444"/>
      <c r="AB41" s="444"/>
    </row>
    <row r="42" spans="1:28" x14ac:dyDescent="0.3">
      <c r="A42" s="209"/>
      <c r="B42" s="247"/>
      <c r="C42" s="247"/>
      <c r="D42" s="247"/>
      <c r="E42" s="247"/>
      <c r="F42" s="247"/>
      <c r="G42" s="247"/>
      <c r="H42" s="247"/>
      <c r="I42" s="247"/>
      <c r="J42" s="247"/>
      <c r="K42" s="247"/>
      <c r="L42" s="247"/>
      <c r="M42" s="247"/>
      <c r="N42" s="248"/>
    </row>
    <row r="43" spans="1:28" x14ac:dyDescent="0.3">
      <c r="A43" s="209"/>
      <c r="B43" s="247"/>
      <c r="C43" s="247"/>
      <c r="D43" s="247"/>
      <c r="E43" s="247"/>
      <c r="F43" s="247"/>
      <c r="G43" s="247"/>
      <c r="H43" s="247"/>
      <c r="I43" s="247"/>
      <c r="J43" s="247"/>
      <c r="K43" s="247"/>
      <c r="L43" s="247"/>
      <c r="M43" s="247"/>
      <c r="N43" s="248"/>
    </row>
    <row r="44" spans="1:28" x14ac:dyDescent="0.3">
      <c r="A44" s="4" t="s">
        <v>251</v>
      </c>
    </row>
    <row r="45" spans="1:28" ht="28.8" x14ac:dyDescent="0.3">
      <c r="A45" s="221" t="s">
        <v>246</v>
      </c>
      <c r="B45" s="3" t="s">
        <v>28</v>
      </c>
      <c r="C45" s="3" t="s">
        <v>29</v>
      </c>
      <c r="D45" s="3" t="s">
        <v>30</v>
      </c>
      <c r="E45" s="3" t="s">
        <v>31</v>
      </c>
      <c r="F45" s="3" t="s">
        <v>32</v>
      </c>
      <c r="G45" s="3" t="s">
        <v>33</v>
      </c>
      <c r="H45" s="3" t="s">
        <v>34</v>
      </c>
      <c r="I45" s="3" t="s">
        <v>35</v>
      </c>
      <c r="J45" s="3" t="s">
        <v>36</v>
      </c>
      <c r="K45" s="3" t="s">
        <v>37</v>
      </c>
      <c r="L45" s="3" t="s">
        <v>38</v>
      </c>
      <c r="M45" s="3" t="s">
        <v>39</v>
      </c>
      <c r="N45" s="3" t="s">
        <v>82</v>
      </c>
      <c r="P45" s="203" t="s">
        <v>28</v>
      </c>
      <c r="Q45" s="203" t="s">
        <v>29</v>
      </c>
      <c r="R45" s="203" t="s">
        <v>30</v>
      </c>
      <c r="S45" s="203" t="s">
        <v>31</v>
      </c>
      <c r="T45" s="203" t="s">
        <v>32</v>
      </c>
      <c r="U45" s="203" t="s">
        <v>33</v>
      </c>
      <c r="V45" s="203" t="s">
        <v>34</v>
      </c>
      <c r="W45" s="203" t="s">
        <v>35</v>
      </c>
      <c r="X45" s="203" t="s">
        <v>36</v>
      </c>
      <c r="Y45" s="203" t="s">
        <v>37</v>
      </c>
      <c r="Z45" s="203" t="s">
        <v>38</v>
      </c>
      <c r="AA45" s="203" t="s">
        <v>39</v>
      </c>
      <c r="AB45" s="203" t="s">
        <v>82</v>
      </c>
    </row>
    <row r="46" spans="1:28" x14ac:dyDescent="0.3">
      <c r="A46" s="3" t="s">
        <v>40</v>
      </c>
      <c r="B46" s="2">
        <v>0.95</v>
      </c>
      <c r="C46" s="2">
        <v>0.95</v>
      </c>
      <c r="D46" s="2">
        <v>0.95</v>
      </c>
      <c r="E46" s="2">
        <v>0.95</v>
      </c>
      <c r="F46" s="2">
        <v>0.95</v>
      </c>
      <c r="G46" s="2">
        <v>0.95</v>
      </c>
      <c r="H46" s="2">
        <v>0.95</v>
      </c>
      <c r="I46" s="2">
        <v>0.95</v>
      </c>
      <c r="J46" s="2">
        <v>0.95</v>
      </c>
      <c r="K46" s="2">
        <v>0.95</v>
      </c>
      <c r="L46" s="2">
        <v>0.95</v>
      </c>
      <c r="M46" s="2">
        <v>0.95</v>
      </c>
      <c r="N46" s="2">
        <v>0.95</v>
      </c>
      <c r="P46" s="444"/>
      <c r="Q46" s="444"/>
      <c r="R46" s="444"/>
      <c r="S46" s="444"/>
      <c r="T46" s="444"/>
      <c r="U46" s="444"/>
      <c r="V46" s="444"/>
      <c r="W46" s="444"/>
      <c r="X46" s="444"/>
      <c r="Y46" s="444"/>
      <c r="Z46" s="444"/>
      <c r="AA46" s="444"/>
      <c r="AB46" s="444"/>
    </row>
    <row r="47" spans="1:28" x14ac:dyDescent="0.3">
      <c r="A47" s="3" t="s">
        <v>231</v>
      </c>
      <c r="B47" s="239">
        <v>0.8</v>
      </c>
      <c r="C47" s="239">
        <v>0.8</v>
      </c>
      <c r="D47" s="239"/>
      <c r="E47" s="239"/>
      <c r="F47" s="239"/>
      <c r="G47" s="239"/>
      <c r="H47" s="239"/>
      <c r="I47" s="239"/>
      <c r="J47" s="239"/>
      <c r="K47" s="239"/>
      <c r="L47" s="239"/>
      <c r="M47" s="239"/>
      <c r="N47" s="239">
        <f>AVERAGE(B47:M47)</f>
        <v>0.8</v>
      </c>
      <c r="P47" s="444"/>
      <c r="Q47" s="444"/>
      <c r="R47" s="444"/>
      <c r="S47" s="444"/>
      <c r="T47" s="444"/>
      <c r="U47" s="444"/>
      <c r="V47" s="444"/>
      <c r="W47" s="444"/>
      <c r="X47" s="444"/>
      <c r="Y47" s="444"/>
      <c r="Z47" s="444"/>
      <c r="AA47" s="444"/>
      <c r="AB47" s="444"/>
    </row>
    <row r="48" spans="1:28" x14ac:dyDescent="0.3">
      <c r="A48" s="3" t="s">
        <v>196</v>
      </c>
      <c r="B48" s="2">
        <f>B46/B47</f>
        <v>1.1874999999999998</v>
      </c>
      <c r="C48" s="2">
        <f t="shared" ref="C48:M48" si="6">C46/C47</f>
        <v>1.1874999999999998</v>
      </c>
      <c r="D48" s="2" t="e">
        <f t="shared" si="6"/>
        <v>#DIV/0!</v>
      </c>
      <c r="E48" s="2" t="e">
        <f t="shared" si="6"/>
        <v>#DIV/0!</v>
      </c>
      <c r="F48" s="2" t="e">
        <f t="shared" si="6"/>
        <v>#DIV/0!</v>
      </c>
      <c r="G48" s="2" t="e">
        <f t="shared" si="6"/>
        <v>#DIV/0!</v>
      </c>
      <c r="H48" s="2" t="e">
        <f t="shared" si="6"/>
        <v>#DIV/0!</v>
      </c>
      <c r="I48" s="2" t="e">
        <f t="shared" si="6"/>
        <v>#DIV/0!</v>
      </c>
      <c r="J48" s="2" t="e">
        <f t="shared" si="6"/>
        <v>#DIV/0!</v>
      </c>
      <c r="K48" s="2" t="e">
        <f t="shared" si="6"/>
        <v>#DIV/0!</v>
      </c>
      <c r="L48" s="2" t="e">
        <f t="shared" si="6"/>
        <v>#DIV/0!</v>
      </c>
      <c r="M48" s="2" t="e">
        <f t="shared" si="6"/>
        <v>#DIV/0!</v>
      </c>
      <c r="N48" s="2">
        <f t="shared" ref="N48" si="7">N47/N46</f>
        <v>0.8421052631578948</v>
      </c>
      <c r="P48" s="444"/>
      <c r="Q48" s="444"/>
      <c r="R48" s="444"/>
      <c r="S48" s="444"/>
      <c r="T48" s="444"/>
      <c r="U48" s="444"/>
      <c r="V48" s="444"/>
      <c r="W48" s="444"/>
      <c r="X48" s="444"/>
      <c r="Y48" s="444"/>
      <c r="Z48" s="444"/>
      <c r="AA48" s="444"/>
      <c r="AB48" s="444"/>
    </row>
    <row r="49" spans="1:28" x14ac:dyDescent="0.3">
      <c r="A49" s="3" t="s">
        <v>197</v>
      </c>
      <c r="B49" s="2">
        <f>B48</f>
        <v>1.1874999999999998</v>
      </c>
      <c r="C49" s="2">
        <f>AVERAGE($B$48:C$48)</f>
        <v>1.1874999999999998</v>
      </c>
      <c r="D49" s="2" t="e">
        <f>AVERAGE($B$48:D$48)</f>
        <v>#DIV/0!</v>
      </c>
      <c r="E49" s="2" t="e">
        <f>AVERAGE($B$48:E$48)</f>
        <v>#DIV/0!</v>
      </c>
      <c r="F49" s="2" t="e">
        <f>AVERAGE($B$48:F$48)</f>
        <v>#DIV/0!</v>
      </c>
      <c r="G49" s="2" t="e">
        <f>AVERAGE($B$48:G$48)</f>
        <v>#DIV/0!</v>
      </c>
      <c r="H49" s="2" t="e">
        <f>AVERAGE($B$48:H$48)</f>
        <v>#DIV/0!</v>
      </c>
      <c r="I49" s="2" t="e">
        <f>AVERAGE($B$48:I$48)</f>
        <v>#DIV/0!</v>
      </c>
      <c r="J49" s="2" t="e">
        <f>AVERAGE($B$48:J$48)</f>
        <v>#DIV/0!</v>
      </c>
      <c r="K49" s="2" t="e">
        <f>AVERAGE($B$48:K$48)</f>
        <v>#DIV/0!</v>
      </c>
      <c r="L49" s="2" t="e">
        <f>AVERAGE($B$48:L$48)</f>
        <v>#DIV/0!</v>
      </c>
      <c r="M49" s="2" t="e">
        <f>AVERAGE($B$48:M$48)</f>
        <v>#DIV/0!</v>
      </c>
      <c r="N49" s="2"/>
      <c r="P49" s="444"/>
      <c r="Q49" s="444"/>
      <c r="R49" s="444"/>
      <c r="S49" s="444"/>
      <c r="T49" s="444"/>
      <c r="U49" s="444"/>
      <c r="V49" s="444"/>
      <c r="W49" s="444"/>
      <c r="X49" s="444"/>
      <c r="Y49" s="444"/>
      <c r="Z49" s="444"/>
      <c r="AA49" s="444"/>
      <c r="AB49" s="444"/>
    </row>
    <row r="52" spans="1:28" s="212" customFormat="1" x14ac:dyDescent="0.3">
      <c r="A52" s="243" t="s">
        <v>238</v>
      </c>
      <c r="B52" s="283" t="s">
        <v>28</v>
      </c>
      <c r="C52" s="283" t="s">
        <v>29</v>
      </c>
      <c r="D52" s="283" t="s">
        <v>30</v>
      </c>
      <c r="E52" s="283" t="s">
        <v>31</v>
      </c>
      <c r="F52" s="283" t="s">
        <v>32</v>
      </c>
      <c r="G52" s="283" t="s">
        <v>33</v>
      </c>
      <c r="H52" s="283" t="s">
        <v>34</v>
      </c>
      <c r="I52" s="283" t="s">
        <v>35</v>
      </c>
      <c r="J52" s="283" t="s">
        <v>36</v>
      </c>
      <c r="K52" s="283" t="s">
        <v>37</v>
      </c>
      <c r="L52" s="283" t="s">
        <v>38</v>
      </c>
      <c r="M52" s="283" t="s">
        <v>39</v>
      </c>
      <c r="N52" s="283" t="s">
        <v>82</v>
      </c>
      <c r="P52" s="203" t="s">
        <v>28</v>
      </c>
      <c r="Q52" s="203" t="s">
        <v>29</v>
      </c>
      <c r="R52" s="203" t="s">
        <v>30</v>
      </c>
      <c r="S52" s="203" t="s">
        <v>31</v>
      </c>
      <c r="T52" s="203" t="s">
        <v>32</v>
      </c>
      <c r="U52" s="203" t="s">
        <v>33</v>
      </c>
      <c r="V52" s="203" t="s">
        <v>34</v>
      </c>
      <c r="W52" s="203" t="s">
        <v>35</v>
      </c>
      <c r="X52" s="203" t="s">
        <v>36</v>
      </c>
      <c r="Y52" s="203" t="s">
        <v>37</v>
      </c>
      <c r="Z52" s="203" t="s">
        <v>38</v>
      </c>
      <c r="AA52" s="203" t="s">
        <v>39</v>
      </c>
      <c r="AB52" s="203" t="s">
        <v>82</v>
      </c>
    </row>
    <row r="53" spans="1:28" x14ac:dyDescent="0.3">
      <c r="A53" s="3" t="s">
        <v>40</v>
      </c>
      <c r="B53" s="316"/>
      <c r="C53" s="316"/>
      <c r="D53" s="316"/>
      <c r="E53" s="316"/>
      <c r="F53" s="316"/>
      <c r="G53" s="239">
        <v>1</v>
      </c>
      <c r="H53" s="318"/>
      <c r="I53" s="318"/>
      <c r="J53" s="318"/>
      <c r="K53" s="318"/>
      <c r="L53" s="318"/>
      <c r="M53" s="239">
        <v>1</v>
      </c>
      <c r="N53" s="239">
        <f>AVERAGE(B53:M53)</f>
        <v>1</v>
      </c>
      <c r="P53" s="444"/>
      <c r="Q53" s="444"/>
      <c r="R53" s="444"/>
      <c r="S53" s="444"/>
      <c r="T53" s="444"/>
      <c r="U53" s="444"/>
      <c r="V53" s="444"/>
      <c r="W53" s="444"/>
      <c r="X53" s="444"/>
      <c r="Y53" s="444"/>
      <c r="Z53" s="444"/>
      <c r="AA53" s="444"/>
      <c r="AB53" s="444"/>
    </row>
    <row r="54" spans="1:28" x14ac:dyDescent="0.3">
      <c r="A54" s="3" t="s">
        <v>41</v>
      </c>
      <c r="B54" s="316"/>
      <c r="C54" s="316"/>
      <c r="D54" s="316"/>
      <c r="E54" s="316"/>
      <c r="F54" s="316"/>
      <c r="G54" s="2"/>
      <c r="H54" s="318"/>
      <c r="I54" s="318"/>
      <c r="J54" s="318"/>
      <c r="K54" s="318"/>
      <c r="L54" s="318"/>
      <c r="M54" s="2"/>
      <c r="N54" s="310" t="e">
        <f>AVERAGE(B54:M54)</f>
        <v>#DIV/0!</v>
      </c>
      <c r="P54" s="444"/>
      <c r="Q54" s="444"/>
      <c r="R54" s="444"/>
      <c r="S54" s="444"/>
      <c r="T54" s="444"/>
      <c r="U54" s="444"/>
      <c r="V54" s="444"/>
      <c r="W54" s="444"/>
      <c r="X54" s="444"/>
      <c r="Y54" s="444"/>
      <c r="Z54" s="444"/>
      <c r="AA54" s="444"/>
      <c r="AB54" s="444"/>
    </row>
    <row r="55" spans="1:28" x14ac:dyDescent="0.3">
      <c r="A55" s="3" t="s">
        <v>196</v>
      </c>
      <c r="B55" s="317"/>
      <c r="C55" s="317"/>
      <c r="D55" s="317"/>
      <c r="E55" s="317"/>
      <c r="F55" s="317"/>
      <c r="G55" s="6">
        <f>G54/G53</f>
        <v>0</v>
      </c>
      <c r="H55" s="317"/>
      <c r="I55" s="317"/>
      <c r="J55" s="317"/>
      <c r="K55" s="317"/>
      <c r="L55" s="317"/>
      <c r="M55" s="6">
        <f>M54/M53</f>
        <v>0</v>
      </c>
      <c r="N55" s="6" t="e">
        <f>N54/N53</f>
        <v>#DIV/0!</v>
      </c>
      <c r="P55" s="444"/>
      <c r="Q55" s="444"/>
      <c r="R55" s="444"/>
      <c r="S55" s="444"/>
      <c r="T55" s="444"/>
      <c r="U55" s="444"/>
      <c r="V55" s="444"/>
      <c r="W55" s="444"/>
      <c r="X55" s="444"/>
      <c r="Y55" s="444"/>
      <c r="Z55" s="444"/>
      <c r="AA55" s="444"/>
      <c r="AB55" s="444"/>
    </row>
    <row r="58" spans="1:28" s="212" customFormat="1" ht="28.8" x14ac:dyDescent="0.3">
      <c r="A58" s="243" t="s">
        <v>252</v>
      </c>
      <c r="B58" s="283" t="s">
        <v>28</v>
      </c>
      <c r="C58" s="283" t="s">
        <v>29</v>
      </c>
      <c r="D58" s="283" t="s">
        <v>30</v>
      </c>
      <c r="E58" s="283" t="s">
        <v>31</v>
      </c>
      <c r="F58" s="283" t="s">
        <v>32</v>
      </c>
      <c r="G58" s="283" t="s">
        <v>33</v>
      </c>
      <c r="H58" s="283" t="s">
        <v>34</v>
      </c>
      <c r="I58" s="283" t="s">
        <v>35</v>
      </c>
      <c r="J58" s="283" t="s">
        <v>36</v>
      </c>
      <c r="K58" s="283" t="s">
        <v>37</v>
      </c>
      <c r="L58" s="283" t="s">
        <v>38</v>
      </c>
      <c r="M58" s="283" t="s">
        <v>39</v>
      </c>
      <c r="N58" s="283" t="s">
        <v>82</v>
      </c>
      <c r="P58" s="203" t="s">
        <v>28</v>
      </c>
      <c r="Q58" s="203" t="s">
        <v>29</v>
      </c>
      <c r="R58" s="203" t="s">
        <v>30</v>
      </c>
      <c r="S58" s="203" t="s">
        <v>31</v>
      </c>
      <c r="T58" s="203" t="s">
        <v>32</v>
      </c>
      <c r="U58" s="203" t="s">
        <v>33</v>
      </c>
      <c r="V58" s="203" t="s">
        <v>34</v>
      </c>
      <c r="W58" s="203" t="s">
        <v>35</v>
      </c>
      <c r="X58" s="203" t="s">
        <v>36</v>
      </c>
      <c r="Y58" s="203" t="s">
        <v>37</v>
      </c>
      <c r="Z58" s="203" t="s">
        <v>38</v>
      </c>
      <c r="AA58" s="203" t="s">
        <v>39</v>
      </c>
      <c r="AB58" s="203" t="s">
        <v>82</v>
      </c>
    </row>
    <row r="59" spans="1:28" x14ac:dyDescent="0.3">
      <c r="A59" s="3" t="s">
        <v>40</v>
      </c>
      <c r="B59" s="316"/>
      <c r="C59" s="316"/>
      <c r="D59" s="316"/>
      <c r="E59" s="316"/>
      <c r="F59" s="316"/>
      <c r="G59" s="319">
        <v>3.2</v>
      </c>
      <c r="H59" s="320"/>
      <c r="I59" s="320"/>
      <c r="J59" s="320"/>
      <c r="K59" s="320"/>
      <c r="L59" s="320"/>
      <c r="M59" s="319">
        <v>3.2</v>
      </c>
      <c r="N59" s="319">
        <f>AVERAGE(B59:M59)</f>
        <v>3.2</v>
      </c>
      <c r="P59" s="444"/>
      <c r="Q59" s="444"/>
      <c r="R59" s="444"/>
      <c r="S59" s="444"/>
      <c r="T59" s="444"/>
      <c r="U59" s="444"/>
      <c r="V59" s="444"/>
      <c r="W59" s="444"/>
      <c r="X59" s="444"/>
      <c r="Y59" s="444"/>
      <c r="Z59" s="444"/>
      <c r="AA59" s="444"/>
      <c r="AB59" s="444"/>
    </row>
    <row r="60" spans="1:28" x14ac:dyDescent="0.3">
      <c r="A60" s="3" t="s">
        <v>41</v>
      </c>
      <c r="B60" s="316"/>
      <c r="C60" s="316"/>
      <c r="D60" s="316"/>
      <c r="E60" s="316"/>
      <c r="F60" s="316"/>
      <c r="G60" s="321"/>
      <c r="H60" s="320"/>
      <c r="I60" s="320"/>
      <c r="J60" s="320"/>
      <c r="K60" s="320"/>
      <c r="L60" s="320"/>
      <c r="M60" s="321"/>
      <c r="N60" s="322" t="e">
        <f>AVERAGE(B60:M60)</f>
        <v>#DIV/0!</v>
      </c>
      <c r="P60" s="444"/>
      <c r="Q60" s="444"/>
      <c r="R60" s="444"/>
      <c r="S60" s="444"/>
      <c r="T60" s="444"/>
      <c r="U60" s="444"/>
      <c r="V60" s="444"/>
      <c r="W60" s="444"/>
      <c r="X60" s="444"/>
      <c r="Y60" s="444"/>
      <c r="Z60" s="444"/>
      <c r="AA60" s="444"/>
      <c r="AB60" s="444"/>
    </row>
    <row r="61" spans="1:28" x14ac:dyDescent="0.3">
      <c r="A61" s="3" t="s">
        <v>196</v>
      </c>
      <c r="B61" s="317"/>
      <c r="C61" s="317"/>
      <c r="D61" s="317"/>
      <c r="E61" s="317"/>
      <c r="F61" s="317"/>
      <c r="G61" s="6">
        <f>G60/G59</f>
        <v>0</v>
      </c>
      <c r="H61" s="317"/>
      <c r="I61" s="317"/>
      <c r="J61" s="317"/>
      <c r="K61" s="317"/>
      <c r="L61" s="317"/>
      <c r="M61" s="6">
        <f>M60/M59</f>
        <v>0</v>
      </c>
      <c r="N61" s="6" t="e">
        <f>N60/N59</f>
        <v>#DIV/0!</v>
      </c>
      <c r="P61" s="444"/>
      <c r="Q61" s="444"/>
      <c r="R61" s="444"/>
      <c r="S61" s="444"/>
      <c r="T61" s="444"/>
      <c r="U61" s="444"/>
      <c r="V61" s="444"/>
      <c r="W61" s="444"/>
      <c r="X61" s="444"/>
      <c r="Y61" s="444"/>
      <c r="Z61" s="444"/>
      <c r="AA61" s="444"/>
      <c r="AB61" s="444"/>
    </row>
    <row r="64" spans="1:28" x14ac:dyDescent="0.3">
      <c r="A64" s="326" t="s">
        <v>329</v>
      </c>
      <c r="B64">
        <v>20</v>
      </c>
    </row>
    <row r="65" spans="1:28" s="212" customFormat="1" x14ac:dyDescent="0.3">
      <c r="A65" s="243" t="s">
        <v>318</v>
      </c>
      <c r="B65" s="283" t="s">
        <v>28</v>
      </c>
      <c r="C65" s="283" t="s">
        <v>29</v>
      </c>
      <c r="D65" s="283" t="s">
        <v>30</v>
      </c>
      <c r="E65" s="283" t="s">
        <v>31</v>
      </c>
      <c r="F65" s="283" t="s">
        <v>32</v>
      </c>
      <c r="G65" s="283" t="s">
        <v>33</v>
      </c>
      <c r="H65" s="283" t="s">
        <v>34</v>
      </c>
      <c r="I65" s="283" t="s">
        <v>35</v>
      </c>
      <c r="J65" s="283" t="s">
        <v>36</v>
      </c>
      <c r="K65" s="283" t="s">
        <v>37</v>
      </c>
      <c r="L65" s="283" t="s">
        <v>38</v>
      </c>
      <c r="M65" s="283" t="s">
        <v>39</v>
      </c>
      <c r="N65" s="283" t="s">
        <v>82</v>
      </c>
      <c r="P65" s="203" t="s">
        <v>28</v>
      </c>
      <c r="Q65" s="203" t="s">
        <v>29</v>
      </c>
      <c r="R65" s="203" t="s">
        <v>30</v>
      </c>
      <c r="S65" s="203" t="s">
        <v>31</v>
      </c>
      <c r="T65" s="203" t="s">
        <v>32</v>
      </c>
      <c r="U65" s="203" t="s">
        <v>33</v>
      </c>
      <c r="V65" s="203" t="s">
        <v>34</v>
      </c>
      <c r="W65" s="203" t="s">
        <v>35</v>
      </c>
      <c r="X65" s="203" t="s">
        <v>36</v>
      </c>
      <c r="Y65" s="203" t="s">
        <v>37</v>
      </c>
      <c r="Z65" s="203" t="s">
        <v>38</v>
      </c>
      <c r="AA65" s="203" t="s">
        <v>39</v>
      </c>
      <c r="AB65" s="203" t="s">
        <v>82</v>
      </c>
    </row>
    <row r="66" spans="1:28" x14ac:dyDescent="0.3">
      <c r="A66" s="3" t="s">
        <v>41</v>
      </c>
      <c r="B66" s="246">
        <v>6</v>
      </c>
      <c r="C66" s="246">
        <v>0</v>
      </c>
      <c r="D66" s="246"/>
      <c r="E66" s="246"/>
      <c r="F66" s="246"/>
      <c r="G66" s="246"/>
      <c r="H66" s="246"/>
      <c r="I66" s="246"/>
      <c r="J66" s="246"/>
      <c r="K66" s="246"/>
      <c r="L66" s="246"/>
      <c r="M66" s="246"/>
      <c r="N66" s="246">
        <f>AVERAGE(B66:M66)</f>
        <v>3</v>
      </c>
      <c r="P66" s="444"/>
      <c r="Q66" s="444"/>
      <c r="R66" s="444"/>
      <c r="S66" s="444"/>
      <c r="T66" s="444"/>
      <c r="U66" s="444"/>
      <c r="V66" s="444"/>
      <c r="W66" s="444"/>
      <c r="X66" s="444"/>
      <c r="Y66" s="444"/>
      <c r="Z66" s="444"/>
      <c r="AA66" s="444"/>
      <c r="AB66" s="444"/>
    </row>
    <row r="67" spans="1:28" x14ac:dyDescent="0.3">
      <c r="A67" s="3" t="s">
        <v>83</v>
      </c>
      <c r="B67" s="314">
        <f>B66</f>
        <v>6</v>
      </c>
      <c r="C67" s="314">
        <f>SUM($B$66:C$66)</f>
        <v>6</v>
      </c>
      <c r="D67" s="314">
        <f>SUM($B$66:D$66)</f>
        <v>6</v>
      </c>
      <c r="E67" s="314">
        <f>SUM($B$66:E$66)</f>
        <v>6</v>
      </c>
      <c r="F67" s="314">
        <f>SUM($B$66:F$66)</f>
        <v>6</v>
      </c>
      <c r="G67" s="314">
        <f>SUM($B$66:G$66)</f>
        <v>6</v>
      </c>
      <c r="H67" s="314">
        <f>SUM($B$66:H$66)</f>
        <v>6</v>
      </c>
      <c r="I67" s="314">
        <f>SUM($B$66:I$66)</f>
        <v>6</v>
      </c>
      <c r="J67" s="314">
        <f>SUM($B$66:J$66)</f>
        <v>6</v>
      </c>
      <c r="K67" s="314">
        <f>SUM($B$66:K$66)</f>
        <v>6</v>
      </c>
      <c r="L67" s="314">
        <f>SUM($B$66:L$66)</f>
        <v>6</v>
      </c>
      <c r="M67" s="314">
        <f>SUM($B$66:M$66)</f>
        <v>6</v>
      </c>
      <c r="N67" s="314">
        <f>M67</f>
        <v>6</v>
      </c>
      <c r="P67" s="444"/>
      <c r="Q67" s="444"/>
      <c r="R67" s="444"/>
      <c r="S67" s="444"/>
      <c r="T67" s="444"/>
      <c r="U67" s="444"/>
      <c r="V67" s="444"/>
      <c r="W67" s="444"/>
      <c r="X67" s="444"/>
      <c r="Y67" s="444"/>
      <c r="Z67" s="444"/>
      <c r="AA67" s="444"/>
      <c r="AB67" s="444"/>
    </row>
    <row r="68" spans="1:28" x14ac:dyDescent="0.3">
      <c r="A68" s="3" t="s">
        <v>196</v>
      </c>
      <c r="B68" s="6">
        <f t="shared" ref="B68:N68" si="8">IF(B67=0,1,B66/B67)</f>
        <v>1</v>
      </c>
      <c r="C68" s="6">
        <f t="shared" si="8"/>
        <v>0</v>
      </c>
      <c r="D68" s="6">
        <f t="shared" si="8"/>
        <v>0</v>
      </c>
      <c r="E68" s="6">
        <f t="shared" si="8"/>
        <v>0</v>
      </c>
      <c r="F68" s="6">
        <f t="shared" si="8"/>
        <v>0</v>
      </c>
      <c r="G68" s="6">
        <f t="shared" si="8"/>
        <v>0</v>
      </c>
      <c r="H68" s="6">
        <f t="shared" si="8"/>
        <v>0</v>
      </c>
      <c r="I68" s="6">
        <f t="shared" si="8"/>
        <v>0</v>
      </c>
      <c r="J68" s="6">
        <f t="shared" si="8"/>
        <v>0</v>
      </c>
      <c r="K68" s="6">
        <f t="shared" si="8"/>
        <v>0</v>
      </c>
      <c r="L68" s="6">
        <f t="shared" si="8"/>
        <v>0</v>
      </c>
      <c r="M68" s="6">
        <f t="shared" si="8"/>
        <v>0</v>
      </c>
      <c r="N68" s="6">
        <f t="shared" si="8"/>
        <v>0.5</v>
      </c>
      <c r="P68" s="444"/>
      <c r="Q68" s="444"/>
      <c r="R68" s="444"/>
      <c r="S68" s="444"/>
      <c r="T68" s="444"/>
      <c r="U68" s="444"/>
      <c r="V68" s="444"/>
      <c r="W68" s="444"/>
      <c r="X68" s="444"/>
      <c r="Y68" s="444"/>
      <c r="Z68" s="444"/>
      <c r="AA68" s="444"/>
      <c r="AB68" s="444"/>
    </row>
    <row r="69" spans="1:28" x14ac:dyDescent="0.3">
      <c r="A69" s="3" t="s">
        <v>197</v>
      </c>
      <c r="B69" s="6">
        <f>B68</f>
        <v>1</v>
      </c>
      <c r="C69" s="6">
        <f>SUM($B$110:C$110)/COUNT($B$110:C$110)</f>
        <v>1</v>
      </c>
      <c r="D69" s="6">
        <f>SUM($B$110:D$110)/COUNT($B$110:D$110)</f>
        <v>1</v>
      </c>
      <c r="E69" s="6">
        <f>SUM($B$110:E$110)/COUNT($B$110:E$110)</f>
        <v>1</v>
      </c>
      <c r="F69" s="6">
        <f>SUM($B$110:F$110)/COUNT($B$110:F$110)</f>
        <v>1</v>
      </c>
      <c r="G69" s="6">
        <f>SUM($B$110:G$110)/COUNT($B$110:G$110)</f>
        <v>1</v>
      </c>
      <c r="H69" s="6">
        <f>SUM($B$110:H$110)/COUNT($B$110:H$110)</f>
        <v>1</v>
      </c>
      <c r="I69" s="6">
        <f>SUM($B$110:I$110)/COUNT($B$110:I$110)</f>
        <v>1</v>
      </c>
      <c r="J69" s="6">
        <f>SUM($B$110:J$110)/COUNT($B$110:J$110)</f>
        <v>1</v>
      </c>
      <c r="K69" s="6">
        <f>SUM($B$110:K$110)/COUNT($B$110:K$110)</f>
        <v>1</v>
      </c>
      <c r="L69" s="6">
        <f>SUM($B$110:L$110)/COUNT($B$110:L$110)</f>
        <v>1</v>
      </c>
      <c r="M69" s="6">
        <f>SUM($B$110:M$110)/COUNT($B$110:M$110)</f>
        <v>1</v>
      </c>
      <c r="N69" s="6"/>
      <c r="P69" s="444"/>
      <c r="Q69" s="444"/>
      <c r="R69" s="444"/>
      <c r="S69" s="444"/>
      <c r="T69" s="444"/>
      <c r="U69" s="444"/>
      <c r="V69" s="444"/>
      <c r="W69" s="444"/>
      <c r="X69" s="444"/>
      <c r="Y69" s="444"/>
      <c r="Z69" s="444"/>
      <c r="AA69" s="444"/>
      <c r="AB69" s="444"/>
    </row>
    <row r="72" spans="1:28" x14ac:dyDescent="0.3">
      <c r="A72" s="326" t="s">
        <v>330</v>
      </c>
    </row>
    <row r="73" spans="1:28" s="212" customFormat="1" x14ac:dyDescent="0.3">
      <c r="A73" s="243" t="s">
        <v>319</v>
      </c>
      <c r="B73" s="283" t="s">
        <v>28</v>
      </c>
      <c r="C73" s="283" t="s">
        <v>29</v>
      </c>
      <c r="D73" s="283" t="s">
        <v>30</v>
      </c>
      <c r="E73" s="283" t="s">
        <v>31</v>
      </c>
      <c r="F73" s="283" t="s">
        <v>32</v>
      </c>
      <c r="G73" s="283" t="s">
        <v>33</v>
      </c>
      <c r="H73" s="283" t="s">
        <v>34</v>
      </c>
      <c r="I73" s="283" t="s">
        <v>35</v>
      </c>
      <c r="J73" s="283" t="s">
        <v>36</v>
      </c>
      <c r="K73" s="283" t="s">
        <v>37</v>
      </c>
      <c r="L73" s="283" t="s">
        <v>38</v>
      </c>
      <c r="M73" s="283" t="s">
        <v>39</v>
      </c>
      <c r="N73" s="283" t="s">
        <v>82</v>
      </c>
      <c r="P73" s="203" t="s">
        <v>28</v>
      </c>
      <c r="Q73" s="203" t="s">
        <v>29</v>
      </c>
      <c r="R73" s="203" t="s">
        <v>30</v>
      </c>
      <c r="S73" s="203" t="s">
        <v>31</v>
      </c>
      <c r="T73" s="203" t="s">
        <v>32</v>
      </c>
      <c r="U73" s="203" t="s">
        <v>33</v>
      </c>
      <c r="V73" s="203" t="s">
        <v>34</v>
      </c>
      <c r="W73" s="203" t="s">
        <v>35</v>
      </c>
      <c r="X73" s="203" t="s">
        <v>36</v>
      </c>
      <c r="Y73" s="203" t="s">
        <v>37</v>
      </c>
      <c r="Z73" s="203" t="s">
        <v>38</v>
      </c>
      <c r="AA73" s="203" t="s">
        <v>39</v>
      </c>
      <c r="AB73" s="203" t="s">
        <v>82</v>
      </c>
    </row>
    <row r="74" spans="1:28" x14ac:dyDescent="0.3">
      <c r="A74" s="3" t="s">
        <v>40</v>
      </c>
      <c r="B74" s="246">
        <v>100</v>
      </c>
      <c r="C74" s="246">
        <v>100</v>
      </c>
      <c r="D74" s="246">
        <v>100</v>
      </c>
      <c r="E74" s="246">
        <v>100</v>
      </c>
      <c r="F74" s="246">
        <v>100</v>
      </c>
      <c r="G74" s="246">
        <v>100</v>
      </c>
      <c r="H74" s="246">
        <v>100</v>
      </c>
      <c r="I74" s="246">
        <v>100</v>
      </c>
      <c r="J74" s="246">
        <v>100</v>
      </c>
      <c r="K74" s="246">
        <v>100</v>
      </c>
      <c r="L74" s="246">
        <v>100</v>
      </c>
      <c r="M74" s="246">
        <v>100</v>
      </c>
      <c r="N74" s="246">
        <v>100</v>
      </c>
      <c r="P74" s="444"/>
      <c r="Q74" s="444"/>
      <c r="R74" s="444"/>
      <c r="S74" s="444"/>
      <c r="T74" s="444"/>
      <c r="U74" s="444"/>
      <c r="V74" s="444"/>
      <c r="W74" s="444"/>
      <c r="X74" s="444"/>
      <c r="Y74" s="444"/>
      <c r="Z74" s="444"/>
      <c r="AA74" s="444"/>
      <c r="AB74" s="444"/>
    </row>
    <row r="75" spans="1:28" x14ac:dyDescent="0.3">
      <c r="A75" s="3" t="s">
        <v>41</v>
      </c>
      <c r="B75" s="245">
        <v>0</v>
      </c>
      <c r="C75" s="245">
        <v>0</v>
      </c>
      <c r="D75" s="245"/>
      <c r="E75" s="245"/>
      <c r="F75" s="245"/>
      <c r="G75" s="245"/>
      <c r="H75" s="245"/>
      <c r="I75" s="245"/>
      <c r="J75" s="245"/>
      <c r="K75" s="245"/>
      <c r="L75" s="245"/>
      <c r="M75" s="245"/>
      <c r="N75" s="245">
        <f>AVERAGE(B75:M75)</f>
        <v>0</v>
      </c>
      <c r="P75" s="444"/>
      <c r="Q75" s="444"/>
      <c r="R75" s="444"/>
      <c r="S75" s="444"/>
      <c r="T75" s="444"/>
      <c r="U75" s="444"/>
      <c r="V75" s="444"/>
      <c r="W75" s="444"/>
      <c r="X75" s="444"/>
      <c r="Y75" s="444"/>
      <c r="Z75" s="444"/>
      <c r="AA75" s="444"/>
      <c r="AB75" s="444"/>
    </row>
    <row r="76" spans="1:28" x14ac:dyDescent="0.3">
      <c r="A76" s="3" t="s">
        <v>196</v>
      </c>
      <c r="B76" s="6">
        <f>B75/B74</f>
        <v>0</v>
      </c>
      <c r="C76" s="6">
        <f t="shared" ref="C76:N76" si="9">C75/C74</f>
        <v>0</v>
      </c>
      <c r="D76" s="6">
        <f t="shared" si="9"/>
        <v>0</v>
      </c>
      <c r="E76" s="6">
        <f t="shared" si="9"/>
        <v>0</v>
      </c>
      <c r="F76" s="6">
        <f t="shared" si="9"/>
        <v>0</v>
      </c>
      <c r="G76" s="6">
        <f t="shared" si="9"/>
        <v>0</v>
      </c>
      <c r="H76" s="6">
        <f t="shared" si="9"/>
        <v>0</v>
      </c>
      <c r="I76" s="6">
        <f t="shared" si="9"/>
        <v>0</v>
      </c>
      <c r="J76" s="6">
        <f t="shared" si="9"/>
        <v>0</v>
      </c>
      <c r="K76" s="6">
        <f t="shared" si="9"/>
        <v>0</v>
      </c>
      <c r="L76" s="6">
        <f t="shared" si="9"/>
        <v>0</v>
      </c>
      <c r="M76" s="6">
        <f t="shared" si="9"/>
        <v>0</v>
      </c>
      <c r="N76" s="6">
        <f t="shared" si="9"/>
        <v>0</v>
      </c>
      <c r="P76" s="444"/>
      <c r="Q76" s="444"/>
      <c r="R76" s="444"/>
      <c r="S76" s="444"/>
      <c r="T76" s="444"/>
      <c r="U76" s="444"/>
      <c r="V76" s="444"/>
      <c r="W76" s="444"/>
      <c r="X76" s="444"/>
      <c r="Y76" s="444"/>
      <c r="Z76" s="444"/>
      <c r="AA76" s="444"/>
      <c r="AB76" s="444"/>
    </row>
    <row r="77" spans="1:28" x14ac:dyDescent="0.3">
      <c r="A77" s="3" t="s">
        <v>197</v>
      </c>
      <c r="B77" s="6">
        <f>B76</f>
        <v>0</v>
      </c>
      <c r="C77" s="6">
        <f>AVERAGE($B$76:C$76)</f>
        <v>0</v>
      </c>
      <c r="D77" s="6">
        <f>AVERAGE($B$76:D$76)</f>
        <v>0</v>
      </c>
      <c r="E77" s="6">
        <f>AVERAGE($B$76:E$76)</f>
        <v>0</v>
      </c>
      <c r="F77" s="6">
        <f>AVERAGE($B$76:F$76)</f>
        <v>0</v>
      </c>
      <c r="G77" s="6">
        <f>AVERAGE($B$76:G$76)</f>
        <v>0</v>
      </c>
      <c r="H77" s="6">
        <f>AVERAGE($B$76:H$76)</f>
        <v>0</v>
      </c>
      <c r="I77" s="6">
        <f>AVERAGE($B$76:I$76)</f>
        <v>0</v>
      </c>
      <c r="J77" s="6">
        <f>AVERAGE($B$76:J$76)</f>
        <v>0</v>
      </c>
      <c r="K77" s="6">
        <f>AVERAGE($B$76:K$76)</f>
        <v>0</v>
      </c>
      <c r="L77" s="6">
        <f>AVERAGE($B$76:L$76)</f>
        <v>0</v>
      </c>
      <c r="M77" s="6">
        <f>AVERAGE($B$76:M$76)</f>
        <v>0</v>
      </c>
      <c r="N77" s="6"/>
      <c r="P77" s="444"/>
      <c r="Q77" s="444"/>
      <c r="R77" s="444"/>
      <c r="S77" s="444"/>
      <c r="T77" s="444"/>
      <c r="U77" s="444"/>
      <c r="V77" s="444"/>
      <c r="W77" s="444"/>
      <c r="X77" s="444"/>
      <c r="Y77" s="444"/>
      <c r="Z77" s="444"/>
      <c r="AA77" s="444"/>
      <c r="AB77" s="444"/>
    </row>
    <row r="80" spans="1:28" x14ac:dyDescent="0.3">
      <c r="A80" s="4" t="s">
        <v>257</v>
      </c>
      <c r="B80">
        <v>8</v>
      </c>
    </row>
    <row r="81" spans="1:28" s="212" customFormat="1" x14ac:dyDescent="0.3">
      <c r="A81" s="243" t="s">
        <v>258</v>
      </c>
      <c r="B81" s="283" t="s">
        <v>28</v>
      </c>
      <c r="C81" s="283" t="s">
        <v>29</v>
      </c>
      <c r="D81" s="283" t="s">
        <v>30</v>
      </c>
      <c r="E81" s="283" t="s">
        <v>31</v>
      </c>
      <c r="F81" s="283" t="s">
        <v>32</v>
      </c>
      <c r="G81" s="283" t="s">
        <v>33</v>
      </c>
      <c r="H81" s="283" t="s">
        <v>34</v>
      </c>
      <c r="I81" s="283" t="s">
        <v>35</v>
      </c>
      <c r="J81" s="283" t="s">
        <v>36</v>
      </c>
      <c r="K81" s="283" t="s">
        <v>37</v>
      </c>
      <c r="L81" s="283" t="s">
        <v>38</v>
      </c>
      <c r="M81" s="283" t="s">
        <v>39</v>
      </c>
      <c r="N81" s="283" t="s">
        <v>82</v>
      </c>
      <c r="P81" s="203" t="s">
        <v>28</v>
      </c>
      <c r="Q81" s="203" t="s">
        <v>29</v>
      </c>
      <c r="R81" s="203" t="s">
        <v>30</v>
      </c>
      <c r="S81" s="203" t="s">
        <v>31</v>
      </c>
      <c r="T81" s="203" t="s">
        <v>32</v>
      </c>
      <c r="U81" s="203" t="s">
        <v>33</v>
      </c>
      <c r="V81" s="203" t="s">
        <v>34</v>
      </c>
      <c r="W81" s="203" t="s">
        <v>35</v>
      </c>
      <c r="X81" s="203" t="s">
        <v>36</v>
      </c>
      <c r="Y81" s="203" t="s">
        <v>37</v>
      </c>
      <c r="Z81" s="203" t="s">
        <v>38</v>
      </c>
      <c r="AA81" s="203" t="s">
        <v>39</v>
      </c>
      <c r="AB81" s="203" t="s">
        <v>82</v>
      </c>
    </row>
    <row r="82" spans="1:28" x14ac:dyDescent="0.3">
      <c r="A82" s="3" t="s">
        <v>41</v>
      </c>
      <c r="B82" s="238">
        <v>0</v>
      </c>
      <c r="C82" s="238">
        <v>1</v>
      </c>
      <c r="D82" s="238"/>
      <c r="E82" s="238"/>
      <c r="F82" s="238"/>
      <c r="G82" s="238"/>
      <c r="H82" s="238"/>
      <c r="I82" s="238"/>
      <c r="J82" s="238"/>
      <c r="K82" s="238"/>
      <c r="L82" s="238"/>
      <c r="M82" s="238"/>
      <c r="N82" s="238">
        <f>SUM(B82:M82)</f>
        <v>1</v>
      </c>
      <c r="P82" s="444"/>
      <c r="Q82" s="444" t="s">
        <v>341</v>
      </c>
      <c r="R82" s="444"/>
      <c r="S82" s="444"/>
      <c r="T82" s="444"/>
      <c r="U82" s="444"/>
      <c r="V82" s="444"/>
      <c r="W82" s="444"/>
      <c r="X82" s="444"/>
      <c r="Y82" s="444"/>
      <c r="Z82" s="444"/>
      <c r="AA82" s="444"/>
      <c r="AB82" s="444"/>
    </row>
    <row r="83" spans="1:28" x14ac:dyDescent="0.3">
      <c r="A83" s="3" t="s">
        <v>83</v>
      </c>
      <c r="B83" s="207">
        <f>B82</f>
        <v>0</v>
      </c>
      <c r="C83" s="207">
        <f>SUM($B$82:C$82)</f>
        <v>1</v>
      </c>
      <c r="D83" s="207">
        <f>SUM($B$82:D$82)</f>
        <v>1</v>
      </c>
      <c r="E83" s="207">
        <f>SUM($B$82:E$82)</f>
        <v>1</v>
      </c>
      <c r="F83" s="207">
        <f>SUM($B$82:F$82)</f>
        <v>1</v>
      </c>
      <c r="G83" s="207">
        <f>SUM($B$82:G$82)</f>
        <v>1</v>
      </c>
      <c r="H83" s="207">
        <f>SUM($B$82:H$82)</f>
        <v>1</v>
      </c>
      <c r="I83" s="207">
        <f>SUM($B$82:I$82)</f>
        <v>1</v>
      </c>
      <c r="J83" s="207">
        <f>SUM($B$82:J$82)</f>
        <v>1</v>
      </c>
      <c r="K83" s="207">
        <f>SUM($B$82:K$82)</f>
        <v>1</v>
      </c>
      <c r="L83" s="207">
        <f>SUM($B$82:L$82)</f>
        <v>1</v>
      </c>
      <c r="M83" s="207">
        <f>SUM($B$82:M$82)</f>
        <v>1</v>
      </c>
      <c r="N83" s="207">
        <f>M83</f>
        <v>1</v>
      </c>
      <c r="P83" s="444"/>
      <c r="Q83" s="444"/>
      <c r="R83" s="444"/>
      <c r="S83" s="444"/>
      <c r="T83" s="444"/>
      <c r="U83" s="444"/>
      <c r="V83" s="444"/>
      <c r="W83" s="444"/>
      <c r="X83" s="444"/>
      <c r="Y83" s="444"/>
      <c r="Z83" s="444"/>
      <c r="AA83" s="444"/>
      <c r="AB83" s="444"/>
    </row>
    <row r="84" spans="1:28" x14ac:dyDescent="0.3">
      <c r="A84" s="3" t="s">
        <v>196</v>
      </c>
      <c r="B84" s="6">
        <f>B82/$B$138</f>
        <v>0</v>
      </c>
      <c r="C84" s="6">
        <f>C82/$B$80</f>
        <v>0.125</v>
      </c>
      <c r="D84" s="6">
        <f t="shared" ref="D84:M84" si="10">D82/$B$80</f>
        <v>0</v>
      </c>
      <c r="E84" s="6">
        <f t="shared" si="10"/>
        <v>0</v>
      </c>
      <c r="F84" s="6">
        <f t="shared" si="10"/>
        <v>0</v>
      </c>
      <c r="G84" s="6">
        <f t="shared" si="10"/>
        <v>0</v>
      </c>
      <c r="H84" s="6">
        <f t="shared" si="10"/>
        <v>0</v>
      </c>
      <c r="I84" s="6">
        <f t="shared" si="10"/>
        <v>0</v>
      </c>
      <c r="J84" s="6">
        <f t="shared" si="10"/>
        <v>0</v>
      </c>
      <c r="K84" s="6">
        <f t="shared" si="10"/>
        <v>0</v>
      </c>
      <c r="L84" s="6">
        <f t="shared" si="10"/>
        <v>0</v>
      </c>
      <c r="M84" s="6">
        <f t="shared" si="10"/>
        <v>0</v>
      </c>
      <c r="N84" s="6">
        <f>N82/$B$80</f>
        <v>0.125</v>
      </c>
      <c r="P84" s="444"/>
      <c r="Q84" s="444"/>
      <c r="R84" s="444"/>
      <c r="S84" s="444"/>
      <c r="T84" s="444"/>
      <c r="U84" s="444"/>
      <c r="V84" s="444"/>
      <c r="W84" s="444"/>
      <c r="X84" s="444"/>
      <c r="Y84" s="444"/>
      <c r="Z84" s="444"/>
      <c r="AA84" s="444"/>
      <c r="AB84" s="444"/>
    </row>
    <row r="85" spans="1:28" x14ac:dyDescent="0.3">
      <c r="A85" s="3" t="s">
        <v>197</v>
      </c>
      <c r="B85" s="6">
        <f>B84/$B$80</f>
        <v>0</v>
      </c>
      <c r="C85" s="6">
        <f t="shared" ref="C85:M85" si="11">C84/$B$80</f>
        <v>1.5625E-2</v>
      </c>
      <c r="D85" s="6">
        <f t="shared" si="11"/>
        <v>0</v>
      </c>
      <c r="E85" s="6">
        <f t="shared" si="11"/>
        <v>0</v>
      </c>
      <c r="F85" s="6">
        <f t="shared" si="11"/>
        <v>0</v>
      </c>
      <c r="G85" s="6">
        <f t="shared" si="11"/>
        <v>0</v>
      </c>
      <c r="H85" s="6">
        <f t="shared" si="11"/>
        <v>0</v>
      </c>
      <c r="I85" s="6">
        <f t="shared" si="11"/>
        <v>0</v>
      </c>
      <c r="J85" s="6">
        <f t="shared" si="11"/>
        <v>0</v>
      </c>
      <c r="K85" s="6">
        <f t="shared" si="11"/>
        <v>0</v>
      </c>
      <c r="L85" s="6">
        <f t="shared" si="11"/>
        <v>0</v>
      </c>
      <c r="M85" s="6">
        <f t="shared" si="11"/>
        <v>0</v>
      </c>
      <c r="N85" s="6"/>
      <c r="P85" s="444"/>
      <c r="Q85" s="444"/>
      <c r="R85" s="444"/>
      <c r="S85" s="444"/>
      <c r="T85" s="444"/>
      <c r="U85" s="444"/>
      <c r="V85" s="444"/>
      <c r="W85" s="444"/>
      <c r="X85" s="444"/>
      <c r="Y85" s="444"/>
      <c r="Z85" s="444"/>
      <c r="AA85" s="444"/>
      <c r="AB85" s="444"/>
    </row>
    <row r="88" spans="1:28" x14ac:dyDescent="0.3">
      <c r="A88" s="4" t="s">
        <v>261</v>
      </c>
      <c r="B88">
        <v>10</v>
      </c>
    </row>
    <row r="89" spans="1:28" s="212" customFormat="1" ht="28.8" x14ac:dyDescent="0.3">
      <c r="A89" s="243" t="s">
        <v>255</v>
      </c>
      <c r="B89" s="283" t="s">
        <v>28</v>
      </c>
      <c r="C89" s="283" t="s">
        <v>29</v>
      </c>
      <c r="D89" s="283" t="s">
        <v>30</v>
      </c>
      <c r="E89" s="283" t="s">
        <v>31</v>
      </c>
      <c r="F89" s="283" t="s">
        <v>32</v>
      </c>
      <c r="G89" s="283" t="s">
        <v>33</v>
      </c>
      <c r="H89" s="283" t="s">
        <v>34</v>
      </c>
      <c r="I89" s="283" t="s">
        <v>35</v>
      </c>
      <c r="J89" s="283" t="s">
        <v>36</v>
      </c>
      <c r="K89" s="283" t="s">
        <v>37</v>
      </c>
      <c r="L89" s="283" t="s">
        <v>38</v>
      </c>
      <c r="M89" s="283" t="s">
        <v>39</v>
      </c>
      <c r="N89" s="283" t="s">
        <v>82</v>
      </c>
      <c r="P89" s="203" t="s">
        <v>28</v>
      </c>
      <c r="Q89" s="203" t="s">
        <v>29</v>
      </c>
      <c r="R89" s="203" t="s">
        <v>30</v>
      </c>
      <c r="S89" s="203" t="s">
        <v>31</v>
      </c>
      <c r="T89" s="203" t="s">
        <v>32</v>
      </c>
      <c r="U89" s="203" t="s">
        <v>33</v>
      </c>
      <c r="V89" s="203" t="s">
        <v>34</v>
      </c>
      <c r="W89" s="203" t="s">
        <v>35</v>
      </c>
      <c r="X89" s="203" t="s">
        <v>36</v>
      </c>
      <c r="Y89" s="203" t="s">
        <v>37</v>
      </c>
      <c r="Z89" s="203" t="s">
        <v>38</v>
      </c>
      <c r="AA89" s="203" t="s">
        <v>39</v>
      </c>
      <c r="AB89" s="203" t="s">
        <v>82</v>
      </c>
    </row>
    <row r="90" spans="1:28" x14ac:dyDescent="0.3">
      <c r="A90" s="3" t="s">
        <v>40</v>
      </c>
      <c r="B90" s="245">
        <f>IF(B91=0,0,10)</f>
        <v>0</v>
      </c>
      <c r="C90" s="245">
        <f t="shared" ref="C90:M90" si="12">IF(C91=0,0,10)</f>
        <v>0</v>
      </c>
      <c r="D90" s="245">
        <f t="shared" si="12"/>
        <v>0</v>
      </c>
      <c r="E90" s="245">
        <f t="shared" si="12"/>
        <v>0</v>
      </c>
      <c r="F90" s="245">
        <f t="shared" si="12"/>
        <v>0</v>
      </c>
      <c r="G90" s="245">
        <f t="shared" si="12"/>
        <v>0</v>
      </c>
      <c r="H90" s="245">
        <f t="shared" si="12"/>
        <v>0</v>
      </c>
      <c r="I90" s="245">
        <f t="shared" si="12"/>
        <v>0</v>
      </c>
      <c r="J90" s="245">
        <f t="shared" si="12"/>
        <v>0</v>
      </c>
      <c r="K90" s="245">
        <f t="shared" si="12"/>
        <v>0</v>
      </c>
      <c r="L90" s="245">
        <f t="shared" si="12"/>
        <v>0</v>
      </c>
      <c r="M90" s="245">
        <f t="shared" si="12"/>
        <v>0</v>
      </c>
      <c r="N90" s="245">
        <v>10</v>
      </c>
      <c r="P90" s="444"/>
      <c r="Q90" s="444"/>
      <c r="R90" s="444"/>
      <c r="S90" s="444"/>
      <c r="T90" s="444"/>
      <c r="U90" s="444"/>
      <c r="V90" s="444"/>
      <c r="W90" s="444"/>
      <c r="X90" s="444"/>
      <c r="Y90" s="444"/>
      <c r="Z90" s="444"/>
      <c r="AA90" s="444"/>
      <c r="AB90" s="444"/>
    </row>
    <row r="91" spans="1:28" x14ac:dyDescent="0.3">
      <c r="A91" s="3" t="s">
        <v>41</v>
      </c>
      <c r="B91" s="246">
        <v>0</v>
      </c>
      <c r="C91" s="246">
        <v>0</v>
      </c>
      <c r="D91" s="246"/>
      <c r="E91" s="246"/>
      <c r="F91" s="246"/>
      <c r="G91" s="246"/>
      <c r="H91" s="246"/>
      <c r="I91" s="246"/>
      <c r="J91" s="246"/>
      <c r="K91" s="246"/>
      <c r="L91" s="246"/>
      <c r="M91" s="246"/>
      <c r="N91" s="246">
        <f>AVERAGE(B91:M91)</f>
        <v>0</v>
      </c>
      <c r="P91" s="444"/>
      <c r="Q91" s="444"/>
      <c r="R91" s="444"/>
      <c r="S91" s="444"/>
      <c r="T91" s="444"/>
      <c r="U91" s="444"/>
      <c r="V91" s="444"/>
      <c r="W91" s="444"/>
      <c r="X91" s="444"/>
      <c r="Y91" s="444"/>
      <c r="Z91" s="444"/>
      <c r="AA91" s="444"/>
      <c r="AB91" s="444"/>
    </row>
    <row r="92" spans="1:28" x14ac:dyDescent="0.3">
      <c r="A92" s="3" t="s">
        <v>196</v>
      </c>
      <c r="B92" s="6">
        <f>IF(B91=0,1,B90/B91)</f>
        <v>1</v>
      </c>
      <c r="C92" s="6">
        <f t="shared" ref="C92:N92" si="13">IF(C91=0,1,C90/C91)</f>
        <v>1</v>
      </c>
      <c r="D92" s="6">
        <f t="shared" si="13"/>
        <v>1</v>
      </c>
      <c r="E92" s="6">
        <f t="shared" si="13"/>
        <v>1</v>
      </c>
      <c r="F92" s="6">
        <f t="shared" si="13"/>
        <v>1</v>
      </c>
      <c r="G92" s="6">
        <f t="shared" si="13"/>
        <v>1</v>
      </c>
      <c r="H92" s="6">
        <f t="shared" si="13"/>
        <v>1</v>
      </c>
      <c r="I92" s="6">
        <f t="shared" si="13"/>
        <v>1</v>
      </c>
      <c r="J92" s="6">
        <f t="shared" si="13"/>
        <v>1</v>
      </c>
      <c r="K92" s="6">
        <f t="shared" si="13"/>
        <v>1</v>
      </c>
      <c r="L92" s="6">
        <f t="shared" si="13"/>
        <v>1</v>
      </c>
      <c r="M92" s="6">
        <f t="shared" si="13"/>
        <v>1</v>
      </c>
      <c r="N92" s="6">
        <f t="shared" si="13"/>
        <v>1</v>
      </c>
      <c r="P92" s="444"/>
      <c r="Q92" s="444"/>
      <c r="R92" s="444"/>
      <c r="S92" s="444"/>
      <c r="T92" s="444"/>
      <c r="U92" s="444"/>
      <c r="V92" s="444"/>
      <c r="W92" s="444"/>
      <c r="X92" s="444"/>
      <c r="Y92" s="444"/>
      <c r="Z92" s="444"/>
      <c r="AA92" s="444"/>
      <c r="AB92" s="444"/>
    </row>
    <row r="93" spans="1:28" x14ac:dyDescent="0.3">
      <c r="A93" s="3" t="s">
        <v>197</v>
      </c>
      <c r="B93" s="6">
        <f>B92</f>
        <v>1</v>
      </c>
      <c r="C93" s="6">
        <f>SUM($B$110:C$110)/COUNT($B$110:C$110)</f>
        <v>1</v>
      </c>
      <c r="D93" s="6">
        <f>SUM($B$110:D$110)/COUNT($B$110:D$110)</f>
        <v>1</v>
      </c>
      <c r="E93" s="6">
        <f>SUM($B$110:E$110)/COUNT($B$110:E$110)</f>
        <v>1</v>
      </c>
      <c r="F93" s="6">
        <f>SUM($B$110:F$110)/COUNT($B$110:F$110)</f>
        <v>1</v>
      </c>
      <c r="G93" s="6">
        <f>SUM($B$110:G$110)/COUNT($B$110:G$110)</f>
        <v>1</v>
      </c>
      <c r="H93" s="6">
        <f>SUM($B$110:H$110)/COUNT($B$110:H$110)</f>
        <v>1</v>
      </c>
      <c r="I93" s="6">
        <f>SUM($B$110:I$110)/COUNT($B$110:I$110)</f>
        <v>1</v>
      </c>
      <c r="J93" s="6">
        <f>SUM($B$110:J$110)/COUNT($B$110:J$110)</f>
        <v>1</v>
      </c>
      <c r="K93" s="6">
        <f>SUM($B$110:K$110)/COUNT($B$110:K$110)</f>
        <v>1</v>
      </c>
      <c r="L93" s="6">
        <f>SUM($B$110:L$110)/COUNT($B$110:L$110)</f>
        <v>1</v>
      </c>
      <c r="M93" s="6">
        <f>SUM($B$110:M$110)/COUNT($B$110:M$110)</f>
        <v>1</v>
      </c>
      <c r="N93" s="6"/>
      <c r="P93" s="444"/>
      <c r="Q93" s="444"/>
      <c r="R93" s="444"/>
      <c r="S93" s="444"/>
      <c r="T93" s="444"/>
      <c r="U93" s="444"/>
      <c r="V93" s="444"/>
      <c r="W93" s="444"/>
      <c r="X93" s="444"/>
      <c r="Y93" s="444"/>
      <c r="Z93" s="444"/>
      <c r="AA93" s="444"/>
      <c r="AB93" s="444"/>
    </row>
    <row r="96" spans="1:28" x14ac:dyDescent="0.3">
      <c r="A96" s="4" t="s">
        <v>257</v>
      </c>
      <c r="B96">
        <v>5</v>
      </c>
    </row>
    <row r="97" spans="1:28" s="212" customFormat="1" x14ac:dyDescent="0.3">
      <c r="A97" s="243" t="s">
        <v>256</v>
      </c>
      <c r="B97" s="283" t="s">
        <v>28</v>
      </c>
      <c r="C97" s="283" t="s">
        <v>29</v>
      </c>
      <c r="D97" s="283" t="s">
        <v>30</v>
      </c>
      <c r="E97" s="283" t="s">
        <v>31</v>
      </c>
      <c r="F97" s="283" t="s">
        <v>32</v>
      </c>
      <c r="G97" s="283" t="s">
        <v>33</v>
      </c>
      <c r="H97" s="283" t="s">
        <v>34</v>
      </c>
      <c r="I97" s="283" t="s">
        <v>35</v>
      </c>
      <c r="J97" s="283" t="s">
        <v>36</v>
      </c>
      <c r="K97" s="283" t="s">
        <v>37</v>
      </c>
      <c r="L97" s="283" t="s">
        <v>38</v>
      </c>
      <c r="M97" s="283" t="s">
        <v>39</v>
      </c>
      <c r="N97" s="283" t="s">
        <v>82</v>
      </c>
      <c r="P97" s="203" t="s">
        <v>28</v>
      </c>
      <c r="Q97" s="203" t="s">
        <v>29</v>
      </c>
      <c r="R97" s="203" t="s">
        <v>30</v>
      </c>
      <c r="S97" s="203" t="s">
        <v>31</v>
      </c>
      <c r="T97" s="203" t="s">
        <v>32</v>
      </c>
      <c r="U97" s="203" t="s">
        <v>33</v>
      </c>
      <c r="V97" s="203" t="s">
        <v>34</v>
      </c>
      <c r="W97" s="203" t="s">
        <v>35</v>
      </c>
      <c r="X97" s="203" t="s">
        <v>36</v>
      </c>
      <c r="Y97" s="203" t="s">
        <v>37</v>
      </c>
      <c r="Z97" s="203" t="s">
        <v>38</v>
      </c>
      <c r="AA97" s="203" t="s">
        <v>39</v>
      </c>
      <c r="AB97" s="203" t="s">
        <v>82</v>
      </c>
    </row>
    <row r="98" spans="1:28" x14ac:dyDescent="0.3">
      <c r="A98" s="3" t="s">
        <v>41</v>
      </c>
      <c r="B98" s="238">
        <v>3</v>
      </c>
      <c r="C98" s="238">
        <v>0</v>
      </c>
      <c r="D98" s="238"/>
      <c r="E98" s="238"/>
      <c r="F98" s="238"/>
      <c r="G98" s="238"/>
      <c r="H98" s="238"/>
      <c r="I98" s="238"/>
      <c r="J98" s="238"/>
      <c r="K98" s="238"/>
      <c r="L98" s="238"/>
      <c r="M98" s="238"/>
      <c r="N98" s="238">
        <f>SUM(B98:M98)</f>
        <v>3</v>
      </c>
      <c r="P98" s="445" t="s">
        <v>342</v>
      </c>
      <c r="Q98" s="444"/>
      <c r="R98" s="444"/>
      <c r="S98" s="444"/>
      <c r="T98" s="444"/>
      <c r="U98" s="444"/>
      <c r="V98" s="444"/>
      <c r="W98" s="444"/>
      <c r="X98" s="444"/>
      <c r="Y98" s="444"/>
      <c r="Z98" s="444"/>
      <c r="AA98" s="444"/>
      <c r="AB98" s="444"/>
    </row>
    <row r="99" spans="1:28" x14ac:dyDescent="0.3">
      <c r="A99" s="3" t="s">
        <v>83</v>
      </c>
      <c r="B99" s="207">
        <f>B98</f>
        <v>3</v>
      </c>
      <c r="C99" s="207">
        <f>SUM($B$98:C$98)</f>
        <v>3</v>
      </c>
      <c r="D99" s="207">
        <f>SUM($B$98:D$98)</f>
        <v>3</v>
      </c>
      <c r="E99" s="207">
        <f>SUM($B$98:E$98)</f>
        <v>3</v>
      </c>
      <c r="F99" s="207">
        <f>SUM($B$98:F$98)</f>
        <v>3</v>
      </c>
      <c r="G99" s="207">
        <f>SUM($B$98:G$98)</f>
        <v>3</v>
      </c>
      <c r="H99" s="207">
        <f>SUM($B$98:H$98)</f>
        <v>3</v>
      </c>
      <c r="I99" s="207">
        <f>SUM($B$98:I$98)</f>
        <v>3</v>
      </c>
      <c r="J99" s="207">
        <f>SUM($B$98:J$98)</f>
        <v>3</v>
      </c>
      <c r="K99" s="207">
        <f>SUM($B$98:K$98)</f>
        <v>3</v>
      </c>
      <c r="L99" s="207">
        <f>SUM($B$98:L$98)</f>
        <v>3</v>
      </c>
      <c r="M99" s="207">
        <f>SUM($B$98:M$98)</f>
        <v>3</v>
      </c>
      <c r="N99" s="207">
        <f>M99</f>
        <v>3</v>
      </c>
      <c r="P99" s="445"/>
      <c r="Q99" s="444"/>
      <c r="R99" s="444"/>
      <c r="S99" s="444"/>
      <c r="T99" s="444"/>
      <c r="U99" s="444"/>
      <c r="V99" s="444"/>
      <c r="W99" s="444"/>
      <c r="X99" s="444"/>
      <c r="Y99" s="444"/>
      <c r="Z99" s="444"/>
      <c r="AA99" s="444"/>
      <c r="AB99" s="444"/>
    </row>
    <row r="100" spans="1:28" x14ac:dyDescent="0.3">
      <c r="A100" s="3" t="s">
        <v>196</v>
      </c>
      <c r="B100" s="6">
        <f>B98/$B$96</f>
        <v>0.6</v>
      </c>
      <c r="C100" s="6">
        <f t="shared" ref="C100:N100" si="14">C98/$B$96</f>
        <v>0</v>
      </c>
      <c r="D100" s="6">
        <f t="shared" si="14"/>
        <v>0</v>
      </c>
      <c r="E100" s="6">
        <f t="shared" si="14"/>
        <v>0</v>
      </c>
      <c r="F100" s="6">
        <f t="shared" si="14"/>
        <v>0</v>
      </c>
      <c r="G100" s="6">
        <f t="shared" si="14"/>
        <v>0</v>
      </c>
      <c r="H100" s="6">
        <f t="shared" si="14"/>
        <v>0</v>
      </c>
      <c r="I100" s="6">
        <f t="shared" si="14"/>
        <v>0</v>
      </c>
      <c r="J100" s="6">
        <f t="shared" si="14"/>
        <v>0</v>
      </c>
      <c r="K100" s="6">
        <f t="shared" si="14"/>
        <v>0</v>
      </c>
      <c r="L100" s="6">
        <f t="shared" si="14"/>
        <v>0</v>
      </c>
      <c r="M100" s="6">
        <f t="shared" si="14"/>
        <v>0</v>
      </c>
      <c r="N100" s="6">
        <f t="shared" si="14"/>
        <v>0.6</v>
      </c>
      <c r="P100" s="445"/>
      <c r="Q100" s="444"/>
      <c r="R100" s="444"/>
      <c r="S100" s="444"/>
      <c r="T100" s="444"/>
      <c r="U100" s="444"/>
      <c r="V100" s="444"/>
      <c r="W100" s="444"/>
      <c r="X100" s="444"/>
      <c r="Y100" s="444"/>
      <c r="Z100" s="444"/>
      <c r="AA100" s="444"/>
      <c r="AB100" s="444"/>
    </row>
    <row r="101" spans="1:28" x14ac:dyDescent="0.3">
      <c r="A101" s="3" t="s">
        <v>260</v>
      </c>
      <c r="B101" s="6">
        <f>B99/$B$96</f>
        <v>0.6</v>
      </c>
      <c r="C101" s="6">
        <f t="shared" ref="C101:M101" si="15">C99/$B$96</f>
        <v>0.6</v>
      </c>
      <c r="D101" s="6">
        <f t="shared" si="15"/>
        <v>0.6</v>
      </c>
      <c r="E101" s="6">
        <f t="shared" si="15"/>
        <v>0.6</v>
      </c>
      <c r="F101" s="6">
        <f t="shared" si="15"/>
        <v>0.6</v>
      </c>
      <c r="G101" s="6">
        <f t="shared" si="15"/>
        <v>0.6</v>
      </c>
      <c r="H101" s="6">
        <f t="shared" si="15"/>
        <v>0.6</v>
      </c>
      <c r="I101" s="6">
        <f t="shared" si="15"/>
        <v>0.6</v>
      </c>
      <c r="J101" s="6">
        <f t="shared" si="15"/>
        <v>0.6</v>
      </c>
      <c r="K101" s="6">
        <f t="shared" si="15"/>
        <v>0.6</v>
      </c>
      <c r="L101" s="6">
        <f t="shared" si="15"/>
        <v>0.6</v>
      </c>
      <c r="M101" s="6">
        <f t="shared" si="15"/>
        <v>0.6</v>
      </c>
      <c r="N101" s="6"/>
      <c r="P101" s="445"/>
      <c r="Q101" s="444"/>
      <c r="R101" s="444"/>
      <c r="S101" s="444"/>
      <c r="T101" s="444"/>
      <c r="U101" s="444"/>
      <c r="V101" s="444"/>
      <c r="W101" s="444"/>
      <c r="X101" s="444"/>
      <c r="Y101" s="444"/>
      <c r="Z101" s="444"/>
      <c r="AA101" s="444"/>
      <c r="AB101" s="444"/>
    </row>
    <row r="104" spans="1:28" x14ac:dyDescent="0.3">
      <c r="A104" s="4" t="s">
        <v>43</v>
      </c>
    </row>
    <row r="105" spans="1:28" x14ac:dyDescent="0.3">
      <c r="A105" s="3" t="s">
        <v>202</v>
      </c>
      <c r="B105" s="3" t="s">
        <v>28</v>
      </c>
      <c r="C105" s="3" t="s">
        <v>29</v>
      </c>
      <c r="D105" s="3" t="s">
        <v>30</v>
      </c>
      <c r="E105" s="3" t="s">
        <v>31</v>
      </c>
      <c r="F105" s="3" t="s">
        <v>32</v>
      </c>
      <c r="G105" s="3" t="s">
        <v>33</v>
      </c>
      <c r="H105" s="3" t="s">
        <v>34</v>
      </c>
      <c r="I105" s="3" t="s">
        <v>35</v>
      </c>
      <c r="J105" s="3" t="s">
        <v>36</v>
      </c>
      <c r="K105" s="3" t="s">
        <v>37</v>
      </c>
      <c r="L105" s="3" t="s">
        <v>38</v>
      </c>
      <c r="M105" s="3" t="s">
        <v>39</v>
      </c>
      <c r="N105" s="3" t="s">
        <v>82</v>
      </c>
      <c r="P105" s="203" t="s">
        <v>28</v>
      </c>
      <c r="Q105" s="203" t="s">
        <v>29</v>
      </c>
      <c r="R105" s="203" t="s">
        <v>30</v>
      </c>
      <c r="S105" s="203" t="s">
        <v>31</v>
      </c>
      <c r="T105" s="203" t="s">
        <v>32</v>
      </c>
      <c r="U105" s="203" t="s">
        <v>33</v>
      </c>
      <c r="V105" s="203" t="s">
        <v>34</v>
      </c>
      <c r="W105" s="203" t="s">
        <v>35</v>
      </c>
      <c r="X105" s="203" t="s">
        <v>36</v>
      </c>
      <c r="Y105" s="203" t="s">
        <v>37</v>
      </c>
      <c r="Z105" s="203" t="s">
        <v>38</v>
      </c>
      <c r="AA105" s="203" t="s">
        <v>39</v>
      </c>
      <c r="AB105" s="203" t="s">
        <v>82</v>
      </c>
    </row>
    <row r="106" spans="1:28" x14ac:dyDescent="0.3">
      <c r="A106" s="3" t="s">
        <v>40</v>
      </c>
      <c r="B106" s="1">
        <v>0</v>
      </c>
      <c r="C106" s="1">
        <v>0</v>
      </c>
      <c r="D106" s="1">
        <v>0</v>
      </c>
      <c r="E106" s="1">
        <v>0</v>
      </c>
      <c r="F106" s="1">
        <v>0</v>
      </c>
      <c r="G106" s="1">
        <v>0</v>
      </c>
      <c r="H106" s="1">
        <v>0</v>
      </c>
      <c r="I106" s="1">
        <v>0</v>
      </c>
      <c r="J106" s="1">
        <v>0</v>
      </c>
      <c r="K106" s="1">
        <v>0</v>
      </c>
      <c r="L106" s="1">
        <v>0</v>
      </c>
      <c r="M106" s="1">
        <v>0</v>
      </c>
      <c r="N106" s="207">
        <f>SUM(B106:M106)</f>
        <v>0</v>
      </c>
      <c r="P106" s="444"/>
      <c r="Q106" s="444"/>
      <c r="R106" s="444"/>
      <c r="S106" s="444"/>
      <c r="T106" s="444"/>
      <c r="U106" s="444"/>
      <c r="V106" s="444"/>
      <c r="W106" s="444"/>
      <c r="X106" s="444"/>
      <c r="Y106" s="444"/>
      <c r="Z106" s="444"/>
      <c r="AA106" s="444"/>
      <c r="AB106" s="444"/>
    </row>
    <row r="107" spans="1:28" x14ac:dyDescent="0.3">
      <c r="A107" s="3" t="s">
        <v>41</v>
      </c>
      <c r="B107" s="240">
        <v>0</v>
      </c>
      <c r="C107" s="240">
        <v>0</v>
      </c>
      <c r="D107" s="240"/>
      <c r="E107" s="240"/>
      <c r="F107" s="240"/>
      <c r="G107" s="240"/>
      <c r="H107" s="240"/>
      <c r="I107" s="240"/>
      <c r="J107" s="240"/>
      <c r="K107" s="240"/>
      <c r="L107" s="240"/>
      <c r="M107" s="240"/>
      <c r="N107" s="238">
        <f>SUM(B107:M107)</f>
        <v>0</v>
      </c>
      <c r="P107" s="444"/>
      <c r="Q107" s="444"/>
      <c r="R107" s="444"/>
      <c r="S107" s="444"/>
      <c r="T107" s="444"/>
      <c r="U107" s="444"/>
      <c r="V107" s="444"/>
      <c r="W107" s="444"/>
      <c r="X107" s="444"/>
      <c r="Y107" s="444"/>
      <c r="Z107" s="444"/>
      <c r="AA107" s="444"/>
      <c r="AB107" s="444"/>
    </row>
    <row r="108" spans="1:28" s="212" customFormat="1" x14ac:dyDescent="0.3">
      <c r="A108" s="3" t="s">
        <v>83</v>
      </c>
      <c r="B108" s="1">
        <f>B107</f>
        <v>0</v>
      </c>
      <c r="C108" s="1">
        <f>SUM($B$107:C$107)</f>
        <v>0</v>
      </c>
      <c r="D108" s="1">
        <f>SUM($B$107:D$107)</f>
        <v>0</v>
      </c>
      <c r="E108" s="1">
        <f>SUM($B$107:E$107)</f>
        <v>0</v>
      </c>
      <c r="F108" s="1">
        <f>SUM($B$107:F$107)</f>
        <v>0</v>
      </c>
      <c r="G108" s="1">
        <f>SUM($B$107:G$107)</f>
        <v>0</v>
      </c>
      <c r="H108" s="1">
        <f>SUM($B$107:H$107)</f>
        <v>0</v>
      </c>
      <c r="I108" s="1">
        <f>SUM($B$107:I$107)</f>
        <v>0</v>
      </c>
      <c r="J108" s="1">
        <f>SUM($B$107:J$107)</f>
        <v>0</v>
      </c>
      <c r="K108" s="1">
        <f>SUM($B$107:K$107)</f>
        <v>0</v>
      </c>
      <c r="L108" s="1">
        <f>SUM($B$107:L$107)</f>
        <v>0</v>
      </c>
      <c r="M108" s="1">
        <f>SUM($B$107:M$107)</f>
        <v>0</v>
      </c>
      <c r="N108" s="5"/>
      <c r="P108" s="444"/>
      <c r="Q108" s="444"/>
      <c r="R108" s="444"/>
      <c r="S108" s="444"/>
      <c r="T108" s="444"/>
      <c r="U108" s="444"/>
      <c r="V108" s="444"/>
      <c r="W108" s="444"/>
      <c r="X108" s="444"/>
      <c r="Y108" s="444"/>
      <c r="Z108" s="444"/>
      <c r="AA108" s="444"/>
      <c r="AB108" s="444"/>
    </row>
    <row r="109" spans="1:28" x14ac:dyDescent="0.3">
      <c r="A109" s="3" t="s">
        <v>196</v>
      </c>
      <c r="B109" s="6">
        <f>IF(B107=0,1,B106/B107)</f>
        <v>1</v>
      </c>
      <c r="C109" s="6">
        <f t="shared" ref="C109:M109" si="16">IF(C107=0,1,C106/C107)</f>
        <v>1</v>
      </c>
      <c r="D109" s="6">
        <f t="shared" si="16"/>
        <v>1</v>
      </c>
      <c r="E109" s="6">
        <f t="shared" si="16"/>
        <v>1</v>
      </c>
      <c r="F109" s="6">
        <f t="shared" si="16"/>
        <v>1</v>
      </c>
      <c r="G109" s="6">
        <f t="shared" si="16"/>
        <v>1</v>
      </c>
      <c r="H109" s="6">
        <f t="shared" si="16"/>
        <v>1</v>
      </c>
      <c r="I109" s="6">
        <f t="shared" si="16"/>
        <v>1</v>
      </c>
      <c r="J109" s="6">
        <f t="shared" si="16"/>
        <v>1</v>
      </c>
      <c r="K109" s="6">
        <f t="shared" si="16"/>
        <v>1</v>
      </c>
      <c r="L109" s="6">
        <f t="shared" si="16"/>
        <v>1</v>
      </c>
      <c r="M109" s="6">
        <f t="shared" si="16"/>
        <v>1</v>
      </c>
      <c r="N109" s="6" t="str">
        <f t="shared" ref="N109" si="17">IF(N107=0,"100%",N107/N106)</f>
        <v>100%</v>
      </c>
      <c r="P109" s="444"/>
      <c r="Q109" s="444"/>
      <c r="R109" s="444"/>
      <c r="S109" s="444"/>
      <c r="T109" s="444"/>
      <c r="U109" s="444"/>
      <c r="V109" s="444"/>
      <c r="W109" s="444"/>
      <c r="X109" s="444"/>
      <c r="Y109" s="444"/>
      <c r="Z109" s="444"/>
      <c r="AA109" s="444"/>
      <c r="AB109" s="444"/>
    </row>
    <row r="110" spans="1:28" x14ac:dyDescent="0.3">
      <c r="A110" s="3" t="s">
        <v>198</v>
      </c>
      <c r="B110" s="6">
        <f>B109</f>
        <v>1</v>
      </c>
      <c r="C110" s="2">
        <f>SUM($B$109:C$109)/COUNT($B$109:C$109)</f>
        <v>1</v>
      </c>
      <c r="D110" s="2">
        <f>SUM($B$109:D$109)/COUNT($B$109:D$109)</f>
        <v>1</v>
      </c>
      <c r="E110" s="2">
        <f>SUM($B$109:E$109)/COUNT($B$109:E$109)</f>
        <v>1</v>
      </c>
      <c r="F110" s="2">
        <f>SUM($B$109:F$109)/COUNT($B$109:F$109)</f>
        <v>1</v>
      </c>
      <c r="G110" s="2">
        <f>SUM($B$109:G$109)/COUNT($B$109:G$109)</f>
        <v>1</v>
      </c>
      <c r="H110" s="2">
        <f>SUM($B$109:H$109)/COUNT($B$109:H$109)</f>
        <v>1</v>
      </c>
      <c r="I110" s="2">
        <f>SUM($B$109:I$109)/COUNT($B$109:I$109)</f>
        <v>1</v>
      </c>
      <c r="J110" s="2">
        <f>SUM($B$109:J$109)/COUNT($B$109:J$109)</f>
        <v>1</v>
      </c>
      <c r="K110" s="2">
        <f>SUM($B$109:K$109)/COUNT($B$109:K$109)</f>
        <v>1</v>
      </c>
      <c r="L110" s="2">
        <f>SUM($B$109:L$109)/COUNT($B$109:L$109)</f>
        <v>1</v>
      </c>
      <c r="M110" s="2">
        <f>SUM($B$109:M$109)/COUNT($B$109:M$109)</f>
        <v>1</v>
      </c>
      <c r="N110" s="2"/>
      <c r="P110" s="444"/>
      <c r="Q110" s="444"/>
      <c r="R110" s="444"/>
      <c r="S110" s="444"/>
      <c r="T110" s="444"/>
      <c r="U110" s="444"/>
      <c r="V110" s="444"/>
      <c r="W110" s="444"/>
      <c r="X110" s="444"/>
      <c r="Y110" s="444"/>
      <c r="Z110" s="444"/>
      <c r="AA110" s="444"/>
      <c r="AB110" s="444"/>
    </row>
    <row r="111" spans="1:28" x14ac:dyDescent="0.3">
      <c r="A111" s="209"/>
      <c r="B111" s="210"/>
      <c r="C111" s="211"/>
      <c r="D111" s="211"/>
      <c r="E111" s="211"/>
      <c r="F111" s="211"/>
      <c r="G111" s="211"/>
      <c r="H111" s="211"/>
      <c r="I111" s="211"/>
      <c r="J111" s="211"/>
      <c r="K111" s="211"/>
      <c r="L111" s="211"/>
      <c r="M111" s="211"/>
      <c r="N111" s="211"/>
    </row>
    <row r="112" spans="1:28" x14ac:dyDescent="0.3">
      <c r="A112" s="209"/>
      <c r="B112" s="210"/>
      <c r="C112" s="211"/>
      <c r="D112" s="211"/>
      <c r="E112" s="211"/>
      <c r="F112" s="211"/>
      <c r="G112" s="211"/>
      <c r="H112" s="211"/>
      <c r="I112" s="211"/>
      <c r="J112" s="211"/>
      <c r="K112" s="211"/>
      <c r="L112" s="211"/>
      <c r="M112" s="211"/>
      <c r="N112" s="211"/>
    </row>
    <row r="113" spans="1:28" x14ac:dyDescent="0.3">
      <c r="A113" s="4" t="s">
        <v>332</v>
      </c>
      <c r="B113" s="331">
        <v>6</v>
      </c>
      <c r="C113" s="332"/>
      <c r="D113" s="332"/>
      <c r="E113" s="332"/>
      <c r="F113" s="332"/>
      <c r="G113" s="332"/>
      <c r="H113" s="332"/>
      <c r="I113" s="332"/>
      <c r="J113" s="332"/>
      <c r="K113" s="332"/>
      <c r="L113" s="332"/>
      <c r="M113" s="332"/>
      <c r="N113" s="332"/>
    </row>
    <row r="114" spans="1:28" ht="28.8" x14ac:dyDescent="0.3">
      <c r="A114" s="202" t="s">
        <v>312</v>
      </c>
      <c r="B114" s="333" t="s">
        <v>28</v>
      </c>
      <c r="C114" s="333" t="s">
        <v>29</v>
      </c>
      <c r="D114" s="333" t="s">
        <v>30</v>
      </c>
      <c r="E114" s="333" t="s">
        <v>31</v>
      </c>
      <c r="F114" s="333" t="s">
        <v>32</v>
      </c>
      <c r="G114" s="333" t="s">
        <v>33</v>
      </c>
      <c r="H114" s="333" t="s">
        <v>34</v>
      </c>
      <c r="I114" s="333" t="s">
        <v>35</v>
      </c>
      <c r="J114" s="333" t="s">
        <v>36</v>
      </c>
      <c r="K114" s="333" t="s">
        <v>37</v>
      </c>
      <c r="L114" s="333" t="s">
        <v>38</v>
      </c>
      <c r="M114" s="333" t="s">
        <v>39</v>
      </c>
      <c r="N114" s="333" t="s">
        <v>82</v>
      </c>
      <c r="P114" s="203" t="s">
        <v>28</v>
      </c>
      <c r="Q114" s="203" t="s">
        <v>29</v>
      </c>
      <c r="R114" s="203" t="s">
        <v>30</v>
      </c>
      <c r="S114" s="203" t="s">
        <v>31</v>
      </c>
      <c r="T114" s="203" t="s">
        <v>32</v>
      </c>
      <c r="U114" s="203" t="s">
        <v>33</v>
      </c>
      <c r="V114" s="203" t="s">
        <v>34</v>
      </c>
      <c r="W114" s="203" t="s">
        <v>35</v>
      </c>
      <c r="X114" s="203" t="s">
        <v>36</v>
      </c>
      <c r="Y114" s="203" t="s">
        <v>37</v>
      </c>
      <c r="Z114" s="203" t="s">
        <v>38</v>
      </c>
      <c r="AA114" s="203" t="s">
        <v>39</v>
      </c>
      <c r="AB114" s="203" t="s">
        <v>82</v>
      </c>
    </row>
    <row r="115" spans="1:28" x14ac:dyDescent="0.3">
      <c r="A115" s="3" t="s">
        <v>331</v>
      </c>
      <c r="B115" s="308">
        <v>0</v>
      </c>
      <c r="C115" s="308">
        <v>0</v>
      </c>
      <c r="D115" s="308"/>
      <c r="E115" s="308"/>
      <c r="F115" s="308"/>
      <c r="G115" s="308"/>
      <c r="H115" s="308"/>
      <c r="I115" s="308"/>
      <c r="J115" s="308"/>
      <c r="K115" s="308"/>
      <c r="L115" s="308"/>
      <c r="M115" s="308"/>
      <c r="N115" s="308">
        <f>SUM(B115:M115)</f>
        <v>0</v>
      </c>
      <c r="P115" s="444"/>
      <c r="Q115" s="444"/>
      <c r="R115" s="444"/>
      <c r="S115" s="444"/>
      <c r="T115" s="444"/>
      <c r="U115" s="444"/>
      <c r="V115" s="444"/>
      <c r="W115" s="444"/>
      <c r="X115" s="444"/>
      <c r="Y115" s="444"/>
      <c r="Z115" s="444"/>
      <c r="AA115" s="444"/>
      <c r="AB115" s="444"/>
    </row>
    <row r="116" spans="1:28" x14ac:dyDescent="0.3">
      <c r="A116" s="3" t="s">
        <v>83</v>
      </c>
      <c r="B116" s="334">
        <f>B115</f>
        <v>0</v>
      </c>
      <c r="C116" s="334">
        <f>SUM($B$115:C$115)</f>
        <v>0</v>
      </c>
      <c r="D116" s="334">
        <f>SUM($B$115:D$115)</f>
        <v>0</v>
      </c>
      <c r="E116" s="334">
        <f>SUM($B$115:E$115)</f>
        <v>0</v>
      </c>
      <c r="F116" s="334">
        <f>SUM($B$115:F$115)</f>
        <v>0</v>
      </c>
      <c r="G116" s="334">
        <f>SUM($B$115:G$115)</f>
        <v>0</v>
      </c>
      <c r="H116" s="334">
        <f>SUM($B$115:H$115)</f>
        <v>0</v>
      </c>
      <c r="I116" s="334">
        <f>SUM($B$115:I$115)</f>
        <v>0</v>
      </c>
      <c r="J116" s="334">
        <f>SUM($B$115:J$115)</f>
        <v>0</v>
      </c>
      <c r="K116" s="334">
        <f>SUM($B$115:K$115)</f>
        <v>0</v>
      </c>
      <c r="L116" s="334">
        <f>SUM($B$115:L$115)</f>
        <v>0</v>
      </c>
      <c r="M116" s="334">
        <f>SUM($B$115:M$115)</f>
        <v>0</v>
      </c>
      <c r="N116" s="334">
        <f>M116</f>
        <v>0</v>
      </c>
      <c r="P116" s="444"/>
      <c r="Q116" s="444"/>
      <c r="R116" s="444"/>
      <c r="S116" s="444"/>
      <c r="T116" s="444"/>
      <c r="U116" s="444"/>
      <c r="V116" s="444"/>
      <c r="W116" s="444"/>
      <c r="X116" s="444"/>
      <c r="Y116" s="444"/>
      <c r="Z116" s="444"/>
      <c r="AA116" s="444"/>
      <c r="AB116" s="444"/>
    </row>
    <row r="117" spans="1:28" x14ac:dyDescent="0.3">
      <c r="A117" s="3" t="s">
        <v>196</v>
      </c>
      <c r="B117" s="2">
        <f>B115/$B$113</f>
        <v>0</v>
      </c>
      <c r="C117" s="2">
        <f t="shared" ref="C117:N117" si="18">C115/$B$113</f>
        <v>0</v>
      </c>
      <c r="D117" s="2">
        <f t="shared" si="18"/>
        <v>0</v>
      </c>
      <c r="E117" s="2">
        <f t="shared" si="18"/>
        <v>0</v>
      </c>
      <c r="F117" s="2">
        <f t="shared" si="18"/>
        <v>0</v>
      </c>
      <c r="G117" s="2">
        <f t="shared" si="18"/>
        <v>0</v>
      </c>
      <c r="H117" s="2">
        <f t="shared" si="18"/>
        <v>0</v>
      </c>
      <c r="I117" s="2">
        <f t="shared" si="18"/>
        <v>0</v>
      </c>
      <c r="J117" s="2">
        <f t="shared" si="18"/>
        <v>0</v>
      </c>
      <c r="K117" s="2">
        <f t="shared" si="18"/>
        <v>0</v>
      </c>
      <c r="L117" s="2">
        <f t="shared" si="18"/>
        <v>0</v>
      </c>
      <c r="M117" s="2">
        <f t="shared" si="18"/>
        <v>0</v>
      </c>
      <c r="N117" s="2">
        <f t="shared" si="18"/>
        <v>0</v>
      </c>
      <c r="P117" s="444"/>
      <c r="Q117" s="444"/>
      <c r="R117" s="444"/>
      <c r="S117" s="444"/>
      <c r="T117" s="444"/>
      <c r="U117" s="444"/>
      <c r="V117" s="444"/>
      <c r="W117" s="444"/>
      <c r="X117" s="444"/>
      <c r="Y117" s="444"/>
      <c r="Z117" s="444"/>
      <c r="AA117" s="444"/>
      <c r="AB117" s="444"/>
    </row>
    <row r="118" spans="1:28" x14ac:dyDescent="0.3">
      <c r="A118" s="3" t="s">
        <v>198</v>
      </c>
      <c r="B118" s="2">
        <f>B116/$B$113</f>
        <v>0</v>
      </c>
      <c r="C118" s="2">
        <f t="shared" ref="C118:M118" si="19">C116/$B$113</f>
        <v>0</v>
      </c>
      <c r="D118" s="2">
        <f t="shared" si="19"/>
        <v>0</v>
      </c>
      <c r="E118" s="2">
        <f t="shared" si="19"/>
        <v>0</v>
      </c>
      <c r="F118" s="2">
        <f t="shared" si="19"/>
        <v>0</v>
      </c>
      <c r="G118" s="2">
        <f t="shared" si="19"/>
        <v>0</v>
      </c>
      <c r="H118" s="2">
        <f t="shared" si="19"/>
        <v>0</v>
      </c>
      <c r="I118" s="2">
        <f t="shared" si="19"/>
        <v>0</v>
      </c>
      <c r="J118" s="2">
        <f t="shared" si="19"/>
        <v>0</v>
      </c>
      <c r="K118" s="2">
        <f t="shared" si="19"/>
        <v>0</v>
      </c>
      <c r="L118" s="2">
        <f t="shared" si="19"/>
        <v>0</v>
      </c>
      <c r="M118" s="2">
        <f t="shared" si="19"/>
        <v>0</v>
      </c>
      <c r="N118" s="2"/>
      <c r="P118" s="444"/>
      <c r="Q118" s="444"/>
      <c r="R118" s="444"/>
      <c r="S118" s="444"/>
      <c r="T118" s="444"/>
      <c r="U118" s="444"/>
      <c r="V118" s="444"/>
      <c r="W118" s="444"/>
      <c r="X118" s="444"/>
      <c r="Y118" s="444"/>
      <c r="Z118" s="444"/>
      <c r="AA118" s="444"/>
      <c r="AB118" s="444"/>
    </row>
    <row r="119" spans="1:28" x14ac:dyDescent="0.3">
      <c r="A119" s="209"/>
      <c r="B119" s="211"/>
      <c r="C119" s="211"/>
      <c r="D119" s="211"/>
      <c r="E119" s="211"/>
      <c r="F119" s="211"/>
      <c r="G119" s="211"/>
      <c r="H119" s="211"/>
      <c r="I119" s="211"/>
      <c r="J119" s="211"/>
      <c r="K119" s="211"/>
      <c r="L119" s="211"/>
      <c r="M119" s="211"/>
      <c r="N119" s="211"/>
    </row>
    <row r="120" spans="1:28" x14ac:dyDescent="0.3">
      <c r="A120" s="209"/>
      <c r="B120" s="210"/>
      <c r="C120" s="211"/>
      <c r="D120" s="211"/>
      <c r="E120" s="211"/>
      <c r="F120" s="211"/>
      <c r="G120" s="211"/>
      <c r="H120" s="211"/>
      <c r="I120" s="211"/>
      <c r="J120" s="211"/>
      <c r="K120" s="211"/>
      <c r="L120" s="211"/>
      <c r="M120" s="211"/>
      <c r="N120" s="211"/>
    </row>
    <row r="121" spans="1:28" x14ac:dyDescent="0.3">
      <c r="A121" s="208" t="s">
        <v>323</v>
      </c>
      <c r="B121" s="331">
        <v>1</v>
      </c>
      <c r="C121" s="332"/>
      <c r="D121" s="332"/>
      <c r="E121" s="332"/>
      <c r="F121" s="332"/>
      <c r="G121" s="332"/>
      <c r="H121" s="332"/>
      <c r="I121" s="332"/>
      <c r="J121" s="332"/>
      <c r="K121" s="332"/>
      <c r="L121" s="332"/>
      <c r="M121" s="332"/>
      <c r="N121" s="332"/>
    </row>
    <row r="122" spans="1:28" x14ac:dyDescent="0.3">
      <c r="A122" s="202" t="s">
        <v>333</v>
      </c>
      <c r="B122" s="333" t="s">
        <v>28</v>
      </c>
      <c r="C122" s="333" t="s">
        <v>29</v>
      </c>
      <c r="D122" s="333" t="s">
        <v>30</v>
      </c>
      <c r="E122" s="333" t="s">
        <v>31</v>
      </c>
      <c r="F122" s="333" t="s">
        <v>32</v>
      </c>
      <c r="G122" s="333" t="s">
        <v>33</v>
      </c>
      <c r="H122" s="333" t="s">
        <v>34</v>
      </c>
      <c r="I122" s="333" t="s">
        <v>35</v>
      </c>
      <c r="J122" s="333" t="s">
        <v>36</v>
      </c>
      <c r="K122" s="333" t="s">
        <v>37</v>
      </c>
      <c r="L122" s="333" t="s">
        <v>38</v>
      </c>
      <c r="M122" s="333" t="s">
        <v>39</v>
      </c>
      <c r="N122" s="333" t="s">
        <v>82</v>
      </c>
      <c r="P122" s="203" t="s">
        <v>28</v>
      </c>
      <c r="Q122" s="203" t="s">
        <v>29</v>
      </c>
      <c r="R122" s="203" t="s">
        <v>30</v>
      </c>
      <c r="S122" s="203" t="s">
        <v>31</v>
      </c>
      <c r="T122" s="203" t="s">
        <v>32</v>
      </c>
      <c r="U122" s="203" t="s">
        <v>33</v>
      </c>
      <c r="V122" s="203" t="s">
        <v>34</v>
      </c>
      <c r="W122" s="203" t="s">
        <v>35</v>
      </c>
      <c r="X122" s="203" t="s">
        <v>36</v>
      </c>
      <c r="Y122" s="203" t="s">
        <v>37</v>
      </c>
      <c r="Z122" s="203" t="s">
        <v>38</v>
      </c>
      <c r="AA122" s="203" t="s">
        <v>39</v>
      </c>
      <c r="AB122" s="203" t="s">
        <v>82</v>
      </c>
    </row>
    <row r="123" spans="1:28" x14ac:dyDescent="0.3">
      <c r="A123" s="3" t="s">
        <v>331</v>
      </c>
      <c r="B123" s="308">
        <v>0</v>
      </c>
      <c r="C123" s="308">
        <v>0</v>
      </c>
      <c r="D123" s="308"/>
      <c r="E123" s="308"/>
      <c r="F123" s="308"/>
      <c r="G123" s="308"/>
      <c r="H123" s="308"/>
      <c r="I123" s="308"/>
      <c r="J123" s="308"/>
      <c r="K123" s="308"/>
      <c r="L123" s="308"/>
      <c r="M123" s="308"/>
      <c r="N123" s="308">
        <f>SUM(B123:M123)</f>
        <v>0</v>
      </c>
      <c r="P123" s="444"/>
      <c r="Q123" s="444"/>
      <c r="R123" s="444"/>
      <c r="S123" s="444"/>
      <c r="T123" s="444"/>
      <c r="U123" s="444"/>
      <c r="V123" s="444"/>
      <c r="W123" s="444"/>
      <c r="X123" s="444"/>
      <c r="Y123" s="444"/>
      <c r="Z123" s="444"/>
      <c r="AA123" s="444"/>
      <c r="AB123" s="444"/>
    </row>
    <row r="124" spans="1:28" x14ac:dyDescent="0.3">
      <c r="A124" s="3" t="s">
        <v>83</v>
      </c>
      <c r="B124" s="334">
        <f>B123</f>
        <v>0</v>
      </c>
      <c r="C124" s="334">
        <f>SUM($B$123:C$123)</f>
        <v>0</v>
      </c>
      <c r="D124" s="334">
        <f>SUM($B$123:D$123)</f>
        <v>0</v>
      </c>
      <c r="E124" s="334">
        <f>SUM($B$123:E$123)</f>
        <v>0</v>
      </c>
      <c r="F124" s="334">
        <f>SUM($B$123:F$123)</f>
        <v>0</v>
      </c>
      <c r="G124" s="334">
        <f>SUM($B$123:G$123)</f>
        <v>0</v>
      </c>
      <c r="H124" s="334">
        <f>SUM($B$123:H$123)</f>
        <v>0</v>
      </c>
      <c r="I124" s="334">
        <f>SUM($B$123:I$123)</f>
        <v>0</v>
      </c>
      <c r="J124" s="334">
        <f>SUM($B$123:J$123)</f>
        <v>0</v>
      </c>
      <c r="K124" s="334">
        <f>SUM($B$123:K$123)</f>
        <v>0</v>
      </c>
      <c r="L124" s="334">
        <f>SUM($B$123:L$123)</f>
        <v>0</v>
      </c>
      <c r="M124" s="334">
        <f>SUM($B$123:M$123)</f>
        <v>0</v>
      </c>
      <c r="N124" s="334">
        <f>M124</f>
        <v>0</v>
      </c>
      <c r="P124" s="444"/>
      <c r="Q124" s="444"/>
      <c r="R124" s="444"/>
      <c r="S124" s="444"/>
      <c r="T124" s="444"/>
      <c r="U124" s="444"/>
      <c r="V124" s="444"/>
      <c r="W124" s="444"/>
      <c r="X124" s="444"/>
      <c r="Y124" s="444"/>
      <c r="Z124" s="444"/>
      <c r="AA124" s="444"/>
      <c r="AB124" s="444"/>
    </row>
    <row r="125" spans="1:28" x14ac:dyDescent="0.3">
      <c r="A125" s="3" t="s">
        <v>196</v>
      </c>
      <c r="B125" s="2">
        <f>B123/$B$121</f>
        <v>0</v>
      </c>
      <c r="C125" s="2">
        <f t="shared" ref="C125:N125" si="20">C123/$B$121</f>
        <v>0</v>
      </c>
      <c r="D125" s="2">
        <f t="shared" si="20"/>
        <v>0</v>
      </c>
      <c r="E125" s="2">
        <f t="shared" si="20"/>
        <v>0</v>
      </c>
      <c r="F125" s="2">
        <f t="shared" si="20"/>
        <v>0</v>
      </c>
      <c r="G125" s="2">
        <f t="shared" si="20"/>
        <v>0</v>
      </c>
      <c r="H125" s="2">
        <f t="shared" si="20"/>
        <v>0</v>
      </c>
      <c r="I125" s="2">
        <f t="shared" si="20"/>
        <v>0</v>
      </c>
      <c r="J125" s="2">
        <f t="shared" si="20"/>
        <v>0</v>
      </c>
      <c r="K125" s="2">
        <f t="shared" si="20"/>
        <v>0</v>
      </c>
      <c r="L125" s="2">
        <f t="shared" si="20"/>
        <v>0</v>
      </c>
      <c r="M125" s="2">
        <f t="shared" si="20"/>
        <v>0</v>
      </c>
      <c r="N125" s="2">
        <f t="shared" si="20"/>
        <v>0</v>
      </c>
      <c r="P125" s="444"/>
      <c r="Q125" s="444"/>
      <c r="R125" s="444"/>
      <c r="S125" s="444"/>
      <c r="T125" s="444"/>
      <c r="U125" s="444"/>
      <c r="V125" s="444"/>
      <c r="W125" s="444"/>
      <c r="X125" s="444"/>
      <c r="Y125" s="444"/>
      <c r="Z125" s="444"/>
      <c r="AA125" s="444"/>
      <c r="AB125" s="444"/>
    </row>
    <row r="126" spans="1:28" x14ac:dyDescent="0.3">
      <c r="A126" s="3" t="s">
        <v>198</v>
      </c>
      <c r="B126" s="2">
        <f>B124/$B$121</f>
        <v>0</v>
      </c>
      <c r="C126" s="2">
        <f t="shared" ref="C126:M126" si="21">C124/$B$121</f>
        <v>0</v>
      </c>
      <c r="D126" s="2">
        <f t="shared" si="21"/>
        <v>0</v>
      </c>
      <c r="E126" s="2">
        <f t="shared" si="21"/>
        <v>0</v>
      </c>
      <c r="F126" s="2">
        <f t="shared" si="21"/>
        <v>0</v>
      </c>
      <c r="G126" s="2">
        <f t="shared" si="21"/>
        <v>0</v>
      </c>
      <c r="H126" s="2">
        <f t="shared" si="21"/>
        <v>0</v>
      </c>
      <c r="I126" s="2">
        <f t="shared" si="21"/>
        <v>0</v>
      </c>
      <c r="J126" s="2">
        <f t="shared" si="21"/>
        <v>0</v>
      </c>
      <c r="K126" s="2">
        <f t="shared" si="21"/>
        <v>0</v>
      </c>
      <c r="L126" s="2">
        <f t="shared" si="21"/>
        <v>0</v>
      </c>
      <c r="M126" s="2">
        <f t="shared" si="21"/>
        <v>0</v>
      </c>
      <c r="N126" s="2"/>
      <c r="P126" s="444"/>
      <c r="Q126" s="444"/>
      <c r="R126" s="444"/>
      <c r="S126" s="444"/>
      <c r="T126" s="444"/>
      <c r="U126" s="444"/>
      <c r="V126" s="444"/>
      <c r="W126" s="444"/>
      <c r="X126" s="444"/>
      <c r="Y126" s="444"/>
      <c r="Z126" s="444"/>
      <c r="AA126" s="444"/>
      <c r="AB126" s="444"/>
    </row>
    <row r="127" spans="1:28" x14ac:dyDescent="0.3">
      <c r="A127" s="209"/>
      <c r="B127" s="211"/>
      <c r="C127" s="211"/>
      <c r="D127" s="211"/>
      <c r="E127" s="211"/>
      <c r="F127" s="211"/>
      <c r="G127" s="211"/>
      <c r="H127" s="211"/>
      <c r="I127" s="211"/>
      <c r="J127" s="211"/>
      <c r="K127" s="211"/>
      <c r="L127" s="211"/>
      <c r="M127" s="211"/>
      <c r="N127" s="211"/>
    </row>
    <row r="128" spans="1:28" x14ac:dyDescent="0.3">
      <c r="A128" s="209"/>
      <c r="B128" s="210"/>
      <c r="C128" s="211"/>
      <c r="D128" s="211"/>
      <c r="E128" s="211"/>
      <c r="F128" s="211"/>
      <c r="G128" s="211"/>
      <c r="H128" s="211"/>
      <c r="I128" s="211"/>
      <c r="J128" s="211"/>
      <c r="K128" s="211"/>
      <c r="L128" s="211"/>
      <c r="M128" s="211"/>
      <c r="N128" s="211"/>
    </row>
    <row r="129" spans="1:28" x14ac:dyDescent="0.3">
      <c r="A129" s="208" t="s">
        <v>323</v>
      </c>
      <c r="B129" s="331">
        <v>12</v>
      </c>
      <c r="C129" s="332"/>
      <c r="D129" s="332"/>
      <c r="E129" s="332"/>
      <c r="F129" s="332"/>
      <c r="G129" s="332"/>
      <c r="H129" s="332"/>
      <c r="I129" s="332"/>
      <c r="J129" s="332"/>
      <c r="K129" s="332"/>
      <c r="L129" s="332"/>
      <c r="M129" s="332"/>
      <c r="N129" s="332"/>
    </row>
    <row r="130" spans="1:28" x14ac:dyDescent="0.3">
      <c r="A130" s="202" t="s">
        <v>313</v>
      </c>
      <c r="B130" s="333" t="s">
        <v>28</v>
      </c>
      <c r="C130" s="333" t="s">
        <v>29</v>
      </c>
      <c r="D130" s="333" t="s">
        <v>30</v>
      </c>
      <c r="E130" s="333" t="s">
        <v>31</v>
      </c>
      <c r="F130" s="333" t="s">
        <v>32</v>
      </c>
      <c r="G130" s="333" t="s">
        <v>33</v>
      </c>
      <c r="H130" s="333" t="s">
        <v>34</v>
      </c>
      <c r="I130" s="333" t="s">
        <v>35</v>
      </c>
      <c r="J130" s="333" t="s">
        <v>36</v>
      </c>
      <c r="K130" s="333" t="s">
        <v>37</v>
      </c>
      <c r="L130" s="333" t="s">
        <v>38</v>
      </c>
      <c r="M130" s="333" t="s">
        <v>39</v>
      </c>
      <c r="N130" s="333" t="s">
        <v>82</v>
      </c>
      <c r="P130" s="203" t="s">
        <v>28</v>
      </c>
      <c r="Q130" s="203" t="s">
        <v>29</v>
      </c>
      <c r="R130" s="203" t="s">
        <v>30</v>
      </c>
      <c r="S130" s="203" t="s">
        <v>31</v>
      </c>
      <c r="T130" s="203" t="s">
        <v>32</v>
      </c>
      <c r="U130" s="203" t="s">
        <v>33</v>
      </c>
      <c r="V130" s="203" t="s">
        <v>34</v>
      </c>
      <c r="W130" s="203" t="s">
        <v>35</v>
      </c>
      <c r="X130" s="203" t="s">
        <v>36</v>
      </c>
      <c r="Y130" s="203" t="s">
        <v>37</v>
      </c>
      <c r="Z130" s="203" t="s">
        <v>38</v>
      </c>
      <c r="AA130" s="203" t="s">
        <v>39</v>
      </c>
      <c r="AB130" s="203" t="s">
        <v>82</v>
      </c>
    </row>
    <row r="131" spans="1:28" x14ac:dyDescent="0.3">
      <c r="A131" s="3" t="s">
        <v>331</v>
      </c>
      <c r="B131" s="308">
        <v>0</v>
      </c>
      <c r="C131" s="308">
        <v>0</v>
      </c>
      <c r="D131" s="308"/>
      <c r="E131" s="308"/>
      <c r="F131" s="308"/>
      <c r="G131" s="308"/>
      <c r="H131" s="308"/>
      <c r="I131" s="308"/>
      <c r="J131" s="308"/>
      <c r="K131" s="308"/>
      <c r="L131" s="308"/>
      <c r="M131" s="308"/>
      <c r="N131" s="308">
        <f>SUM(B131:M131)</f>
        <v>0</v>
      </c>
      <c r="P131" s="444"/>
      <c r="Q131" s="444"/>
      <c r="R131" s="444"/>
      <c r="S131" s="444"/>
      <c r="T131" s="444"/>
      <c r="U131" s="444"/>
      <c r="V131" s="444"/>
      <c r="W131" s="444"/>
      <c r="X131" s="444"/>
      <c r="Y131" s="444"/>
      <c r="Z131" s="444"/>
      <c r="AA131" s="444"/>
      <c r="AB131" s="444"/>
    </row>
    <row r="132" spans="1:28" x14ac:dyDescent="0.3">
      <c r="A132" s="3" t="s">
        <v>83</v>
      </c>
      <c r="B132" s="334">
        <f>B131</f>
        <v>0</v>
      </c>
      <c r="C132" s="334">
        <f>SUM($B$131:C$131)</f>
        <v>0</v>
      </c>
      <c r="D132" s="334">
        <f>SUM($B$131:D$131)</f>
        <v>0</v>
      </c>
      <c r="E132" s="334">
        <f>SUM($B$131:E$131)</f>
        <v>0</v>
      </c>
      <c r="F132" s="334">
        <f>SUM($B$131:F$131)</f>
        <v>0</v>
      </c>
      <c r="G132" s="334">
        <f>SUM($B$131:G$131)</f>
        <v>0</v>
      </c>
      <c r="H132" s="334">
        <f>SUM($B$131:H$131)</f>
        <v>0</v>
      </c>
      <c r="I132" s="334">
        <f>SUM($B$131:I$131)</f>
        <v>0</v>
      </c>
      <c r="J132" s="334">
        <f>SUM($B$131:J$131)</f>
        <v>0</v>
      </c>
      <c r="K132" s="334">
        <f>SUM($B$131:K$131)</f>
        <v>0</v>
      </c>
      <c r="L132" s="334">
        <f>SUM($B$131:L$131)</f>
        <v>0</v>
      </c>
      <c r="M132" s="334">
        <f>SUM($B$131:M$131)</f>
        <v>0</v>
      </c>
      <c r="N132" s="334">
        <f>M132</f>
        <v>0</v>
      </c>
      <c r="P132" s="444"/>
      <c r="Q132" s="444"/>
      <c r="R132" s="444"/>
      <c r="S132" s="444"/>
      <c r="T132" s="444"/>
      <c r="U132" s="444"/>
      <c r="V132" s="444"/>
      <c r="W132" s="444"/>
      <c r="X132" s="444"/>
      <c r="Y132" s="444"/>
      <c r="Z132" s="444"/>
      <c r="AA132" s="444"/>
      <c r="AB132" s="444"/>
    </row>
    <row r="133" spans="1:28" x14ac:dyDescent="0.3">
      <c r="A133" s="3" t="s">
        <v>196</v>
      </c>
      <c r="B133" s="2">
        <f>B131/$B$129</f>
        <v>0</v>
      </c>
      <c r="C133" s="2">
        <f t="shared" ref="C133:N133" si="22">C131/$B$121</f>
        <v>0</v>
      </c>
      <c r="D133" s="2">
        <f t="shared" si="22"/>
        <v>0</v>
      </c>
      <c r="E133" s="2">
        <f t="shared" si="22"/>
        <v>0</v>
      </c>
      <c r="F133" s="2">
        <f t="shared" si="22"/>
        <v>0</v>
      </c>
      <c r="G133" s="2">
        <f t="shared" si="22"/>
        <v>0</v>
      </c>
      <c r="H133" s="2">
        <f t="shared" si="22"/>
        <v>0</v>
      </c>
      <c r="I133" s="2">
        <f t="shared" si="22"/>
        <v>0</v>
      </c>
      <c r="J133" s="2">
        <f t="shared" si="22"/>
        <v>0</v>
      </c>
      <c r="K133" s="2">
        <f t="shared" si="22"/>
        <v>0</v>
      </c>
      <c r="L133" s="2">
        <f t="shared" si="22"/>
        <v>0</v>
      </c>
      <c r="M133" s="2">
        <f t="shared" si="22"/>
        <v>0</v>
      </c>
      <c r="N133" s="2">
        <f t="shared" si="22"/>
        <v>0</v>
      </c>
      <c r="P133" s="444"/>
      <c r="Q133" s="444"/>
      <c r="R133" s="444"/>
      <c r="S133" s="444"/>
      <c r="T133" s="444"/>
      <c r="U133" s="444"/>
      <c r="V133" s="444"/>
      <c r="W133" s="444"/>
      <c r="X133" s="444"/>
      <c r="Y133" s="444"/>
      <c r="Z133" s="444"/>
      <c r="AA133" s="444"/>
      <c r="AB133" s="444"/>
    </row>
    <row r="134" spans="1:28" x14ac:dyDescent="0.3">
      <c r="A134" s="3" t="s">
        <v>198</v>
      </c>
      <c r="B134" s="2">
        <f>B132/$B$129</f>
        <v>0</v>
      </c>
      <c r="C134" s="2">
        <f t="shared" ref="C134:M134" si="23">C132/$B$129</f>
        <v>0</v>
      </c>
      <c r="D134" s="2">
        <f t="shared" si="23"/>
        <v>0</v>
      </c>
      <c r="E134" s="2">
        <f t="shared" si="23"/>
        <v>0</v>
      </c>
      <c r="F134" s="2">
        <f t="shared" si="23"/>
        <v>0</v>
      </c>
      <c r="G134" s="2">
        <f t="shared" si="23"/>
        <v>0</v>
      </c>
      <c r="H134" s="2">
        <f t="shared" si="23"/>
        <v>0</v>
      </c>
      <c r="I134" s="2">
        <f t="shared" si="23"/>
        <v>0</v>
      </c>
      <c r="J134" s="2">
        <f t="shared" si="23"/>
        <v>0</v>
      </c>
      <c r="K134" s="2">
        <f t="shared" si="23"/>
        <v>0</v>
      </c>
      <c r="L134" s="2">
        <f t="shared" si="23"/>
        <v>0</v>
      </c>
      <c r="M134" s="2">
        <f t="shared" si="23"/>
        <v>0</v>
      </c>
      <c r="N134" s="2"/>
      <c r="P134" s="444"/>
      <c r="Q134" s="444"/>
      <c r="R134" s="444"/>
      <c r="S134" s="444"/>
      <c r="T134" s="444"/>
      <c r="U134" s="444"/>
      <c r="V134" s="444"/>
      <c r="W134" s="444"/>
      <c r="X134" s="444"/>
      <c r="Y134" s="444"/>
      <c r="Z134" s="444"/>
      <c r="AA134" s="444"/>
      <c r="AB134" s="444"/>
    </row>
    <row r="135" spans="1:28" x14ac:dyDescent="0.3">
      <c r="A135" s="209"/>
      <c r="B135" s="211"/>
      <c r="C135" s="211"/>
      <c r="D135" s="211"/>
      <c r="E135" s="211"/>
      <c r="F135" s="211"/>
      <c r="G135" s="211"/>
      <c r="H135" s="211"/>
      <c r="I135" s="211"/>
      <c r="J135" s="211"/>
      <c r="K135" s="211"/>
      <c r="L135" s="211"/>
      <c r="M135" s="211"/>
      <c r="N135" s="211"/>
    </row>
    <row r="136" spans="1:28" x14ac:dyDescent="0.3">
      <c r="A136" s="209"/>
      <c r="B136" s="210"/>
      <c r="C136" s="211"/>
      <c r="D136" s="211"/>
      <c r="E136" s="211"/>
      <c r="F136" s="211"/>
      <c r="G136" s="211"/>
      <c r="H136" s="211"/>
      <c r="I136" s="211"/>
      <c r="J136" s="211"/>
      <c r="K136" s="211"/>
      <c r="L136" s="211"/>
      <c r="M136" s="211"/>
      <c r="N136" s="211"/>
    </row>
    <row r="137" spans="1:28" x14ac:dyDescent="0.3">
      <c r="A137" s="202" t="s">
        <v>199</v>
      </c>
      <c r="B137" s="203" t="s">
        <v>28</v>
      </c>
      <c r="C137" s="203" t="s">
        <v>29</v>
      </c>
      <c r="D137" s="203" t="s">
        <v>30</v>
      </c>
      <c r="E137" s="203" t="s">
        <v>31</v>
      </c>
      <c r="F137" s="203" t="s">
        <v>32</v>
      </c>
      <c r="G137" s="203" t="s">
        <v>33</v>
      </c>
      <c r="H137" s="203" t="s">
        <v>34</v>
      </c>
      <c r="I137" s="203" t="s">
        <v>35</v>
      </c>
      <c r="J137" s="203" t="s">
        <v>36</v>
      </c>
      <c r="K137" s="203" t="s">
        <v>37</v>
      </c>
      <c r="L137" s="203" t="s">
        <v>38</v>
      </c>
      <c r="M137" s="203" t="s">
        <v>39</v>
      </c>
      <c r="N137" s="203" t="s">
        <v>82</v>
      </c>
      <c r="P137" s="203" t="s">
        <v>28</v>
      </c>
      <c r="Q137" s="203" t="s">
        <v>29</v>
      </c>
      <c r="R137" s="203" t="s">
        <v>30</v>
      </c>
      <c r="S137" s="203" t="s">
        <v>31</v>
      </c>
      <c r="T137" s="203" t="s">
        <v>32</v>
      </c>
      <c r="U137" s="203" t="s">
        <v>33</v>
      </c>
      <c r="V137" s="203" t="s">
        <v>34</v>
      </c>
      <c r="W137" s="203" t="s">
        <v>35</v>
      </c>
      <c r="X137" s="203" t="s">
        <v>36</v>
      </c>
      <c r="Y137" s="203" t="s">
        <v>37</v>
      </c>
      <c r="Z137" s="203" t="s">
        <v>38</v>
      </c>
      <c r="AA137" s="203" t="s">
        <v>39</v>
      </c>
      <c r="AB137" s="203" t="s">
        <v>82</v>
      </c>
    </row>
    <row r="138" spans="1:28" x14ac:dyDescent="0.3">
      <c r="A138" s="3" t="s">
        <v>40</v>
      </c>
      <c r="B138" s="213">
        <v>0.98</v>
      </c>
      <c r="C138" s="213">
        <v>0.98</v>
      </c>
      <c r="D138" s="213">
        <v>0.98</v>
      </c>
      <c r="E138" s="213">
        <v>0.98</v>
      </c>
      <c r="F138" s="213">
        <v>0.98</v>
      </c>
      <c r="G138" s="213">
        <v>0.98</v>
      </c>
      <c r="H138" s="213">
        <v>0.98</v>
      </c>
      <c r="I138" s="213">
        <v>0.98</v>
      </c>
      <c r="J138" s="213">
        <v>0.98</v>
      </c>
      <c r="K138" s="213">
        <v>0.98</v>
      </c>
      <c r="L138" s="213">
        <v>0.98</v>
      </c>
      <c r="M138" s="213">
        <v>0.98</v>
      </c>
      <c r="N138" s="213">
        <f>AVERAGE(B138:M138)</f>
        <v>0.98000000000000032</v>
      </c>
      <c r="P138" s="444"/>
      <c r="Q138" s="444"/>
      <c r="R138" s="444"/>
      <c r="S138" s="444"/>
      <c r="T138" s="444"/>
      <c r="U138" s="444"/>
      <c r="V138" s="444"/>
      <c r="W138" s="444"/>
      <c r="X138" s="444"/>
      <c r="Y138" s="444"/>
      <c r="Z138" s="444"/>
      <c r="AA138" s="444"/>
      <c r="AB138" s="444"/>
    </row>
    <row r="139" spans="1:28" x14ac:dyDescent="0.3">
      <c r="A139" s="3" t="s">
        <v>226</v>
      </c>
      <c r="B139" s="239">
        <v>0.94279999999999997</v>
      </c>
      <c r="C139" s="239">
        <v>1</v>
      </c>
      <c r="D139" s="239"/>
      <c r="E139" s="239"/>
      <c r="F139" s="239"/>
      <c r="G139" s="239"/>
      <c r="H139" s="239"/>
      <c r="I139" s="239"/>
      <c r="J139" s="239"/>
      <c r="K139" s="239"/>
      <c r="L139" s="239"/>
      <c r="M139" s="239"/>
      <c r="N139" s="239">
        <f>AVERAGE(B139:M139)</f>
        <v>0.97140000000000004</v>
      </c>
      <c r="P139" s="444"/>
      <c r="Q139" s="444"/>
      <c r="R139" s="444"/>
      <c r="S139" s="444"/>
      <c r="T139" s="444"/>
      <c r="U139" s="444"/>
      <c r="V139" s="444"/>
      <c r="W139" s="444"/>
      <c r="X139" s="444"/>
      <c r="Y139" s="444"/>
      <c r="Z139" s="444"/>
      <c r="AA139" s="444"/>
      <c r="AB139" s="444"/>
    </row>
    <row r="140" spans="1:28" x14ac:dyDescent="0.3">
      <c r="A140" s="3" t="s">
        <v>196</v>
      </c>
      <c r="B140" s="2">
        <f>B139/B138</f>
        <v>0.9620408163265306</v>
      </c>
      <c r="C140" s="2">
        <f t="shared" ref="C140:M140" si="24">C139/C138</f>
        <v>1.0204081632653061</v>
      </c>
      <c r="D140" s="2">
        <f t="shared" si="24"/>
        <v>0</v>
      </c>
      <c r="E140" s="2">
        <f t="shared" si="24"/>
        <v>0</v>
      </c>
      <c r="F140" s="2">
        <f t="shared" si="24"/>
        <v>0</v>
      </c>
      <c r="G140" s="2">
        <f t="shared" si="24"/>
        <v>0</v>
      </c>
      <c r="H140" s="2">
        <f t="shared" si="24"/>
        <v>0</v>
      </c>
      <c r="I140" s="2">
        <f t="shared" si="24"/>
        <v>0</v>
      </c>
      <c r="J140" s="2">
        <f t="shared" si="24"/>
        <v>0</v>
      </c>
      <c r="K140" s="2">
        <f t="shared" si="24"/>
        <v>0</v>
      </c>
      <c r="L140" s="2">
        <f t="shared" si="24"/>
        <v>0</v>
      </c>
      <c r="M140" s="2">
        <f t="shared" si="24"/>
        <v>0</v>
      </c>
      <c r="N140" s="6">
        <f>IFERROR(N139/N138,0)</f>
        <v>0.99122448979591804</v>
      </c>
      <c r="P140" s="444"/>
      <c r="Q140" s="444"/>
      <c r="R140" s="444"/>
      <c r="S140" s="444"/>
      <c r="T140" s="444"/>
      <c r="U140" s="444"/>
      <c r="V140" s="444"/>
      <c r="W140" s="444"/>
      <c r="X140" s="444"/>
      <c r="Y140" s="444"/>
      <c r="Z140" s="444"/>
      <c r="AA140" s="444"/>
      <c r="AB140" s="444"/>
    </row>
    <row r="141" spans="1:28" x14ac:dyDescent="0.3">
      <c r="A141" s="3" t="s">
        <v>198</v>
      </c>
      <c r="B141" s="2">
        <f>B140</f>
        <v>0.9620408163265306</v>
      </c>
      <c r="C141" s="2">
        <f>IFERROR(SUM($B$139:C$139)/COUNT($B$139:C$139),0)</f>
        <v>0.97140000000000004</v>
      </c>
      <c r="D141" s="2">
        <f>IFERROR(SUM($B$139:D$139)/COUNT($B$139:D$139),0)</f>
        <v>0.97140000000000004</v>
      </c>
      <c r="E141" s="2">
        <f>IFERROR(SUM($B$139:E$139)/COUNT($B$139:E$139),0)</f>
        <v>0.97140000000000004</v>
      </c>
      <c r="F141" s="2">
        <f>IFERROR(SUM($B$139:F$139)/COUNT($B$139:F$139),0)</f>
        <v>0.97140000000000004</v>
      </c>
      <c r="G141" s="2">
        <f>IFERROR(SUM($B$139:G$139)/COUNT($B$139:G$139),0)</f>
        <v>0.97140000000000004</v>
      </c>
      <c r="H141" s="2">
        <f>IFERROR(SUM($B$139:H$139)/COUNT($B$139:H$139),0)</f>
        <v>0.97140000000000004</v>
      </c>
      <c r="I141" s="2">
        <f>IFERROR(SUM($B$139:I$139)/COUNT($B$139:I$139),0)</f>
        <v>0.97140000000000004</v>
      </c>
      <c r="J141" s="2">
        <f>IFERROR(SUM($B$139:J$139)/COUNT($B$139:J$139),0)</f>
        <v>0.97140000000000004</v>
      </c>
      <c r="K141" s="2">
        <f>IFERROR(SUM($B$139:K$139)/COUNT($B$139:K$139),0)</f>
        <v>0.97140000000000004</v>
      </c>
      <c r="L141" s="2">
        <f>IFERROR(SUM($B$139:L$139)/COUNT($B$139:L$139),0)</f>
        <v>0.97140000000000004</v>
      </c>
      <c r="M141" s="2">
        <f>IFERROR(SUM($B$139:M$139)/COUNT($B$139:M$139),0)</f>
        <v>0.97140000000000004</v>
      </c>
      <c r="N141" s="2"/>
      <c r="P141" s="444"/>
      <c r="Q141" s="444"/>
      <c r="R141" s="444"/>
      <c r="S141" s="444"/>
      <c r="T141" s="444"/>
      <c r="U141" s="444"/>
      <c r="V141" s="444"/>
      <c r="W141" s="444"/>
      <c r="X141" s="444"/>
      <c r="Y141" s="444"/>
      <c r="Z141" s="444"/>
      <c r="AA141" s="444"/>
      <c r="AB141" s="444"/>
    </row>
    <row r="142" spans="1:28" x14ac:dyDescent="0.3">
      <c r="A142" s="209"/>
      <c r="B142" s="211"/>
      <c r="C142" s="211"/>
      <c r="D142" s="211"/>
      <c r="E142" s="211"/>
      <c r="F142" s="211"/>
      <c r="G142" s="211"/>
      <c r="H142" s="211"/>
      <c r="I142" s="211"/>
      <c r="J142" s="211"/>
      <c r="K142" s="211"/>
      <c r="L142" s="211"/>
      <c r="M142" s="211"/>
      <c r="N142" s="211"/>
    </row>
    <row r="143" spans="1:28" x14ac:dyDescent="0.3">
      <c r="A143" s="209"/>
      <c r="B143" s="211"/>
      <c r="C143" s="211"/>
      <c r="D143" s="211"/>
      <c r="E143" s="211"/>
      <c r="F143" s="211"/>
      <c r="G143" s="211"/>
      <c r="H143" s="211"/>
      <c r="I143" s="211"/>
      <c r="J143" s="211"/>
      <c r="K143" s="211"/>
      <c r="L143" s="211"/>
      <c r="M143" s="211"/>
      <c r="N143" s="211"/>
    </row>
    <row r="144" spans="1:28" x14ac:dyDescent="0.3">
      <c r="A144" s="4" t="s">
        <v>235</v>
      </c>
    </row>
    <row r="145" spans="1:28" x14ac:dyDescent="0.3">
      <c r="A145" s="202" t="s">
        <v>232</v>
      </c>
      <c r="B145" s="203" t="s">
        <v>28</v>
      </c>
      <c r="C145" s="203" t="s">
        <v>29</v>
      </c>
      <c r="D145" s="203" t="s">
        <v>30</v>
      </c>
      <c r="E145" s="203" t="s">
        <v>31</v>
      </c>
      <c r="F145" s="203" t="s">
        <v>32</v>
      </c>
      <c r="G145" s="203" t="s">
        <v>33</v>
      </c>
      <c r="H145" s="203" t="s">
        <v>34</v>
      </c>
      <c r="I145" s="203" t="s">
        <v>35</v>
      </c>
      <c r="J145" s="203" t="s">
        <v>36</v>
      </c>
      <c r="K145" s="203" t="s">
        <v>37</v>
      </c>
      <c r="L145" s="203" t="s">
        <v>38</v>
      </c>
      <c r="M145" s="203" t="s">
        <v>39</v>
      </c>
      <c r="N145" s="203" t="s">
        <v>82</v>
      </c>
      <c r="P145" s="203" t="s">
        <v>28</v>
      </c>
      <c r="Q145" s="203" t="s">
        <v>29</v>
      </c>
      <c r="R145" s="203" t="s">
        <v>30</v>
      </c>
      <c r="S145" s="203" t="s">
        <v>31</v>
      </c>
      <c r="T145" s="203" t="s">
        <v>32</v>
      </c>
      <c r="U145" s="203" t="s">
        <v>33</v>
      </c>
      <c r="V145" s="203" t="s">
        <v>34</v>
      </c>
      <c r="W145" s="203" t="s">
        <v>35</v>
      </c>
      <c r="X145" s="203" t="s">
        <v>36</v>
      </c>
      <c r="Y145" s="203" t="s">
        <v>37</v>
      </c>
      <c r="Z145" s="203" t="s">
        <v>38</v>
      </c>
      <c r="AA145" s="203" t="s">
        <v>39</v>
      </c>
      <c r="AB145" s="203" t="s">
        <v>82</v>
      </c>
    </row>
    <row r="146" spans="1:28" x14ac:dyDescent="0.3">
      <c r="A146" s="3" t="s">
        <v>40</v>
      </c>
      <c r="B146" s="207">
        <v>0</v>
      </c>
      <c r="C146" s="207">
        <v>0</v>
      </c>
      <c r="D146" s="207">
        <v>0</v>
      </c>
      <c r="E146" s="207">
        <v>0</v>
      </c>
      <c r="F146" s="207">
        <v>0</v>
      </c>
      <c r="G146" s="207">
        <v>0</v>
      </c>
      <c r="H146" s="207">
        <v>0</v>
      </c>
      <c r="I146" s="207">
        <v>0</v>
      </c>
      <c r="J146" s="207">
        <v>0</v>
      </c>
      <c r="K146" s="207">
        <v>0</v>
      </c>
      <c r="L146" s="207">
        <v>0</v>
      </c>
      <c r="M146" s="207">
        <v>0</v>
      </c>
      <c r="N146" s="207">
        <f>AVERAGE(B146:M146)</f>
        <v>0</v>
      </c>
      <c r="P146" s="444"/>
      <c r="Q146" s="444"/>
      <c r="R146" s="444"/>
      <c r="S146" s="444"/>
      <c r="T146" s="444"/>
      <c r="U146" s="444"/>
      <c r="V146" s="444"/>
      <c r="W146" s="444"/>
      <c r="X146" s="444"/>
      <c r="Y146" s="444"/>
      <c r="Z146" s="444"/>
      <c r="AA146" s="444"/>
      <c r="AB146" s="444"/>
    </row>
    <row r="147" spans="1:28" x14ac:dyDescent="0.3">
      <c r="A147" s="3" t="s">
        <v>41</v>
      </c>
      <c r="B147" s="238">
        <v>0</v>
      </c>
      <c r="C147" s="238">
        <v>0</v>
      </c>
      <c r="D147" s="238"/>
      <c r="E147" s="238"/>
      <c r="F147" s="238"/>
      <c r="G147" s="238"/>
      <c r="H147" s="238"/>
      <c r="I147" s="238"/>
      <c r="J147" s="238"/>
      <c r="K147" s="238"/>
      <c r="L147" s="238"/>
      <c r="M147" s="238"/>
      <c r="N147" s="238">
        <f>SUM(B147:M147)</f>
        <v>0</v>
      </c>
      <c r="P147" s="444"/>
      <c r="Q147" s="444"/>
      <c r="R147" s="444"/>
      <c r="S147" s="444"/>
      <c r="T147" s="444"/>
      <c r="U147" s="444"/>
      <c r="V147" s="444"/>
      <c r="W147" s="444"/>
      <c r="X147" s="444"/>
      <c r="Y147" s="444"/>
      <c r="Z147" s="444"/>
      <c r="AA147" s="444"/>
      <c r="AB147" s="444"/>
    </row>
    <row r="148" spans="1:28" x14ac:dyDescent="0.3">
      <c r="A148" s="3" t="s">
        <v>196</v>
      </c>
      <c r="B148" s="6">
        <f>IF(B147=0,1,B146/B147)</f>
        <v>1</v>
      </c>
      <c r="C148" s="6">
        <f t="shared" ref="C148:N148" si="25">IF(C147=0,1,C146/C147)</f>
        <v>1</v>
      </c>
      <c r="D148" s="6">
        <f t="shared" si="25"/>
        <v>1</v>
      </c>
      <c r="E148" s="6">
        <f t="shared" si="25"/>
        <v>1</v>
      </c>
      <c r="F148" s="6">
        <f t="shared" si="25"/>
        <v>1</v>
      </c>
      <c r="G148" s="6">
        <f t="shared" si="25"/>
        <v>1</v>
      </c>
      <c r="H148" s="6">
        <f t="shared" si="25"/>
        <v>1</v>
      </c>
      <c r="I148" s="6">
        <f t="shared" si="25"/>
        <v>1</v>
      </c>
      <c r="J148" s="6">
        <f t="shared" si="25"/>
        <v>1</v>
      </c>
      <c r="K148" s="6">
        <f t="shared" si="25"/>
        <v>1</v>
      </c>
      <c r="L148" s="6">
        <f t="shared" si="25"/>
        <v>1</v>
      </c>
      <c r="M148" s="6">
        <f t="shared" si="25"/>
        <v>1</v>
      </c>
      <c r="N148" s="6">
        <f t="shared" si="25"/>
        <v>1</v>
      </c>
      <c r="P148" s="444"/>
      <c r="Q148" s="444"/>
      <c r="R148" s="444"/>
      <c r="S148" s="444"/>
      <c r="T148" s="444"/>
      <c r="U148" s="444"/>
      <c r="V148" s="444"/>
      <c r="W148" s="444"/>
      <c r="X148" s="444"/>
      <c r="Y148" s="444"/>
      <c r="Z148" s="444"/>
      <c r="AA148" s="444"/>
      <c r="AB148" s="444"/>
    </row>
    <row r="149" spans="1:28" x14ac:dyDescent="0.3">
      <c r="A149" s="3" t="s">
        <v>198</v>
      </c>
      <c r="B149" s="2">
        <f>B148</f>
        <v>1</v>
      </c>
      <c r="C149" s="2">
        <f>AVERAGE($B$148:C$148)</f>
        <v>1</v>
      </c>
      <c r="D149" s="2">
        <f>AVERAGE($B$148:D$148)</f>
        <v>1</v>
      </c>
      <c r="E149" s="2">
        <f>AVERAGE($B$148:E$148)</f>
        <v>1</v>
      </c>
      <c r="F149" s="2">
        <f>AVERAGE($B$148:F$148)</f>
        <v>1</v>
      </c>
      <c r="G149" s="2">
        <f>AVERAGE($B$148:G$148)</f>
        <v>1</v>
      </c>
      <c r="H149" s="2">
        <f>AVERAGE($B$148:H$148)</f>
        <v>1</v>
      </c>
      <c r="I149" s="2">
        <f>AVERAGE($B$148:I$148)</f>
        <v>1</v>
      </c>
      <c r="J149" s="2">
        <f>AVERAGE($B$148:J$148)</f>
        <v>1</v>
      </c>
      <c r="K149" s="2">
        <f>AVERAGE($B$148:K$148)</f>
        <v>1</v>
      </c>
      <c r="L149" s="2">
        <f>AVERAGE($B$148:L$148)</f>
        <v>1</v>
      </c>
      <c r="M149" s="2">
        <f>AVERAGE($B$148:M$148)</f>
        <v>1</v>
      </c>
      <c r="N149" s="2"/>
      <c r="P149" s="444"/>
      <c r="Q149" s="444"/>
      <c r="R149" s="444"/>
      <c r="S149" s="444"/>
      <c r="T149" s="444"/>
      <c r="U149" s="444"/>
      <c r="V149" s="444"/>
      <c r="W149" s="444"/>
      <c r="X149" s="444"/>
      <c r="Y149" s="444"/>
      <c r="Z149" s="444"/>
      <c r="AA149" s="444"/>
      <c r="AB149" s="444"/>
    </row>
    <row r="150" spans="1:28" x14ac:dyDescent="0.3">
      <c r="A150" s="209"/>
      <c r="B150" s="211"/>
      <c r="C150" s="211"/>
      <c r="D150" s="211"/>
      <c r="E150" s="211"/>
      <c r="F150" s="211"/>
      <c r="G150" s="211"/>
      <c r="H150" s="211"/>
      <c r="I150" s="211"/>
      <c r="J150" s="211"/>
      <c r="K150" s="211"/>
      <c r="L150" s="211"/>
      <c r="M150" s="211"/>
      <c r="N150" s="211"/>
    </row>
    <row r="152" spans="1:28" ht="28.8" x14ac:dyDescent="0.3">
      <c r="A152" s="202" t="s">
        <v>236</v>
      </c>
      <c r="B152" s="203" t="s">
        <v>28</v>
      </c>
      <c r="C152" s="203" t="s">
        <v>29</v>
      </c>
      <c r="D152" s="203" t="s">
        <v>30</v>
      </c>
      <c r="E152" s="203" t="s">
        <v>31</v>
      </c>
      <c r="F152" s="203" t="s">
        <v>32</v>
      </c>
      <c r="G152" s="203" t="s">
        <v>33</v>
      </c>
      <c r="H152" s="203" t="s">
        <v>34</v>
      </c>
      <c r="I152" s="203" t="s">
        <v>35</v>
      </c>
      <c r="J152" s="203" t="s">
        <v>36</v>
      </c>
      <c r="K152" s="203" t="s">
        <v>37</v>
      </c>
      <c r="L152" s="203" t="s">
        <v>38</v>
      </c>
      <c r="M152" s="203" t="s">
        <v>39</v>
      </c>
      <c r="N152" s="203" t="s">
        <v>82</v>
      </c>
      <c r="P152" s="203" t="s">
        <v>28</v>
      </c>
      <c r="Q152" s="203" t="s">
        <v>29</v>
      </c>
      <c r="R152" s="203" t="s">
        <v>30</v>
      </c>
      <c r="S152" s="203" t="s">
        <v>31</v>
      </c>
      <c r="T152" s="203" t="s">
        <v>32</v>
      </c>
      <c r="U152" s="203" t="s">
        <v>33</v>
      </c>
      <c r="V152" s="203" t="s">
        <v>34</v>
      </c>
      <c r="W152" s="203" t="s">
        <v>35</v>
      </c>
      <c r="X152" s="203" t="s">
        <v>36</v>
      </c>
      <c r="Y152" s="203" t="s">
        <v>37</v>
      </c>
      <c r="Z152" s="203" t="s">
        <v>38</v>
      </c>
      <c r="AA152" s="203" t="s">
        <v>39</v>
      </c>
      <c r="AB152" s="203" t="s">
        <v>82</v>
      </c>
    </row>
    <row r="153" spans="1:28" x14ac:dyDescent="0.3">
      <c r="A153" s="3" t="s">
        <v>40</v>
      </c>
      <c r="B153" s="207">
        <v>0</v>
      </c>
      <c r="C153" s="207">
        <v>0</v>
      </c>
      <c r="D153" s="207">
        <v>0</v>
      </c>
      <c r="E153" s="207">
        <v>0</v>
      </c>
      <c r="F153" s="207">
        <v>0</v>
      </c>
      <c r="G153" s="207">
        <v>0</v>
      </c>
      <c r="H153" s="207">
        <v>0</v>
      </c>
      <c r="I153" s="207">
        <v>0</v>
      </c>
      <c r="J153" s="207">
        <v>0</v>
      </c>
      <c r="K153" s="207">
        <v>0</v>
      </c>
      <c r="L153" s="207">
        <v>0</v>
      </c>
      <c r="M153" s="207">
        <v>0</v>
      </c>
      <c r="N153" s="207">
        <f>AVERAGE(B153:M153)</f>
        <v>0</v>
      </c>
      <c r="P153" s="444"/>
      <c r="Q153" s="444"/>
      <c r="R153" s="444"/>
      <c r="S153" s="444"/>
      <c r="T153" s="444"/>
      <c r="U153" s="444"/>
      <c r="V153" s="444"/>
      <c r="W153" s="444"/>
      <c r="X153" s="444"/>
      <c r="Y153" s="444"/>
      <c r="Z153" s="444"/>
      <c r="AA153" s="444"/>
      <c r="AB153" s="444"/>
    </row>
    <row r="154" spans="1:28" x14ac:dyDescent="0.3">
      <c r="A154" s="3" t="s">
        <v>41</v>
      </c>
      <c r="B154" s="238">
        <v>0</v>
      </c>
      <c r="C154" s="238">
        <v>0</v>
      </c>
      <c r="D154" s="238"/>
      <c r="E154" s="238"/>
      <c r="F154" s="238"/>
      <c r="G154" s="238"/>
      <c r="H154" s="238"/>
      <c r="I154" s="238"/>
      <c r="J154" s="238"/>
      <c r="K154" s="238"/>
      <c r="L154" s="238"/>
      <c r="M154" s="238"/>
      <c r="N154" s="238">
        <f>SUM(B154:M154)</f>
        <v>0</v>
      </c>
      <c r="P154" s="444"/>
      <c r="Q154" s="444"/>
      <c r="R154" s="444"/>
      <c r="S154" s="444"/>
      <c r="T154" s="444"/>
      <c r="U154" s="444"/>
      <c r="V154" s="444"/>
      <c r="W154" s="444"/>
      <c r="X154" s="444"/>
      <c r="Y154" s="444"/>
      <c r="Z154" s="444"/>
      <c r="AA154" s="444"/>
      <c r="AB154" s="444"/>
    </row>
    <row r="155" spans="1:28" x14ac:dyDescent="0.3">
      <c r="A155" s="3" t="s">
        <v>196</v>
      </c>
      <c r="B155" s="6">
        <f>IF(B154=0,1,B153/B154)</f>
        <v>1</v>
      </c>
      <c r="C155" s="6">
        <f t="shared" ref="C155:N155" si="26">IF(C154=0,1,C153/C154)</f>
        <v>1</v>
      </c>
      <c r="D155" s="6">
        <f t="shared" si="26"/>
        <v>1</v>
      </c>
      <c r="E155" s="6">
        <f t="shared" si="26"/>
        <v>1</v>
      </c>
      <c r="F155" s="6">
        <f t="shared" si="26"/>
        <v>1</v>
      </c>
      <c r="G155" s="6">
        <f t="shared" si="26"/>
        <v>1</v>
      </c>
      <c r="H155" s="6">
        <f t="shared" si="26"/>
        <v>1</v>
      </c>
      <c r="I155" s="6">
        <f t="shared" si="26"/>
        <v>1</v>
      </c>
      <c r="J155" s="6">
        <f t="shared" si="26"/>
        <v>1</v>
      </c>
      <c r="K155" s="6">
        <f t="shared" si="26"/>
        <v>1</v>
      </c>
      <c r="L155" s="6">
        <f t="shared" si="26"/>
        <v>1</v>
      </c>
      <c r="M155" s="6">
        <f t="shared" si="26"/>
        <v>1</v>
      </c>
      <c r="N155" s="6">
        <f t="shared" si="26"/>
        <v>1</v>
      </c>
      <c r="P155" s="444"/>
      <c r="Q155" s="444"/>
      <c r="R155" s="444"/>
      <c r="S155" s="444"/>
      <c r="T155" s="444"/>
      <c r="U155" s="444"/>
      <c r="V155" s="444"/>
      <c r="W155" s="444"/>
      <c r="X155" s="444"/>
      <c r="Y155" s="444"/>
      <c r="Z155" s="444"/>
      <c r="AA155" s="444"/>
      <c r="AB155" s="444"/>
    </row>
    <row r="156" spans="1:28" x14ac:dyDescent="0.3">
      <c r="A156" s="3" t="s">
        <v>198</v>
      </c>
      <c r="B156" s="2">
        <f>B155</f>
        <v>1</v>
      </c>
      <c r="C156" s="2">
        <f>AVERAGE($B$155:C$155)</f>
        <v>1</v>
      </c>
      <c r="D156" s="2">
        <f>AVERAGE($B$155:D$155)</f>
        <v>1</v>
      </c>
      <c r="E156" s="2">
        <f>AVERAGE($B$155:E$155)</f>
        <v>1</v>
      </c>
      <c r="F156" s="2">
        <f>AVERAGE($B$155:F$155)</f>
        <v>1</v>
      </c>
      <c r="G156" s="2">
        <f>AVERAGE($B$155:G$155)</f>
        <v>1</v>
      </c>
      <c r="H156" s="2">
        <f>AVERAGE($B$155:H$155)</f>
        <v>1</v>
      </c>
      <c r="I156" s="2">
        <f>AVERAGE($B$155:I$155)</f>
        <v>1</v>
      </c>
      <c r="J156" s="2">
        <f>AVERAGE($B$155:J$155)</f>
        <v>1</v>
      </c>
      <c r="K156" s="2">
        <f>AVERAGE($B$155:K$155)</f>
        <v>1</v>
      </c>
      <c r="L156" s="2">
        <f>AVERAGE($B$155:L$155)</f>
        <v>1</v>
      </c>
      <c r="M156" s="2">
        <f>AVERAGE($B$155:M$155)</f>
        <v>1</v>
      </c>
      <c r="N156" s="2"/>
      <c r="P156" s="444"/>
      <c r="Q156" s="444"/>
      <c r="R156" s="444"/>
      <c r="S156" s="444"/>
      <c r="T156" s="444"/>
      <c r="U156" s="444"/>
      <c r="V156" s="444"/>
      <c r="W156" s="444"/>
      <c r="X156" s="444"/>
      <c r="Y156" s="444"/>
      <c r="Z156" s="444"/>
      <c r="AA156" s="444"/>
      <c r="AB156" s="444"/>
    </row>
    <row r="157" spans="1:28" x14ac:dyDescent="0.3">
      <c r="A157" s="209"/>
      <c r="B157" s="211"/>
      <c r="C157" s="211"/>
      <c r="D157" s="211"/>
      <c r="E157" s="211"/>
      <c r="F157" s="211"/>
      <c r="G157" s="211"/>
      <c r="H157" s="211"/>
      <c r="I157" s="211"/>
      <c r="J157" s="211"/>
      <c r="K157" s="211"/>
      <c r="L157" s="211"/>
      <c r="M157" s="211"/>
      <c r="N157" s="211"/>
    </row>
    <row r="159" spans="1:28" x14ac:dyDescent="0.3">
      <c r="A159" s="202" t="s">
        <v>182</v>
      </c>
      <c r="B159" s="203" t="s">
        <v>28</v>
      </c>
      <c r="C159" s="203" t="s">
        <v>29</v>
      </c>
      <c r="D159" s="203" t="s">
        <v>30</v>
      </c>
      <c r="E159" s="203" t="s">
        <v>31</v>
      </c>
      <c r="F159" s="203" t="s">
        <v>32</v>
      </c>
      <c r="G159" s="203" t="s">
        <v>33</v>
      </c>
      <c r="H159" s="203" t="s">
        <v>34</v>
      </c>
      <c r="I159" s="203" t="s">
        <v>35</v>
      </c>
      <c r="J159" s="203" t="s">
        <v>36</v>
      </c>
      <c r="K159" s="203" t="s">
        <v>37</v>
      </c>
      <c r="L159" s="203" t="s">
        <v>38</v>
      </c>
      <c r="M159" s="203" t="s">
        <v>39</v>
      </c>
      <c r="N159" s="203" t="s">
        <v>82</v>
      </c>
      <c r="P159" s="203" t="s">
        <v>28</v>
      </c>
      <c r="Q159" s="203" t="s">
        <v>29</v>
      </c>
      <c r="R159" s="203" t="s">
        <v>30</v>
      </c>
      <c r="S159" s="203" t="s">
        <v>31</v>
      </c>
      <c r="T159" s="203" t="s">
        <v>32</v>
      </c>
      <c r="U159" s="203" t="s">
        <v>33</v>
      </c>
      <c r="V159" s="203" t="s">
        <v>34</v>
      </c>
      <c r="W159" s="203" t="s">
        <v>35</v>
      </c>
      <c r="X159" s="203" t="s">
        <v>36</v>
      </c>
      <c r="Y159" s="203" t="s">
        <v>37</v>
      </c>
      <c r="Z159" s="203" t="s">
        <v>38</v>
      </c>
      <c r="AA159" s="203" t="s">
        <v>39</v>
      </c>
      <c r="AB159" s="203" t="s">
        <v>82</v>
      </c>
    </row>
    <row r="160" spans="1:28" x14ac:dyDescent="0.3">
      <c r="A160" s="3" t="s">
        <v>40</v>
      </c>
      <c r="B160" s="207">
        <v>0</v>
      </c>
      <c r="C160" s="207">
        <v>0</v>
      </c>
      <c r="D160" s="207">
        <v>0</v>
      </c>
      <c r="E160" s="207">
        <v>0</v>
      </c>
      <c r="F160" s="207">
        <v>0</v>
      </c>
      <c r="G160" s="207">
        <v>0</v>
      </c>
      <c r="H160" s="207">
        <v>0</v>
      </c>
      <c r="I160" s="207">
        <v>0</v>
      </c>
      <c r="J160" s="207">
        <v>0</v>
      </c>
      <c r="K160" s="207">
        <v>0</v>
      </c>
      <c r="L160" s="207">
        <v>0</v>
      </c>
      <c r="M160" s="207">
        <v>0</v>
      </c>
      <c r="N160" s="213">
        <f>AVERAGE(B160:M160)</f>
        <v>0</v>
      </c>
      <c r="P160" s="444"/>
      <c r="Q160" s="444"/>
      <c r="R160" s="444"/>
      <c r="S160" s="444"/>
      <c r="T160" s="444"/>
      <c r="U160" s="444"/>
      <c r="V160" s="444"/>
      <c r="W160" s="444"/>
      <c r="X160" s="444"/>
      <c r="Y160" s="444"/>
      <c r="Z160" s="444"/>
      <c r="AA160" s="444"/>
      <c r="AB160" s="444"/>
    </row>
    <row r="161" spans="1:28" x14ac:dyDescent="0.3">
      <c r="A161" s="3" t="s">
        <v>41</v>
      </c>
      <c r="B161" s="238">
        <v>0</v>
      </c>
      <c r="C161" s="238">
        <v>0</v>
      </c>
      <c r="D161" s="238"/>
      <c r="E161" s="238"/>
      <c r="F161" s="238"/>
      <c r="G161" s="238"/>
      <c r="H161" s="238"/>
      <c r="I161" s="238"/>
      <c r="J161" s="238"/>
      <c r="K161" s="238"/>
      <c r="L161" s="238"/>
      <c r="M161" s="238"/>
      <c r="N161" s="238">
        <f>SUM(B161:M161)</f>
        <v>0</v>
      </c>
      <c r="P161" s="444"/>
      <c r="Q161" s="444"/>
      <c r="R161" s="444"/>
      <c r="S161" s="444"/>
      <c r="T161" s="444"/>
      <c r="U161" s="444"/>
      <c r="V161" s="444"/>
      <c r="W161" s="444"/>
      <c r="X161" s="444"/>
      <c r="Y161" s="444"/>
      <c r="Z161" s="444"/>
      <c r="AA161" s="444"/>
      <c r="AB161" s="444"/>
    </row>
    <row r="162" spans="1:28" x14ac:dyDescent="0.3">
      <c r="A162" s="3" t="s">
        <v>196</v>
      </c>
      <c r="B162" s="6">
        <f>IF(B161=0,1,B160/B161)</f>
        <v>1</v>
      </c>
      <c r="C162" s="6">
        <f t="shared" ref="C162:N162" si="27">IF(C161=0,1,C160/C161)</f>
        <v>1</v>
      </c>
      <c r="D162" s="6">
        <f t="shared" si="27"/>
        <v>1</v>
      </c>
      <c r="E162" s="6">
        <f t="shared" si="27"/>
        <v>1</v>
      </c>
      <c r="F162" s="6">
        <f t="shared" si="27"/>
        <v>1</v>
      </c>
      <c r="G162" s="6">
        <f t="shared" si="27"/>
        <v>1</v>
      </c>
      <c r="H162" s="6">
        <f t="shared" si="27"/>
        <v>1</v>
      </c>
      <c r="I162" s="6">
        <f t="shared" si="27"/>
        <v>1</v>
      </c>
      <c r="J162" s="6">
        <f t="shared" si="27"/>
        <v>1</v>
      </c>
      <c r="K162" s="6">
        <f t="shared" si="27"/>
        <v>1</v>
      </c>
      <c r="L162" s="6">
        <f t="shared" si="27"/>
        <v>1</v>
      </c>
      <c r="M162" s="6">
        <f t="shared" si="27"/>
        <v>1</v>
      </c>
      <c r="N162" s="6">
        <f t="shared" si="27"/>
        <v>1</v>
      </c>
      <c r="P162" s="444"/>
      <c r="Q162" s="444"/>
      <c r="R162" s="444"/>
      <c r="S162" s="444"/>
      <c r="T162" s="444"/>
      <c r="U162" s="444"/>
      <c r="V162" s="444"/>
      <c r="W162" s="444"/>
      <c r="X162" s="444"/>
      <c r="Y162" s="444"/>
      <c r="Z162" s="444"/>
      <c r="AA162" s="444"/>
      <c r="AB162" s="444"/>
    </row>
    <row r="163" spans="1:28" x14ac:dyDescent="0.3">
      <c r="A163" s="3" t="s">
        <v>198</v>
      </c>
      <c r="B163" s="2">
        <f>B162</f>
        <v>1</v>
      </c>
      <c r="C163" s="2">
        <f>IFERROR(SUM($B$162:C$162)/COUNT($B$162:C$162),0)</f>
        <v>1</v>
      </c>
      <c r="D163" s="2">
        <f>IFERROR(SUM($B$162:D$162)/COUNT($B$162:D$162),0)</f>
        <v>1</v>
      </c>
      <c r="E163" s="2">
        <f>IFERROR(SUM($B$162:E$162)/COUNT($B$162:E$162),0)</f>
        <v>1</v>
      </c>
      <c r="F163" s="2">
        <f>IFERROR(SUM($B$162:F$162)/COUNT($B$162:F$162),0)</f>
        <v>1</v>
      </c>
      <c r="G163" s="2">
        <f>IFERROR(SUM($B$162:G$162)/COUNT($B$162:G$162),0)</f>
        <v>1</v>
      </c>
      <c r="H163" s="2">
        <f>IFERROR(SUM($B$162:H$162)/COUNT($B$162:H$162),0)</f>
        <v>1</v>
      </c>
      <c r="I163" s="2">
        <f>IFERROR(SUM($B$162:I$162)/COUNT($B$162:I$162),0)</f>
        <v>1</v>
      </c>
      <c r="J163" s="2">
        <f>IFERROR(SUM($B$162:J$162)/COUNT($B$162:J$162),0)</f>
        <v>1</v>
      </c>
      <c r="K163" s="2">
        <f>IFERROR(SUM($B$162:K$162)/COUNT($B$162:K$162),0)</f>
        <v>1</v>
      </c>
      <c r="L163" s="2">
        <f>IFERROR(SUM($B$162:L$162)/COUNT($B$162:L$162),0)</f>
        <v>1</v>
      </c>
      <c r="M163" s="2">
        <f>IFERROR(SUM($B$162:M$162)/COUNT($B$162:M$162),0)</f>
        <v>1</v>
      </c>
      <c r="N163" s="2"/>
      <c r="P163" s="444"/>
      <c r="Q163" s="444"/>
      <c r="R163" s="444"/>
      <c r="S163" s="444"/>
      <c r="T163" s="444"/>
      <c r="U163" s="444"/>
      <c r="V163" s="444"/>
      <c r="W163" s="444"/>
      <c r="X163" s="444"/>
      <c r="Y163" s="444"/>
      <c r="Z163" s="444"/>
      <c r="AA163" s="444"/>
      <c r="AB163" s="444"/>
    </row>
    <row r="164" spans="1:28" x14ac:dyDescent="0.3">
      <c r="A164" s="209"/>
      <c r="B164" s="211"/>
      <c r="C164" s="211"/>
      <c r="D164" s="211"/>
      <c r="E164" s="211"/>
      <c r="F164" s="211"/>
      <c r="G164" s="211"/>
      <c r="H164" s="211"/>
      <c r="I164" s="211"/>
      <c r="J164" s="211"/>
      <c r="K164" s="211"/>
      <c r="L164" s="211"/>
      <c r="M164" s="211"/>
      <c r="N164" s="211"/>
    </row>
    <row r="166" spans="1:28" x14ac:dyDescent="0.3">
      <c r="A166" s="4" t="s">
        <v>205</v>
      </c>
    </row>
    <row r="167" spans="1:28" x14ac:dyDescent="0.3">
      <c r="A167" s="3" t="s">
        <v>191</v>
      </c>
      <c r="B167" s="3" t="s">
        <v>28</v>
      </c>
      <c r="C167" s="3" t="s">
        <v>29</v>
      </c>
      <c r="D167" s="3" t="s">
        <v>30</v>
      </c>
      <c r="E167" s="3" t="s">
        <v>31</v>
      </c>
      <c r="F167" s="3" t="s">
        <v>32</v>
      </c>
      <c r="G167" s="3" t="s">
        <v>33</v>
      </c>
      <c r="H167" s="3" t="s">
        <v>34</v>
      </c>
      <c r="I167" s="3" t="s">
        <v>35</v>
      </c>
      <c r="J167" s="3" t="s">
        <v>36</v>
      </c>
      <c r="K167" s="3" t="s">
        <v>37</v>
      </c>
      <c r="L167" s="3" t="s">
        <v>38</v>
      </c>
      <c r="M167" s="3" t="s">
        <v>39</v>
      </c>
      <c r="N167" s="3" t="s">
        <v>82</v>
      </c>
      <c r="P167" s="203" t="s">
        <v>28</v>
      </c>
      <c r="Q167" s="203" t="s">
        <v>29</v>
      </c>
      <c r="R167" s="203" t="s">
        <v>30</v>
      </c>
      <c r="S167" s="203" t="s">
        <v>31</v>
      </c>
      <c r="T167" s="203" t="s">
        <v>32</v>
      </c>
      <c r="U167" s="203" t="s">
        <v>33</v>
      </c>
      <c r="V167" s="203" t="s">
        <v>34</v>
      </c>
      <c r="W167" s="203" t="s">
        <v>35</v>
      </c>
      <c r="X167" s="203" t="s">
        <v>36</v>
      </c>
      <c r="Y167" s="203" t="s">
        <v>37</v>
      </c>
      <c r="Z167" s="203" t="s">
        <v>38</v>
      </c>
      <c r="AA167" s="203" t="s">
        <v>39</v>
      </c>
      <c r="AB167" s="203" t="s">
        <v>82</v>
      </c>
    </row>
    <row r="168" spans="1:28" x14ac:dyDescent="0.3">
      <c r="A168" s="3" t="s">
        <v>40</v>
      </c>
      <c r="B168" s="2">
        <v>0.75</v>
      </c>
      <c r="C168" s="2">
        <v>0.75</v>
      </c>
      <c r="D168" s="2">
        <v>0.75</v>
      </c>
      <c r="E168" s="2">
        <v>0.75</v>
      </c>
      <c r="F168" s="2">
        <v>0.75</v>
      </c>
      <c r="G168" s="2">
        <v>0.75</v>
      </c>
      <c r="H168" s="2">
        <v>0.75</v>
      </c>
      <c r="I168" s="2">
        <v>0.75</v>
      </c>
      <c r="J168" s="2">
        <v>0.75</v>
      </c>
      <c r="K168" s="2">
        <v>0.75</v>
      </c>
      <c r="L168" s="2">
        <v>0.75</v>
      </c>
      <c r="M168" s="2">
        <v>0.75</v>
      </c>
      <c r="N168" s="2">
        <f>AVERAGE(B168:M168)</f>
        <v>0.75</v>
      </c>
      <c r="P168" s="444"/>
      <c r="Q168" s="444"/>
      <c r="R168" s="444"/>
      <c r="S168" s="444"/>
      <c r="T168" s="444"/>
      <c r="U168" s="444"/>
      <c r="V168" s="444"/>
      <c r="W168" s="444"/>
      <c r="X168" s="444"/>
      <c r="Y168" s="444"/>
      <c r="Z168" s="444"/>
      <c r="AA168" s="444"/>
      <c r="AB168" s="444"/>
    </row>
    <row r="169" spans="1:28" x14ac:dyDescent="0.3">
      <c r="A169" s="3" t="s">
        <v>41</v>
      </c>
      <c r="B169" s="239">
        <v>0</v>
      </c>
      <c r="C169" s="239">
        <v>0</v>
      </c>
      <c r="D169" s="239"/>
      <c r="E169" s="239"/>
      <c r="F169" s="239"/>
      <c r="G169" s="239"/>
      <c r="H169" s="239"/>
      <c r="I169" s="239"/>
      <c r="J169" s="239"/>
      <c r="K169" s="239"/>
      <c r="L169" s="239"/>
      <c r="M169" s="239"/>
      <c r="N169" s="239">
        <f>AVERAGE(B169:M169)</f>
        <v>0</v>
      </c>
      <c r="P169" s="444"/>
      <c r="Q169" s="444"/>
      <c r="R169" s="444"/>
      <c r="S169" s="444"/>
      <c r="T169" s="444"/>
      <c r="U169" s="444"/>
      <c r="V169" s="444"/>
      <c r="W169" s="444"/>
      <c r="X169" s="444"/>
      <c r="Y169" s="444"/>
      <c r="Z169" s="444"/>
      <c r="AA169" s="444"/>
      <c r="AB169" s="444"/>
    </row>
    <row r="170" spans="1:28" x14ac:dyDescent="0.3">
      <c r="A170" s="3" t="s">
        <v>196</v>
      </c>
      <c r="B170" s="6">
        <f>B169/B168</f>
        <v>0</v>
      </c>
      <c r="C170" s="6">
        <f t="shared" ref="C170:M170" si="28">C169/C168</f>
        <v>0</v>
      </c>
      <c r="D170" s="6">
        <f t="shared" si="28"/>
        <v>0</v>
      </c>
      <c r="E170" s="6">
        <f t="shared" si="28"/>
        <v>0</v>
      </c>
      <c r="F170" s="6">
        <f t="shared" si="28"/>
        <v>0</v>
      </c>
      <c r="G170" s="6">
        <f t="shared" si="28"/>
        <v>0</v>
      </c>
      <c r="H170" s="6">
        <f t="shared" si="28"/>
        <v>0</v>
      </c>
      <c r="I170" s="6">
        <f t="shared" si="28"/>
        <v>0</v>
      </c>
      <c r="J170" s="6">
        <f t="shared" si="28"/>
        <v>0</v>
      </c>
      <c r="K170" s="6">
        <f t="shared" si="28"/>
        <v>0</v>
      </c>
      <c r="L170" s="6">
        <f t="shared" si="28"/>
        <v>0</v>
      </c>
      <c r="M170" s="6">
        <f t="shared" si="28"/>
        <v>0</v>
      </c>
      <c r="N170" s="6">
        <f t="shared" ref="N170" si="29">N169/N168</f>
        <v>0</v>
      </c>
      <c r="P170" s="444"/>
      <c r="Q170" s="444"/>
      <c r="R170" s="444"/>
      <c r="S170" s="444"/>
      <c r="T170" s="444"/>
      <c r="U170" s="444"/>
      <c r="V170" s="444"/>
      <c r="W170" s="444"/>
      <c r="X170" s="444"/>
      <c r="Y170" s="444"/>
      <c r="Z170" s="444"/>
      <c r="AA170" s="444"/>
      <c r="AB170" s="444"/>
    </row>
    <row r="171" spans="1:28" x14ac:dyDescent="0.3">
      <c r="A171" s="3" t="s">
        <v>198</v>
      </c>
      <c r="B171" s="6">
        <f>B170</f>
        <v>0</v>
      </c>
      <c r="C171" s="2">
        <f>SUM($B$170:C$170)/COUNT($B$170:C$170)</f>
        <v>0</v>
      </c>
      <c r="D171" s="2">
        <f>SUM($B$170:D$170)/COUNT($B$170:D$170)</f>
        <v>0</v>
      </c>
      <c r="E171" s="2">
        <f>SUM($B$170:E$170)/COUNT($B$170:E$170)</f>
        <v>0</v>
      </c>
      <c r="F171" s="2">
        <f>SUM($B$170:F$170)/COUNT($B$170:F$170)</f>
        <v>0</v>
      </c>
      <c r="G171" s="2">
        <f>SUM($B$170:G$170)/COUNT($B$170:G$170)</f>
        <v>0</v>
      </c>
      <c r="H171" s="2">
        <f>SUM($B$170:H$170)/COUNT($B$170:H$170)</f>
        <v>0</v>
      </c>
      <c r="I171" s="2">
        <f>SUM($B$170:I$170)/COUNT($B$170:I$170)</f>
        <v>0</v>
      </c>
      <c r="J171" s="2">
        <f>SUM($B$170:J$170)/COUNT($B$170:J$170)</f>
        <v>0</v>
      </c>
      <c r="K171" s="2">
        <f>SUM($B$170:K$170)/COUNT($B$170:K$170)</f>
        <v>0</v>
      </c>
      <c r="L171" s="2">
        <f>SUM($B$170:L$170)/COUNT($B$170:L$170)</f>
        <v>0</v>
      </c>
      <c r="M171" s="2">
        <f>SUM($B$170:M$170)/COUNT($B$170:M$170)</f>
        <v>0</v>
      </c>
      <c r="N171" s="2"/>
      <c r="P171" s="444"/>
      <c r="Q171" s="444"/>
      <c r="R171" s="444"/>
      <c r="S171" s="444"/>
      <c r="T171" s="444"/>
      <c r="U171" s="444"/>
      <c r="V171" s="444"/>
      <c r="W171" s="444"/>
      <c r="X171" s="444"/>
      <c r="Y171" s="444"/>
      <c r="Z171" s="444"/>
      <c r="AA171" s="444"/>
      <c r="AB171" s="444"/>
    </row>
    <row r="172" spans="1:28" x14ac:dyDescent="0.3">
      <c r="A172" s="350" t="s">
        <v>347</v>
      </c>
      <c r="B172" s="210"/>
      <c r="C172" s="211"/>
      <c r="D172" s="211"/>
      <c r="E172" s="211"/>
      <c r="F172" s="211"/>
      <c r="G172" s="211"/>
      <c r="H172" s="211"/>
      <c r="I172" s="211"/>
      <c r="J172" s="211"/>
      <c r="K172" s="211"/>
      <c r="L172" s="211"/>
      <c r="M172" s="211"/>
      <c r="N172" s="211"/>
    </row>
    <row r="173" spans="1:28" x14ac:dyDescent="0.3">
      <c r="A173" s="209"/>
      <c r="B173" s="210"/>
      <c r="C173" s="211"/>
      <c r="D173" s="211"/>
      <c r="E173" s="211"/>
      <c r="F173" s="211"/>
      <c r="G173" s="211"/>
      <c r="H173" s="211"/>
      <c r="I173" s="211"/>
      <c r="J173" s="211"/>
      <c r="K173" s="211"/>
      <c r="L173" s="211"/>
      <c r="M173" s="211"/>
      <c r="N173" s="211"/>
    </row>
    <row r="174" spans="1:28" x14ac:dyDescent="0.3">
      <c r="A174" s="202" t="s">
        <v>184</v>
      </c>
      <c r="B174" s="203" t="s">
        <v>28</v>
      </c>
      <c r="C174" s="203" t="s">
        <v>29</v>
      </c>
      <c r="D174" s="203" t="s">
        <v>30</v>
      </c>
      <c r="E174" s="203" t="s">
        <v>31</v>
      </c>
      <c r="F174" s="203" t="s">
        <v>32</v>
      </c>
      <c r="G174" s="203" t="s">
        <v>33</v>
      </c>
      <c r="H174" s="203" t="s">
        <v>34</v>
      </c>
      <c r="I174" s="203" t="s">
        <v>35</v>
      </c>
      <c r="J174" s="203" t="s">
        <v>36</v>
      </c>
      <c r="K174" s="203" t="s">
        <v>37</v>
      </c>
      <c r="L174" s="203" t="s">
        <v>38</v>
      </c>
      <c r="M174" s="203" t="s">
        <v>39</v>
      </c>
      <c r="N174" s="203" t="s">
        <v>82</v>
      </c>
      <c r="P174" s="203" t="s">
        <v>28</v>
      </c>
      <c r="Q174" s="203" t="s">
        <v>29</v>
      </c>
      <c r="R174" s="203" t="s">
        <v>30</v>
      </c>
      <c r="S174" s="203" t="s">
        <v>31</v>
      </c>
      <c r="T174" s="203" t="s">
        <v>32</v>
      </c>
      <c r="U174" s="203" t="s">
        <v>33</v>
      </c>
      <c r="V174" s="203" t="s">
        <v>34</v>
      </c>
      <c r="W174" s="203" t="s">
        <v>35</v>
      </c>
      <c r="X174" s="203" t="s">
        <v>36</v>
      </c>
      <c r="Y174" s="203" t="s">
        <v>37</v>
      </c>
      <c r="Z174" s="203" t="s">
        <v>38</v>
      </c>
      <c r="AA174" s="203" t="s">
        <v>39</v>
      </c>
      <c r="AB174" s="203" t="s">
        <v>82</v>
      </c>
    </row>
    <row r="175" spans="1:28" x14ac:dyDescent="0.3">
      <c r="A175" s="3" t="s">
        <v>222</v>
      </c>
      <c r="B175" s="213">
        <v>1</v>
      </c>
      <c r="C175" s="213">
        <v>1</v>
      </c>
      <c r="D175" s="213">
        <v>1</v>
      </c>
      <c r="E175" s="213">
        <v>1</v>
      </c>
      <c r="F175" s="213">
        <v>1</v>
      </c>
      <c r="G175" s="213">
        <v>1</v>
      </c>
      <c r="H175" s="213">
        <v>1</v>
      </c>
      <c r="I175" s="213">
        <v>1</v>
      </c>
      <c r="J175" s="213">
        <v>1</v>
      </c>
      <c r="K175" s="213">
        <v>1</v>
      </c>
      <c r="L175" s="213">
        <v>1</v>
      </c>
      <c r="M175" s="213">
        <v>1</v>
      </c>
      <c r="N175" s="213">
        <v>1</v>
      </c>
      <c r="P175" s="445" t="s">
        <v>343</v>
      </c>
      <c r="Q175" s="444"/>
      <c r="R175" s="444"/>
      <c r="S175" s="444"/>
      <c r="T175" s="444"/>
      <c r="U175" s="444"/>
      <c r="V175" s="444"/>
      <c r="W175" s="444"/>
      <c r="X175" s="444"/>
      <c r="Y175" s="444"/>
      <c r="Z175" s="444"/>
      <c r="AA175" s="444"/>
      <c r="AB175" s="444"/>
    </row>
    <row r="176" spans="1:28" x14ac:dyDescent="0.3">
      <c r="A176" s="3" t="s">
        <v>223</v>
      </c>
      <c r="B176" s="213">
        <v>0.75</v>
      </c>
      <c r="C176" s="213">
        <v>0.75</v>
      </c>
      <c r="D176" s="213">
        <v>0.75</v>
      </c>
      <c r="E176" s="213">
        <v>0.75</v>
      </c>
      <c r="F176" s="213">
        <v>0.75</v>
      </c>
      <c r="G176" s="213">
        <v>0.75</v>
      </c>
      <c r="H176" s="213">
        <v>0.75</v>
      </c>
      <c r="I176" s="213">
        <v>0.75</v>
      </c>
      <c r="J176" s="213">
        <v>0.75</v>
      </c>
      <c r="K176" s="213">
        <v>0.75</v>
      </c>
      <c r="L176" s="213">
        <v>0.75</v>
      </c>
      <c r="M176" s="213">
        <v>0.75</v>
      </c>
      <c r="N176" s="213">
        <v>0.75</v>
      </c>
      <c r="P176" s="445"/>
      <c r="Q176" s="444"/>
      <c r="R176" s="444"/>
      <c r="S176" s="444"/>
      <c r="T176" s="444"/>
      <c r="U176" s="444"/>
      <c r="V176" s="444"/>
      <c r="W176" s="444"/>
      <c r="X176" s="444"/>
      <c r="Y176" s="444"/>
      <c r="Z176" s="444"/>
      <c r="AA176" s="444"/>
      <c r="AB176" s="444"/>
    </row>
    <row r="177" spans="1:28" x14ac:dyDescent="0.3">
      <c r="A177" s="243" t="s">
        <v>293</v>
      </c>
      <c r="B177" s="307">
        <v>4</v>
      </c>
      <c r="C177" s="307">
        <v>1</v>
      </c>
      <c r="D177" s="307"/>
      <c r="E177" s="307"/>
      <c r="F177" s="307"/>
      <c r="G177" s="307"/>
      <c r="H177" s="307"/>
      <c r="I177" s="307"/>
      <c r="J177" s="307"/>
      <c r="K177" s="307"/>
      <c r="L177" s="307"/>
      <c r="M177" s="307"/>
      <c r="N177" s="308">
        <f>SUM(B177:M177)</f>
        <v>5</v>
      </c>
      <c r="P177" s="445"/>
      <c r="Q177" s="444"/>
      <c r="R177" s="444"/>
      <c r="S177" s="444"/>
      <c r="T177" s="444"/>
      <c r="U177" s="444"/>
      <c r="V177" s="444"/>
      <c r="W177" s="444"/>
      <c r="X177" s="444"/>
      <c r="Y177" s="444"/>
      <c r="Z177" s="444"/>
      <c r="AA177" s="444"/>
      <c r="AB177" s="444"/>
    </row>
    <row r="178" spans="1:28" x14ac:dyDescent="0.3">
      <c r="A178" s="243" t="s">
        <v>294</v>
      </c>
      <c r="B178" s="307">
        <v>4</v>
      </c>
      <c r="C178" s="307">
        <v>5</v>
      </c>
      <c r="D178" s="307"/>
      <c r="E178" s="307"/>
      <c r="F178" s="307"/>
      <c r="G178" s="307"/>
      <c r="H178" s="307"/>
      <c r="I178" s="307"/>
      <c r="J178" s="307"/>
      <c r="K178" s="307"/>
      <c r="L178" s="307"/>
      <c r="M178" s="307"/>
      <c r="N178" s="308">
        <f>SUM(B178:M178)</f>
        <v>9</v>
      </c>
      <c r="P178" s="445"/>
      <c r="Q178" s="444"/>
      <c r="R178" s="444"/>
      <c r="S178" s="444"/>
      <c r="T178" s="444"/>
      <c r="U178" s="444"/>
      <c r="V178" s="444"/>
      <c r="W178" s="444"/>
      <c r="X178" s="444"/>
      <c r="Y178" s="444"/>
      <c r="Z178" s="444"/>
      <c r="AA178" s="444"/>
      <c r="AB178" s="444"/>
    </row>
    <row r="179" spans="1:28" x14ac:dyDescent="0.3">
      <c r="A179" s="3" t="s">
        <v>295</v>
      </c>
      <c r="B179" s="309">
        <f>B178/B177</f>
        <v>1</v>
      </c>
      <c r="C179" s="309">
        <f>C178/C177</f>
        <v>5</v>
      </c>
      <c r="D179" s="309" t="e">
        <f t="shared" ref="D179:N179" si="30">D178/D177</f>
        <v>#DIV/0!</v>
      </c>
      <c r="E179" s="309" t="e">
        <f t="shared" si="30"/>
        <v>#DIV/0!</v>
      </c>
      <c r="F179" s="309" t="e">
        <f t="shared" si="30"/>
        <v>#DIV/0!</v>
      </c>
      <c r="G179" s="309" t="e">
        <f t="shared" si="30"/>
        <v>#DIV/0!</v>
      </c>
      <c r="H179" s="309" t="e">
        <f t="shared" si="30"/>
        <v>#DIV/0!</v>
      </c>
      <c r="I179" s="309" t="e">
        <f t="shared" si="30"/>
        <v>#DIV/0!</v>
      </c>
      <c r="J179" s="309" t="e">
        <f t="shared" si="30"/>
        <v>#DIV/0!</v>
      </c>
      <c r="K179" s="309" t="e">
        <f t="shared" si="30"/>
        <v>#DIV/0!</v>
      </c>
      <c r="L179" s="309" t="e">
        <f t="shared" si="30"/>
        <v>#DIV/0!</v>
      </c>
      <c r="M179" s="309" t="e">
        <f t="shared" si="30"/>
        <v>#DIV/0!</v>
      </c>
      <c r="N179" s="309">
        <f t="shared" si="30"/>
        <v>1.8</v>
      </c>
      <c r="P179" s="445"/>
      <c r="Q179" s="444"/>
      <c r="R179" s="444"/>
      <c r="S179" s="444"/>
      <c r="T179" s="444"/>
      <c r="U179" s="444"/>
      <c r="V179" s="444"/>
      <c r="W179" s="444"/>
      <c r="X179" s="444"/>
      <c r="Y179" s="444"/>
      <c r="Z179" s="444"/>
      <c r="AA179" s="444"/>
      <c r="AB179" s="444"/>
    </row>
    <row r="180" spans="1:28" x14ac:dyDescent="0.3">
      <c r="A180" s="3" t="s">
        <v>296</v>
      </c>
      <c r="B180" s="241"/>
      <c r="C180" s="241"/>
      <c r="D180" s="241"/>
      <c r="E180" s="241"/>
      <c r="F180" s="241"/>
      <c r="G180" s="241"/>
      <c r="H180" s="241"/>
      <c r="I180" s="241"/>
      <c r="J180" s="241"/>
      <c r="K180" s="241"/>
      <c r="L180" s="241"/>
      <c r="M180" s="241"/>
      <c r="N180" s="239" t="e">
        <f>AVERAGE(B180:M180)</f>
        <v>#DIV/0!</v>
      </c>
      <c r="P180" s="445"/>
      <c r="Q180" s="444"/>
      <c r="R180" s="444"/>
      <c r="S180" s="444"/>
      <c r="T180" s="444"/>
      <c r="U180" s="444"/>
      <c r="V180" s="444"/>
      <c r="W180" s="444"/>
      <c r="X180" s="444"/>
      <c r="Y180" s="444"/>
      <c r="Z180" s="444"/>
      <c r="AA180" s="444"/>
      <c r="AB180" s="444"/>
    </row>
    <row r="181" spans="1:28" x14ac:dyDescent="0.3">
      <c r="A181" s="3" t="s">
        <v>196</v>
      </c>
      <c r="B181" s="6">
        <f>IFERROR(AVERAGE(B180/B176,B179/B175),0)</f>
        <v>0.5</v>
      </c>
      <c r="C181" s="6">
        <f t="shared" ref="C181:N181" si="31">IFERROR(AVERAGE(C180/C176,C179/C175),0)</f>
        <v>2.5</v>
      </c>
      <c r="D181" s="6">
        <f t="shared" si="31"/>
        <v>0</v>
      </c>
      <c r="E181" s="6">
        <f t="shared" si="31"/>
        <v>0</v>
      </c>
      <c r="F181" s="6">
        <f t="shared" si="31"/>
        <v>0</v>
      </c>
      <c r="G181" s="6">
        <f t="shared" si="31"/>
        <v>0</v>
      </c>
      <c r="H181" s="6">
        <f t="shared" si="31"/>
        <v>0</v>
      </c>
      <c r="I181" s="6">
        <f t="shared" si="31"/>
        <v>0</v>
      </c>
      <c r="J181" s="6">
        <f t="shared" si="31"/>
        <v>0</v>
      </c>
      <c r="K181" s="6">
        <f t="shared" si="31"/>
        <v>0</v>
      </c>
      <c r="L181" s="6">
        <f t="shared" si="31"/>
        <v>0</v>
      </c>
      <c r="M181" s="6">
        <f t="shared" si="31"/>
        <v>0</v>
      </c>
      <c r="N181" s="6">
        <f t="shared" si="31"/>
        <v>0</v>
      </c>
      <c r="P181" s="445"/>
      <c r="Q181" s="444"/>
      <c r="R181" s="444"/>
      <c r="S181" s="444"/>
      <c r="T181" s="444"/>
      <c r="U181" s="444"/>
      <c r="V181" s="444"/>
      <c r="W181" s="444"/>
      <c r="X181" s="444"/>
      <c r="Y181" s="444"/>
      <c r="Z181" s="444"/>
      <c r="AA181" s="444"/>
      <c r="AB181" s="444"/>
    </row>
    <row r="182" spans="1:28" x14ac:dyDescent="0.3">
      <c r="A182" s="3" t="s">
        <v>197</v>
      </c>
      <c r="B182" s="2">
        <f>B181</f>
        <v>0.5</v>
      </c>
      <c r="C182" s="2">
        <f>SUM($B$181:C$181)/COUNT($B$181:C$181)</f>
        <v>1.5</v>
      </c>
      <c r="D182" s="2">
        <f>SUM($B$181:D$181)/COUNT($B$181:D$181)</f>
        <v>1</v>
      </c>
      <c r="E182" s="2">
        <f>SUM($B$181:E$181)/COUNT($B$181:E$181)</f>
        <v>0.75</v>
      </c>
      <c r="F182" s="2">
        <f>SUM($B$181:F$181)/COUNT($B$181:F$181)</f>
        <v>0.6</v>
      </c>
      <c r="G182" s="2">
        <f>SUM($B$181:G$181)/COUNT($B$181:G$181)</f>
        <v>0.5</v>
      </c>
      <c r="H182" s="2">
        <f>SUM($B$181:H$181)/COUNT($B$181:H$181)</f>
        <v>0.42857142857142855</v>
      </c>
      <c r="I182" s="2">
        <f>SUM($B$181:I$181)/COUNT($B$181:I$181)</f>
        <v>0.375</v>
      </c>
      <c r="J182" s="2">
        <f>SUM($B$181:J$181)/COUNT($B$181:J$181)</f>
        <v>0.33333333333333331</v>
      </c>
      <c r="K182" s="2">
        <f>SUM($B$181:K$181)/COUNT($B$181:K$181)</f>
        <v>0.3</v>
      </c>
      <c r="L182" s="2">
        <f>SUM($B$181:L$181)/COUNT($B$181:L$181)</f>
        <v>0.27272727272727271</v>
      </c>
      <c r="M182" s="2">
        <f>SUM($B$181:M$181)/COUNT($B$181:M$181)</f>
        <v>0.25</v>
      </c>
      <c r="N182" s="2"/>
      <c r="P182" s="445"/>
      <c r="Q182" s="444"/>
      <c r="R182" s="444"/>
      <c r="S182" s="444"/>
      <c r="T182" s="444"/>
      <c r="U182" s="444"/>
      <c r="V182" s="444"/>
      <c r="W182" s="444"/>
      <c r="X182" s="444"/>
      <c r="Y182" s="444"/>
      <c r="Z182" s="444"/>
      <c r="AA182" s="444"/>
      <c r="AB182" s="444"/>
    </row>
    <row r="183" spans="1:28" x14ac:dyDescent="0.3">
      <c r="A183" s="350" t="s">
        <v>348</v>
      </c>
      <c r="B183" s="210"/>
      <c r="C183" s="211"/>
      <c r="D183" s="211"/>
      <c r="E183" s="211"/>
      <c r="F183" s="211"/>
      <c r="G183" s="211"/>
      <c r="H183" s="211"/>
      <c r="I183" s="211"/>
      <c r="J183" s="211"/>
      <c r="K183" s="211"/>
      <c r="L183" s="211"/>
      <c r="M183" s="211"/>
      <c r="N183" s="211"/>
    </row>
    <row r="184" spans="1:28" x14ac:dyDescent="0.3">
      <c r="A184" s="209"/>
      <c r="B184" s="219"/>
      <c r="C184" s="220"/>
      <c r="D184" s="211"/>
      <c r="E184" s="211"/>
      <c r="F184" s="211"/>
      <c r="G184" s="211"/>
      <c r="H184" s="211"/>
      <c r="I184" s="211"/>
      <c r="J184" s="211"/>
      <c r="K184" s="211"/>
      <c r="L184" s="211"/>
      <c r="M184" s="211"/>
      <c r="N184" s="211"/>
    </row>
    <row r="185" spans="1:28" x14ac:dyDescent="0.3">
      <c r="A185" s="3" t="s">
        <v>194</v>
      </c>
      <c r="B185" s="208" t="s">
        <v>193</v>
      </c>
      <c r="C185" s="208"/>
    </row>
    <row r="186" spans="1:28" x14ac:dyDescent="0.3">
      <c r="A186" s="243" t="s">
        <v>190</v>
      </c>
      <c r="B186" s="242" t="s">
        <v>28</v>
      </c>
      <c r="C186" s="203" t="s">
        <v>29</v>
      </c>
      <c r="D186" s="203" t="s">
        <v>30</v>
      </c>
      <c r="E186" s="203" t="s">
        <v>31</v>
      </c>
      <c r="F186" s="203" t="s">
        <v>32</v>
      </c>
      <c r="G186" s="203" t="s">
        <v>33</v>
      </c>
      <c r="H186" s="203" t="s">
        <v>34</v>
      </c>
      <c r="I186" s="203" t="s">
        <v>35</v>
      </c>
      <c r="J186" s="203" t="s">
        <v>36</v>
      </c>
      <c r="K186" s="203" t="s">
        <v>37</v>
      </c>
      <c r="L186" s="203" t="s">
        <v>38</v>
      </c>
      <c r="M186" s="203" t="s">
        <v>39</v>
      </c>
      <c r="N186" s="203" t="s">
        <v>82</v>
      </c>
      <c r="P186" s="203" t="s">
        <v>28</v>
      </c>
      <c r="Q186" s="203" t="s">
        <v>29</v>
      </c>
      <c r="R186" s="203" t="s">
        <v>30</v>
      </c>
      <c r="S186" s="203" t="s">
        <v>31</v>
      </c>
      <c r="T186" s="203" t="s">
        <v>32</v>
      </c>
      <c r="U186" s="203" t="s">
        <v>33</v>
      </c>
      <c r="V186" s="203" t="s">
        <v>34</v>
      </c>
      <c r="W186" s="203" t="s">
        <v>35</v>
      </c>
      <c r="X186" s="203" t="s">
        <v>36</v>
      </c>
      <c r="Y186" s="203" t="s">
        <v>37</v>
      </c>
      <c r="Z186" s="203" t="s">
        <v>38</v>
      </c>
      <c r="AA186" s="203" t="s">
        <v>39</v>
      </c>
      <c r="AB186" s="203" t="s">
        <v>82</v>
      </c>
    </row>
    <row r="187" spans="1:28" x14ac:dyDescent="0.3">
      <c r="A187" s="3" t="s">
        <v>40</v>
      </c>
      <c r="B187" s="207">
        <v>0</v>
      </c>
      <c r="C187" s="207">
        <v>0</v>
      </c>
      <c r="D187" s="207">
        <v>0</v>
      </c>
      <c r="E187" s="207">
        <v>0</v>
      </c>
      <c r="F187" s="207">
        <v>0</v>
      </c>
      <c r="G187" s="207">
        <v>0</v>
      </c>
      <c r="H187" s="207">
        <v>0</v>
      </c>
      <c r="I187" s="207">
        <v>0</v>
      </c>
      <c r="J187" s="207">
        <v>0</v>
      </c>
      <c r="K187" s="207">
        <v>0</v>
      </c>
      <c r="L187" s="207">
        <v>0</v>
      </c>
      <c r="M187" s="207">
        <v>0</v>
      </c>
      <c r="N187" s="207">
        <f>SUM(B187:M187)</f>
        <v>0</v>
      </c>
      <c r="P187" s="444"/>
      <c r="Q187" s="444"/>
      <c r="R187" s="444"/>
      <c r="S187" s="444"/>
      <c r="T187" s="444"/>
      <c r="U187" s="444"/>
      <c r="V187" s="444"/>
      <c r="W187" s="444"/>
      <c r="X187" s="444"/>
      <c r="Y187" s="444"/>
      <c r="Z187" s="444"/>
      <c r="AA187" s="444"/>
      <c r="AB187" s="444"/>
    </row>
    <row r="188" spans="1:28" x14ac:dyDescent="0.3">
      <c r="A188" s="3" t="s">
        <v>41</v>
      </c>
      <c r="B188" s="238">
        <v>0</v>
      </c>
      <c r="C188" s="238">
        <v>0</v>
      </c>
      <c r="D188" s="238"/>
      <c r="E188" s="238"/>
      <c r="F188" s="238"/>
      <c r="G188" s="238"/>
      <c r="H188" s="238"/>
      <c r="I188" s="238"/>
      <c r="J188" s="238"/>
      <c r="K188" s="238"/>
      <c r="L188" s="238"/>
      <c r="M188" s="238"/>
      <c r="N188" s="238">
        <f>SUM(B188:M188)</f>
        <v>0</v>
      </c>
      <c r="P188" s="444"/>
      <c r="Q188" s="444"/>
      <c r="R188" s="444"/>
      <c r="S188" s="444"/>
      <c r="T188" s="444"/>
      <c r="U188" s="444"/>
      <c r="V188" s="444"/>
      <c r="W188" s="444"/>
      <c r="X188" s="444"/>
      <c r="Y188" s="444"/>
      <c r="Z188" s="444"/>
      <c r="AA188" s="444"/>
      <c r="AB188" s="444"/>
    </row>
    <row r="189" spans="1:28" x14ac:dyDescent="0.3">
      <c r="A189" s="3" t="s">
        <v>83</v>
      </c>
      <c r="B189" s="207">
        <f>B188</f>
        <v>0</v>
      </c>
      <c r="C189" s="207">
        <f>SUM($B$188:C$188)</f>
        <v>0</v>
      </c>
      <c r="D189" s="207">
        <f>SUM($B$188:D$188)</f>
        <v>0</v>
      </c>
      <c r="E189" s="207">
        <f>SUM($B$188:E$188)</f>
        <v>0</v>
      </c>
      <c r="F189" s="207">
        <f>SUM($B$188:F$188)</f>
        <v>0</v>
      </c>
      <c r="G189" s="207">
        <f>SUM($B$188:G$188)</f>
        <v>0</v>
      </c>
      <c r="H189" s="207">
        <f>SUM($B$188:H$188)</f>
        <v>0</v>
      </c>
      <c r="I189" s="207">
        <f>SUM($B$188:I$188)</f>
        <v>0</v>
      </c>
      <c r="J189" s="207">
        <f>SUM($B$188:J$188)</f>
        <v>0</v>
      </c>
      <c r="K189" s="207">
        <f>SUM($B$188:K$188)</f>
        <v>0</v>
      </c>
      <c r="L189" s="207">
        <f>SUM($B$188:L$188)</f>
        <v>0</v>
      </c>
      <c r="M189" s="207">
        <f>SUM($B$188:M$188)</f>
        <v>0</v>
      </c>
      <c r="N189" s="207"/>
      <c r="P189" s="444"/>
      <c r="Q189" s="444"/>
      <c r="R189" s="444"/>
      <c r="S189" s="444"/>
      <c r="T189" s="444"/>
      <c r="U189" s="444"/>
      <c r="V189" s="444"/>
      <c r="W189" s="444"/>
      <c r="X189" s="444"/>
      <c r="Y189" s="444"/>
      <c r="Z189" s="444"/>
      <c r="AA189" s="444"/>
      <c r="AB189" s="444"/>
    </row>
    <row r="190" spans="1:28" x14ac:dyDescent="0.3">
      <c r="A190" s="3" t="s">
        <v>196</v>
      </c>
      <c r="B190" s="6">
        <f>IF(B188=0,1,B187/B188)</f>
        <v>1</v>
      </c>
      <c r="C190" s="6">
        <f t="shared" ref="C190:N190" si="32">IF(C188=0,1,C187/C188)</f>
        <v>1</v>
      </c>
      <c r="D190" s="6">
        <f t="shared" si="32"/>
        <v>1</v>
      </c>
      <c r="E190" s="6">
        <f t="shared" si="32"/>
        <v>1</v>
      </c>
      <c r="F190" s="6">
        <f t="shared" si="32"/>
        <v>1</v>
      </c>
      <c r="G190" s="6">
        <f t="shared" si="32"/>
        <v>1</v>
      </c>
      <c r="H190" s="6">
        <f t="shared" si="32"/>
        <v>1</v>
      </c>
      <c r="I190" s="6">
        <f t="shared" si="32"/>
        <v>1</v>
      </c>
      <c r="J190" s="6">
        <f t="shared" si="32"/>
        <v>1</v>
      </c>
      <c r="K190" s="6">
        <f t="shared" si="32"/>
        <v>1</v>
      </c>
      <c r="L190" s="6">
        <f t="shared" si="32"/>
        <v>1</v>
      </c>
      <c r="M190" s="6">
        <f t="shared" si="32"/>
        <v>1</v>
      </c>
      <c r="N190" s="6">
        <f t="shared" si="32"/>
        <v>1</v>
      </c>
      <c r="P190" s="444"/>
      <c r="Q190" s="444"/>
      <c r="R190" s="444"/>
      <c r="S190" s="444"/>
      <c r="T190" s="444"/>
      <c r="U190" s="444"/>
      <c r="V190" s="444"/>
      <c r="W190" s="444"/>
      <c r="X190" s="444"/>
      <c r="Y190" s="444"/>
      <c r="Z190" s="444"/>
      <c r="AA190" s="444"/>
      <c r="AB190" s="444"/>
    </row>
    <row r="191" spans="1:28" x14ac:dyDescent="0.3">
      <c r="A191" s="3" t="s">
        <v>197</v>
      </c>
      <c r="B191" s="2">
        <f>B190</f>
        <v>1</v>
      </c>
      <c r="C191" s="2">
        <f>SUM($B$190:C$190)/COUNT($B$190:C$190)</f>
        <v>1</v>
      </c>
      <c r="D191" s="2">
        <f>SUM($B$190:D$190)/COUNT($B$190:D$190)</f>
        <v>1</v>
      </c>
      <c r="E191" s="2">
        <f>SUM($B$190:E$190)/COUNT($B$190:E$190)</f>
        <v>1</v>
      </c>
      <c r="F191" s="2">
        <f>SUM($B$190:F$190)/COUNT($B$190:F$190)</f>
        <v>1</v>
      </c>
      <c r="G191" s="2">
        <f>SUM($B$190:G$190)/COUNT($B$190:G$190)</f>
        <v>1</v>
      </c>
      <c r="H191" s="2">
        <f>SUM($B$190:H$190)/COUNT($B$190:H$190)</f>
        <v>1</v>
      </c>
      <c r="I191" s="2">
        <f>SUM($B$190:I$190)/COUNT($B$190:I$190)</f>
        <v>1</v>
      </c>
      <c r="J191" s="2">
        <f>SUM($B$190:J$190)/COUNT($B$190:J$190)</f>
        <v>1</v>
      </c>
      <c r="K191" s="2">
        <f>SUM($B$190:K$190)/COUNT($B$190:K$190)</f>
        <v>1</v>
      </c>
      <c r="L191" s="2">
        <f>SUM($B$190:L$190)/COUNT($B$190:L$190)</f>
        <v>1</v>
      </c>
      <c r="M191" s="2">
        <f>SUM($B$190:M$190)/COUNT($B$190:M$190)</f>
        <v>1</v>
      </c>
      <c r="N191" s="2"/>
      <c r="P191" s="444"/>
      <c r="Q191" s="444"/>
      <c r="R191" s="444"/>
      <c r="S191" s="444"/>
      <c r="T191" s="444"/>
      <c r="U191" s="444"/>
      <c r="V191" s="444"/>
      <c r="W191" s="444"/>
      <c r="X191" s="444"/>
      <c r="Y191" s="444"/>
      <c r="Z191" s="444"/>
      <c r="AA191" s="444"/>
      <c r="AB191" s="444"/>
    </row>
    <row r="192" spans="1:28" x14ac:dyDescent="0.3">
      <c r="A192" s="209"/>
      <c r="B192" s="211"/>
      <c r="C192" s="211"/>
      <c r="D192" s="211"/>
      <c r="E192" s="211"/>
      <c r="F192" s="211"/>
      <c r="G192" s="211"/>
      <c r="H192" s="211"/>
      <c r="I192" s="211"/>
      <c r="J192" s="211"/>
      <c r="K192" s="211"/>
      <c r="L192" s="211"/>
      <c r="M192" s="211"/>
      <c r="N192" s="211"/>
    </row>
    <row r="193" spans="1:28" x14ac:dyDescent="0.3">
      <c r="A193" s="209"/>
      <c r="B193" s="211"/>
      <c r="C193" s="211"/>
      <c r="D193" s="211"/>
      <c r="E193" s="211"/>
      <c r="F193" s="211"/>
      <c r="G193" s="211"/>
      <c r="H193" s="211"/>
      <c r="I193" s="211"/>
      <c r="J193" s="211"/>
      <c r="K193" s="211"/>
      <c r="L193" s="211"/>
      <c r="M193" s="211"/>
      <c r="N193" s="211"/>
    </row>
    <row r="194" spans="1:28" x14ac:dyDescent="0.3">
      <c r="A194" s="3" t="s">
        <v>180</v>
      </c>
      <c r="B194" s="208" t="s">
        <v>187</v>
      </c>
      <c r="C194" s="208"/>
    </row>
    <row r="195" spans="1:28" x14ac:dyDescent="0.3">
      <c r="A195" s="243" t="s">
        <v>185</v>
      </c>
      <c r="B195" s="242" t="s">
        <v>28</v>
      </c>
      <c r="C195" s="203" t="s">
        <v>29</v>
      </c>
      <c r="D195" s="203" t="s">
        <v>30</v>
      </c>
      <c r="E195" s="203" t="s">
        <v>31</v>
      </c>
      <c r="F195" s="203" t="s">
        <v>32</v>
      </c>
      <c r="G195" s="203" t="s">
        <v>33</v>
      </c>
      <c r="H195" s="203" t="s">
        <v>34</v>
      </c>
      <c r="I195" s="203" t="s">
        <v>35</v>
      </c>
      <c r="J195" s="203" t="s">
        <v>36</v>
      </c>
      <c r="K195" s="203" t="s">
        <v>37</v>
      </c>
      <c r="L195" s="203" t="s">
        <v>38</v>
      </c>
      <c r="M195" s="203" t="s">
        <v>39</v>
      </c>
      <c r="N195" s="203" t="s">
        <v>82</v>
      </c>
      <c r="P195" s="203" t="s">
        <v>28</v>
      </c>
      <c r="Q195" s="203" t="s">
        <v>29</v>
      </c>
      <c r="R195" s="203" t="s">
        <v>30</v>
      </c>
      <c r="S195" s="203" t="s">
        <v>31</v>
      </c>
      <c r="T195" s="203" t="s">
        <v>32</v>
      </c>
      <c r="U195" s="203" t="s">
        <v>33</v>
      </c>
      <c r="V195" s="203" t="s">
        <v>34</v>
      </c>
      <c r="W195" s="203" t="s">
        <v>35</v>
      </c>
      <c r="X195" s="203" t="s">
        <v>36</v>
      </c>
      <c r="Y195" s="203" t="s">
        <v>37</v>
      </c>
      <c r="Z195" s="203" t="s">
        <v>38</v>
      </c>
      <c r="AA195" s="203" t="s">
        <v>39</v>
      </c>
      <c r="AB195" s="203" t="s">
        <v>82</v>
      </c>
    </row>
    <row r="196" spans="1:28" x14ac:dyDescent="0.3">
      <c r="A196" s="3" t="s">
        <v>40</v>
      </c>
      <c r="B196" s="207">
        <v>0</v>
      </c>
      <c r="C196" s="207">
        <v>0</v>
      </c>
      <c r="D196" s="207">
        <v>0</v>
      </c>
      <c r="E196" s="207">
        <v>0</v>
      </c>
      <c r="F196" s="207">
        <v>0</v>
      </c>
      <c r="G196" s="207">
        <v>0</v>
      </c>
      <c r="H196" s="207">
        <v>0</v>
      </c>
      <c r="I196" s="207">
        <v>0</v>
      </c>
      <c r="J196" s="207">
        <v>0</v>
      </c>
      <c r="K196" s="207">
        <v>0</v>
      </c>
      <c r="L196" s="207">
        <v>0</v>
      </c>
      <c r="M196" s="207">
        <v>0</v>
      </c>
      <c r="N196" s="207">
        <f>SUM(B196:M196)</f>
        <v>0</v>
      </c>
      <c r="P196" s="444"/>
      <c r="Q196" s="444"/>
      <c r="R196" s="444"/>
      <c r="S196" s="444"/>
      <c r="T196" s="444"/>
      <c r="U196" s="444"/>
      <c r="V196" s="444"/>
      <c r="W196" s="444"/>
      <c r="X196" s="444"/>
      <c r="Y196" s="444"/>
      <c r="Z196" s="444"/>
      <c r="AA196" s="444"/>
      <c r="AB196" s="444"/>
    </row>
    <row r="197" spans="1:28" x14ac:dyDescent="0.3">
      <c r="A197" s="3" t="s">
        <v>41</v>
      </c>
      <c r="B197" s="238">
        <v>0</v>
      </c>
      <c r="C197" s="238">
        <v>0</v>
      </c>
      <c r="D197" s="238"/>
      <c r="E197" s="238"/>
      <c r="F197" s="238"/>
      <c r="G197" s="238"/>
      <c r="H197" s="238"/>
      <c r="I197" s="238"/>
      <c r="J197" s="238"/>
      <c r="K197" s="238"/>
      <c r="L197" s="238"/>
      <c r="M197" s="238"/>
      <c r="N197" s="238">
        <f>SUM(B197:M197)</f>
        <v>0</v>
      </c>
      <c r="P197" s="444"/>
      <c r="Q197" s="444"/>
      <c r="R197" s="444"/>
      <c r="S197" s="444"/>
      <c r="T197" s="444"/>
      <c r="U197" s="444"/>
      <c r="V197" s="444"/>
      <c r="W197" s="444"/>
      <c r="X197" s="444"/>
      <c r="Y197" s="444"/>
      <c r="Z197" s="444"/>
      <c r="AA197" s="444"/>
      <c r="AB197" s="444"/>
    </row>
    <row r="198" spans="1:28" x14ac:dyDescent="0.3">
      <c r="A198" s="3" t="s">
        <v>83</v>
      </c>
      <c r="B198" s="207">
        <f>B197</f>
        <v>0</v>
      </c>
      <c r="C198" s="207">
        <f>SUM($B$220:M$220)</f>
        <v>0</v>
      </c>
      <c r="D198" s="207">
        <f>SUM($B$220:M$220)</f>
        <v>0</v>
      </c>
      <c r="E198" s="207">
        <f>SUM($B$220:M$220)</f>
        <v>0</v>
      </c>
      <c r="F198" s="207">
        <f>SUM($B$220:M$220)</f>
        <v>0</v>
      </c>
      <c r="G198" s="207">
        <f>SUM($B$220:M$220)</f>
        <v>0</v>
      </c>
      <c r="H198" s="207">
        <f>SUM($B$220:M$220)</f>
        <v>0</v>
      </c>
      <c r="I198" s="207">
        <f>SUM($B$220:M$220)</f>
        <v>0</v>
      </c>
      <c r="J198" s="207">
        <f>SUM($B$220:M$220)</f>
        <v>0</v>
      </c>
      <c r="K198" s="207">
        <f>SUM($B$220:M$220)</f>
        <v>0</v>
      </c>
      <c r="L198" s="207">
        <f>SUM($B$220:M$220)</f>
        <v>0</v>
      </c>
      <c r="M198" s="207">
        <f>SUM($B$220:M$220)</f>
        <v>0</v>
      </c>
      <c r="N198" s="207"/>
      <c r="P198" s="444"/>
      <c r="Q198" s="444"/>
      <c r="R198" s="444"/>
      <c r="S198" s="444"/>
      <c r="T198" s="444"/>
      <c r="U198" s="444"/>
      <c r="V198" s="444"/>
      <c r="W198" s="444"/>
      <c r="X198" s="444"/>
      <c r="Y198" s="444"/>
      <c r="Z198" s="444"/>
      <c r="AA198" s="444"/>
      <c r="AB198" s="444"/>
    </row>
    <row r="199" spans="1:28" x14ac:dyDescent="0.3">
      <c r="A199" s="3" t="s">
        <v>196</v>
      </c>
      <c r="B199" s="6">
        <f>IF(B197=0,1,B196/B197)</f>
        <v>1</v>
      </c>
      <c r="C199" s="6">
        <f t="shared" ref="C199:N199" si="33">IF(C197=0,1,C196/C197)</f>
        <v>1</v>
      </c>
      <c r="D199" s="6">
        <f t="shared" si="33"/>
        <v>1</v>
      </c>
      <c r="E199" s="6">
        <f t="shared" si="33"/>
        <v>1</v>
      </c>
      <c r="F199" s="6">
        <f t="shared" si="33"/>
        <v>1</v>
      </c>
      <c r="G199" s="6">
        <f t="shared" si="33"/>
        <v>1</v>
      </c>
      <c r="H199" s="6">
        <f t="shared" si="33"/>
        <v>1</v>
      </c>
      <c r="I199" s="6">
        <f t="shared" si="33"/>
        <v>1</v>
      </c>
      <c r="J199" s="6">
        <f t="shared" si="33"/>
        <v>1</v>
      </c>
      <c r="K199" s="6">
        <f t="shared" si="33"/>
        <v>1</v>
      </c>
      <c r="L199" s="6">
        <f t="shared" si="33"/>
        <v>1</v>
      </c>
      <c r="M199" s="6">
        <f t="shared" si="33"/>
        <v>1</v>
      </c>
      <c r="N199" s="6">
        <f t="shared" si="33"/>
        <v>1</v>
      </c>
      <c r="P199" s="444"/>
      <c r="Q199" s="444"/>
      <c r="R199" s="444"/>
      <c r="S199" s="444"/>
      <c r="T199" s="444"/>
      <c r="U199" s="444"/>
      <c r="V199" s="444"/>
      <c r="W199" s="444"/>
      <c r="X199" s="444"/>
      <c r="Y199" s="444"/>
      <c r="Z199" s="444"/>
      <c r="AA199" s="444"/>
      <c r="AB199" s="444"/>
    </row>
    <row r="200" spans="1:28" x14ac:dyDescent="0.3">
      <c r="A200" s="3" t="s">
        <v>197</v>
      </c>
      <c r="B200" s="2">
        <f>B199</f>
        <v>1</v>
      </c>
      <c r="C200" s="2">
        <f>AVERAGE($B$199:C$199)</f>
        <v>1</v>
      </c>
      <c r="D200" s="2">
        <f>AVERAGE($B$199:D$199)</f>
        <v>1</v>
      </c>
      <c r="E200" s="2">
        <f>AVERAGE($B$199:E$199)</f>
        <v>1</v>
      </c>
      <c r="F200" s="2">
        <f>AVERAGE($B$199:F$199)</f>
        <v>1</v>
      </c>
      <c r="G200" s="2">
        <f>AVERAGE($B$199:G$199)</f>
        <v>1</v>
      </c>
      <c r="H200" s="2">
        <f>AVERAGE($B$199:H$199)</f>
        <v>1</v>
      </c>
      <c r="I200" s="2">
        <f>AVERAGE($B$199:I$199)</f>
        <v>1</v>
      </c>
      <c r="J200" s="2">
        <f>AVERAGE($B$199:J$199)</f>
        <v>1</v>
      </c>
      <c r="K200" s="2">
        <f>AVERAGE($B$199:K$199)</f>
        <v>1</v>
      </c>
      <c r="L200" s="2">
        <f>AVERAGE($B$199:L$199)</f>
        <v>1</v>
      </c>
      <c r="M200" s="2">
        <f>AVERAGE($B$199:M$199)</f>
        <v>1</v>
      </c>
      <c r="N200" s="2"/>
      <c r="P200" s="444"/>
      <c r="Q200" s="444"/>
      <c r="R200" s="444"/>
      <c r="S200" s="444"/>
      <c r="T200" s="444"/>
      <c r="U200" s="444"/>
      <c r="V200" s="444"/>
      <c r="W200" s="444"/>
      <c r="X200" s="444"/>
      <c r="Y200" s="444"/>
      <c r="Z200" s="444"/>
      <c r="AA200" s="444"/>
      <c r="AB200" s="444"/>
    </row>
    <row r="201" spans="1:28" x14ac:dyDescent="0.3">
      <c r="A201" s="209"/>
      <c r="B201" s="211"/>
      <c r="C201" s="211"/>
      <c r="D201" s="211"/>
      <c r="E201" s="211"/>
      <c r="F201" s="211"/>
      <c r="G201" s="211"/>
      <c r="H201" s="211"/>
      <c r="I201" s="211"/>
      <c r="J201" s="211"/>
      <c r="K201" s="211"/>
      <c r="L201" s="211"/>
      <c r="M201" s="211"/>
      <c r="N201" s="211"/>
    </row>
    <row r="203" spans="1:28" s="212" customFormat="1" ht="28.8" x14ac:dyDescent="0.3">
      <c r="A203" s="243" t="s">
        <v>186</v>
      </c>
      <c r="B203" s="283" t="s">
        <v>28</v>
      </c>
      <c r="C203" s="283" t="s">
        <v>29</v>
      </c>
      <c r="D203" s="283" t="s">
        <v>30</v>
      </c>
      <c r="E203" s="283" t="s">
        <v>31</v>
      </c>
      <c r="F203" s="283" t="s">
        <v>32</v>
      </c>
      <c r="G203" s="283" t="s">
        <v>33</v>
      </c>
      <c r="H203" s="283" t="s">
        <v>34</v>
      </c>
      <c r="I203" s="283" t="s">
        <v>35</v>
      </c>
      <c r="J203" s="283" t="s">
        <v>36</v>
      </c>
      <c r="K203" s="283" t="s">
        <v>37</v>
      </c>
      <c r="L203" s="283" t="s">
        <v>38</v>
      </c>
      <c r="M203" s="283" t="s">
        <v>39</v>
      </c>
      <c r="N203" s="283" t="s">
        <v>82</v>
      </c>
      <c r="P203" s="203" t="s">
        <v>28</v>
      </c>
      <c r="Q203" s="203" t="s">
        <v>29</v>
      </c>
      <c r="R203" s="203" t="s">
        <v>30</v>
      </c>
      <c r="S203" s="203" t="s">
        <v>31</v>
      </c>
      <c r="T203" s="203" t="s">
        <v>32</v>
      </c>
      <c r="U203" s="203" t="s">
        <v>33</v>
      </c>
      <c r="V203" s="203" t="s">
        <v>34</v>
      </c>
      <c r="W203" s="203" t="s">
        <v>35</v>
      </c>
      <c r="X203" s="203" t="s">
        <v>36</v>
      </c>
      <c r="Y203" s="203" t="s">
        <v>37</v>
      </c>
      <c r="Z203" s="203" t="s">
        <v>38</v>
      </c>
      <c r="AA203" s="203" t="s">
        <v>39</v>
      </c>
      <c r="AB203" s="203" t="s">
        <v>82</v>
      </c>
    </row>
    <row r="204" spans="1:28" x14ac:dyDescent="0.3">
      <c r="A204" s="3" t="s">
        <v>225</v>
      </c>
      <c r="B204" s="244">
        <f>IF(OR(B207=FALSE,B210&gt;0),1,0)</f>
        <v>0</v>
      </c>
      <c r="C204" s="244">
        <f t="shared" ref="C204:N204" si="34">IF(OR(C207=FALSE,C210&gt;0),1,0)</f>
        <v>0</v>
      </c>
      <c r="D204" s="244">
        <f t="shared" si="34"/>
        <v>0</v>
      </c>
      <c r="E204" s="244">
        <f t="shared" si="34"/>
        <v>0</v>
      </c>
      <c r="F204" s="244">
        <f t="shared" si="34"/>
        <v>0</v>
      </c>
      <c r="G204" s="244">
        <f t="shared" si="34"/>
        <v>0</v>
      </c>
      <c r="H204" s="244">
        <f t="shared" si="34"/>
        <v>0</v>
      </c>
      <c r="I204" s="244">
        <f t="shared" si="34"/>
        <v>0</v>
      </c>
      <c r="J204" s="244">
        <f t="shared" si="34"/>
        <v>0</v>
      </c>
      <c r="K204" s="244">
        <f t="shared" si="34"/>
        <v>0</v>
      </c>
      <c r="L204" s="244">
        <f t="shared" si="34"/>
        <v>0</v>
      </c>
      <c r="M204" s="244">
        <f t="shared" si="34"/>
        <v>0</v>
      </c>
      <c r="N204" s="244">
        <f t="shared" si="34"/>
        <v>1</v>
      </c>
      <c r="P204" s="444"/>
      <c r="Q204" s="444"/>
      <c r="R204" s="444"/>
      <c r="S204" s="444"/>
      <c r="T204" s="444"/>
      <c r="U204" s="444"/>
      <c r="V204" s="444"/>
      <c r="W204" s="444"/>
      <c r="X204" s="444"/>
      <c r="Y204" s="444"/>
      <c r="Z204" s="444"/>
      <c r="AA204" s="444"/>
      <c r="AB204" s="444"/>
    </row>
    <row r="205" spans="1:28" x14ac:dyDescent="0.3">
      <c r="A205" s="3" t="s">
        <v>200</v>
      </c>
      <c r="B205" s="312">
        <v>0</v>
      </c>
      <c r="C205" s="312">
        <v>0</v>
      </c>
      <c r="D205" s="312">
        <v>0</v>
      </c>
      <c r="E205" s="312">
        <v>0</v>
      </c>
      <c r="F205" s="312">
        <v>0</v>
      </c>
      <c r="G205" s="312">
        <v>0</v>
      </c>
      <c r="H205" s="312">
        <v>0</v>
      </c>
      <c r="I205" s="312">
        <v>0</v>
      </c>
      <c r="J205" s="312">
        <v>0</v>
      </c>
      <c r="K205" s="312">
        <v>0</v>
      </c>
      <c r="L205" s="312">
        <v>0</v>
      </c>
      <c r="M205" s="312">
        <v>0</v>
      </c>
      <c r="N205" s="312">
        <v>0</v>
      </c>
      <c r="P205" s="444"/>
      <c r="Q205" s="444"/>
      <c r="R205" s="444"/>
      <c r="S205" s="444"/>
      <c r="T205" s="444"/>
      <c r="U205" s="444"/>
      <c r="V205" s="444"/>
      <c r="W205" s="444"/>
      <c r="X205" s="444"/>
      <c r="Y205" s="444"/>
      <c r="Z205" s="444"/>
      <c r="AA205" s="444"/>
      <c r="AB205" s="444"/>
    </row>
    <row r="206" spans="1:28" x14ac:dyDescent="0.3">
      <c r="A206" s="3" t="s">
        <v>201</v>
      </c>
      <c r="B206" s="245">
        <v>10</v>
      </c>
      <c r="C206" s="245">
        <v>10</v>
      </c>
      <c r="D206" s="245">
        <v>10</v>
      </c>
      <c r="E206" s="245">
        <v>10</v>
      </c>
      <c r="F206" s="245">
        <v>10</v>
      </c>
      <c r="G206" s="245">
        <v>10</v>
      </c>
      <c r="H206" s="245">
        <v>10</v>
      </c>
      <c r="I206" s="245">
        <v>10</v>
      </c>
      <c r="J206" s="245">
        <v>10</v>
      </c>
      <c r="K206" s="245">
        <v>10</v>
      </c>
      <c r="L206" s="245">
        <v>10</v>
      </c>
      <c r="M206" s="245">
        <v>10</v>
      </c>
      <c r="N206" s="245">
        <v>10</v>
      </c>
      <c r="P206" s="444"/>
      <c r="Q206" s="444"/>
      <c r="R206" s="444"/>
      <c r="S206" s="444"/>
      <c r="T206" s="444"/>
      <c r="U206" s="444"/>
      <c r="V206" s="444"/>
      <c r="W206" s="444"/>
      <c r="X206" s="444"/>
      <c r="Y206" s="444"/>
      <c r="Z206" s="444"/>
      <c r="AA206" s="444"/>
      <c r="AB206" s="444"/>
    </row>
    <row r="207" spans="1:28" hidden="1" x14ac:dyDescent="0.3">
      <c r="A207" s="3" t="s">
        <v>302</v>
      </c>
      <c r="B207" s="245" t="b">
        <f>ISBLANK(B208)</f>
        <v>1</v>
      </c>
      <c r="C207" s="245" t="b">
        <f t="shared" ref="C207:N207" si="35">ISBLANK(C208)</f>
        <v>1</v>
      </c>
      <c r="D207" s="245" t="b">
        <f t="shared" si="35"/>
        <v>1</v>
      </c>
      <c r="E207" s="245" t="b">
        <f t="shared" si="35"/>
        <v>1</v>
      </c>
      <c r="F207" s="245" t="b">
        <f t="shared" si="35"/>
        <v>1</v>
      </c>
      <c r="G207" s="245" t="b">
        <f t="shared" si="35"/>
        <v>1</v>
      </c>
      <c r="H207" s="245" t="b">
        <f t="shared" si="35"/>
        <v>1</v>
      </c>
      <c r="I207" s="245" t="b">
        <f t="shared" si="35"/>
        <v>1</v>
      </c>
      <c r="J207" s="245" t="b">
        <f t="shared" si="35"/>
        <v>1</v>
      </c>
      <c r="K207" s="245" t="b">
        <f t="shared" si="35"/>
        <v>1</v>
      </c>
      <c r="L207" s="245" t="b">
        <f t="shared" si="35"/>
        <v>1</v>
      </c>
      <c r="M207" s="245" t="b">
        <f t="shared" si="35"/>
        <v>1</v>
      </c>
      <c r="N207" s="245" t="b">
        <f t="shared" si="35"/>
        <v>0</v>
      </c>
      <c r="P207" s="444"/>
      <c r="Q207" s="444"/>
      <c r="R207" s="444"/>
      <c r="S207" s="444"/>
      <c r="T207" s="444"/>
      <c r="U207" s="444"/>
      <c r="V207" s="444"/>
      <c r="W207" s="444"/>
      <c r="X207" s="444"/>
      <c r="Y207" s="444"/>
      <c r="Z207" s="444"/>
      <c r="AA207" s="444"/>
      <c r="AB207" s="444"/>
    </row>
    <row r="208" spans="1:28" x14ac:dyDescent="0.3">
      <c r="A208" s="3" t="s">
        <v>290</v>
      </c>
      <c r="B208" s="308"/>
      <c r="C208" s="308"/>
      <c r="D208" s="308"/>
      <c r="E208" s="308"/>
      <c r="F208" s="308"/>
      <c r="G208" s="308"/>
      <c r="H208" s="308"/>
      <c r="I208" s="308"/>
      <c r="J208" s="308"/>
      <c r="K208" s="308"/>
      <c r="L208" s="308"/>
      <c r="M208" s="308"/>
      <c r="N208" s="313">
        <f>SUM(B208:M208)</f>
        <v>0</v>
      </c>
      <c r="P208" s="444"/>
      <c r="Q208" s="444"/>
      <c r="R208" s="444"/>
      <c r="S208" s="444"/>
      <c r="T208" s="444"/>
      <c r="U208" s="444"/>
      <c r="V208" s="444"/>
      <c r="W208" s="444"/>
      <c r="X208" s="444"/>
      <c r="Y208" s="444"/>
      <c r="Z208" s="444"/>
      <c r="AA208" s="444"/>
      <c r="AB208" s="444"/>
    </row>
    <row r="209" spans="1:28" x14ac:dyDescent="0.3">
      <c r="A209" s="3" t="s">
        <v>303</v>
      </c>
      <c r="B209" s="310">
        <f>IF(B207=TRUE,0,(IF(B208=0,1,0)))</f>
        <v>0</v>
      </c>
      <c r="C209" s="310">
        <f t="shared" ref="C209:N209" si="36">IF(C207=TRUE,0,(IF(C208=0,1,0)))</f>
        <v>0</v>
      </c>
      <c r="D209" s="310">
        <f t="shared" si="36"/>
        <v>0</v>
      </c>
      <c r="E209" s="310">
        <f t="shared" si="36"/>
        <v>0</v>
      </c>
      <c r="F209" s="310">
        <f t="shared" si="36"/>
        <v>0</v>
      </c>
      <c r="G209" s="310">
        <f t="shared" si="36"/>
        <v>0</v>
      </c>
      <c r="H209" s="310">
        <f t="shared" si="36"/>
        <v>0</v>
      </c>
      <c r="I209" s="310">
        <f t="shared" si="36"/>
        <v>0</v>
      </c>
      <c r="J209" s="310">
        <f t="shared" si="36"/>
        <v>0</v>
      </c>
      <c r="K209" s="310">
        <f t="shared" si="36"/>
        <v>0</v>
      </c>
      <c r="L209" s="310">
        <f t="shared" si="36"/>
        <v>0</v>
      </c>
      <c r="M209" s="310">
        <f t="shared" si="36"/>
        <v>0</v>
      </c>
      <c r="N209" s="310">
        <f t="shared" si="36"/>
        <v>1</v>
      </c>
      <c r="P209" s="444"/>
      <c r="Q209" s="444"/>
      <c r="R209" s="444"/>
      <c r="S209" s="444"/>
      <c r="T209" s="444"/>
      <c r="U209" s="444"/>
      <c r="V209" s="444"/>
      <c r="W209" s="444"/>
      <c r="X209" s="444"/>
      <c r="Y209" s="444"/>
      <c r="Z209" s="444"/>
      <c r="AA209" s="444"/>
      <c r="AB209" s="444"/>
    </row>
    <row r="210" spans="1:28" x14ac:dyDescent="0.3">
      <c r="A210" s="3" t="s">
        <v>291</v>
      </c>
      <c r="B210" s="308"/>
      <c r="C210" s="308"/>
      <c r="D210" s="308"/>
      <c r="E210" s="308"/>
      <c r="F210" s="308"/>
      <c r="G210" s="308"/>
      <c r="H210" s="308"/>
      <c r="I210" s="308"/>
      <c r="J210" s="308"/>
      <c r="K210" s="308"/>
      <c r="L210" s="308"/>
      <c r="M210" s="308"/>
      <c r="N210" s="313">
        <f>SUM(B210:M210)</f>
        <v>0</v>
      </c>
      <c r="P210" s="444"/>
      <c r="Q210" s="444"/>
      <c r="R210" s="444"/>
      <c r="S210" s="444"/>
      <c r="T210" s="444"/>
      <c r="U210" s="444"/>
      <c r="V210" s="444"/>
      <c r="W210" s="444"/>
      <c r="X210" s="444"/>
      <c r="Y210" s="444"/>
      <c r="Z210" s="444"/>
      <c r="AA210" s="444"/>
      <c r="AB210" s="444"/>
    </row>
    <row r="211" spans="1:28" hidden="1" x14ac:dyDescent="0.3">
      <c r="A211" s="3" t="s">
        <v>302</v>
      </c>
      <c r="B211" s="314" t="b">
        <f>ISBLANK(B210)</f>
        <v>1</v>
      </c>
      <c r="C211" s="314" t="b">
        <f t="shared" ref="C211:N211" si="37">ISBLANK(C210)</f>
        <v>1</v>
      </c>
      <c r="D211" s="314" t="b">
        <f t="shared" si="37"/>
        <v>1</v>
      </c>
      <c r="E211" s="314" t="b">
        <f t="shared" si="37"/>
        <v>1</v>
      </c>
      <c r="F211" s="314" t="b">
        <f t="shared" si="37"/>
        <v>1</v>
      </c>
      <c r="G211" s="314" t="b">
        <f t="shared" si="37"/>
        <v>1</v>
      </c>
      <c r="H211" s="314" t="b">
        <f t="shared" si="37"/>
        <v>1</v>
      </c>
      <c r="I211" s="314" t="b">
        <f t="shared" si="37"/>
        <v>1</v>
      </c>
      <c r="J211" s="314" t="b">
        <f t="shared" si="37"/>
        <v>1</v>
      </c>
      <c r="K211" s="314" t="b">
        <f t="shared" si="37"/>
        <v>1</v>
      </c>
      <c r="L211" s="314" t="b">
        <f t="shared" si="37"/>
        <v>1</v>
      </c>
      <c r="M211" s="314" t="b">
        <f t="shared" si="37"/>
        <v>1</v>
      </c>
      <c r="N211" s="314" t="b">
        <f t="shared" si="37"/>
        <v>0</v>
      </c>
      <c r="P211" s="444"/>
      <c r="Q211" s="444"/>
      <c r="R211" s="444"/>
      <c r="S211" s="444"/>
      <c r="T211" s="444"/>
      <c r="U211" s="444"/>
      <c r="V211" s="444"/>
      <c r="W211" s="444"/>
      <c r="X211" s="444"/>
      <c r="Y211" s="444"/>
      <c r="Z211" s="444"/>
      <c r="AA211" s="444"/>
      <c r="AB211" s="444"/>
    </row>
    <row r="212" spans="1:28" x14ac:dyDescent="0.3">
      <c r="A212" s="3" t="s">
        <v>304</v>
      </c>
      <c r="B212" s="310">
        <f>IF(B211=TRUE,0,B206/B210)</f>
        <v>0</v>
      </c>
      <c r="C212" s="310">
        <f t="shared" ref="C212:N212" si="38">IF(C211=TRUE,0,C206/C210)</f>
        <v>0</v>
      </c>
      <c r="D212" s="310">
        <f t="shared" si="38"/>
        <v>0</v>
      </c>
      <c r="E212" s="310">
        <f t="shared" si="38"/>
        <v>0</v>
      </c>
      <c r="F212" s="310">
        <f t="shared" si="38"/>
        <v>0</v>
      </c>
      <c r="G212" s="310">
        <f t="shared" si="38"/>
        <v>0</v>
      </c>
      <c r="H212" s="310">
        <f t="shared" si="38"/>
        <v>0</v>
      </c>
      <c r="I212" s="310">
        <f t="shared" si="38"/>
        <v>0</v>
      </c>
      <c r="J212" s="310">
        <f t="shared" si="38"/>
        <v>0</v>
      </c>
      <c r="K212" s="310">
        <f t="shared" si="38"/>
        <v>0</v>
      </c>
      <c r="L212" s="310">
        <f t="shared" si="38"/>
        <v>0</v>
      </c>
      <c r="M212" s="310">
        <f t="shared" si="38"/>
        <v>0</v>
      </c>
      <c r="N212" s="310" t="e">
        <f t="shared" si="38"/>
        <v>#DIV/0!</v>
      </c>
      <c r="P212" s="444"/>
      <c r="Q212" s="444"/>
      <c r="R212" s="444"/>
      <c r="S212" s="444"/>
      <c r="T212" s="444"/>
      <c r="U212" s="444"/>
      <c r="V212" s="444"/>
      <c r="W212" s="444"/>
      <c r="X212" s="444"/>
      <c r="Y212" s="444"/>
      <c r="Z212" s="444"/>
      <c r="AA212" s="444"/>
      <c r="AB212" s="444"/>
    </row>
    <row r="213" spans="1:28" x14ac:dyDescent="0.3">
      <c r="A213" s="3" t="s">
        <v>196</v>
      </c>
      <c r="B213" s="6">
        <f>IF(AND(B207=FALSE,B208=0,B212=0),B209,IF(AND(B207=TRUE,B212&gt;0),B212,IF(AND(B207=FALSE,B212&gt;0),AVERAGE(B209,B212),0)))</f>
        <v>0</v>
      </c>
      <c r="C213" s="6">
        <f>IF(AND(C207=FALSE,C208=0,C212=0),C209,IF(AND(C207=TRUE,C212&gt;0),C212,IF(AND(C207=FALSE,C212&gt;0),AVERAGE(C209,C212),0)))</f>
        <v>0</v>
      </c>
      <c r="D213" s="6">
        <f t="shared" ref="D213:N213" si="39">IF(AND(D207=FALSE,D208=0,D212=0),D209,IF(AND(D207=TRUE,D212&gt;0),D212,IF(AND(D207=FALSE,D212&gt;0),AVERAGE(D209,D212),0)))</f>
        <v>0</v>
      </c>
      <c r="E213" s="6">
        <f t="shared" si="39"/>
        <v>0</v>
      </c>
      <c r="F213" s="6">
        <f t="shared" si="39"/>
        <v>0</v>
      </c>
      <c r="G213" s="6">
        <f t="shared" si="39"/>
        <v>0</v>
      </c>
      <c r="H213" s="6">
        <f t="shared" si="39"/>
        <v>0</v>
      </c>
      <c r="I213" s="6">
        <f t="shared" si="39"/>
        <v>0</v>
      </c>
      <c r="J213" s="6">
        <f t="shared" si="39"/>
        <v>0</v>
      </c>
      <c r="K213" s="6">
        <f t="shared" si="39"/>
        <v>0</v>
      </c>
      <c r="L213" s="6">
        <f t="shared" si="39"/>
        <v>0</v>
      </c>
      <c r="M213" s="6">
        <f t="shared" si="39"/>
        <v>0</v>
      </c>
      <c r="N213" s="6" t="e">
        <f t="shared" si="39"/>
        <v>#DIV/0!</v>
      </c>
      <c r="P213" s="444"/>
      <c r="Q213" s="444"/>
      <c r="R213" s="444"/>
      <c r="S213" s="444"/>
      <c r="T213" s="444"/>
      <c r="U213" s="444"/>
      <c r="V213" s="444"/>
      <c r="W213" s="444"/>
      <c r="X213" s="444"/>
      <c r="Y213" s="444"/>
      <c r="Z213" s="444"/>
      <c r="AA213" s="444"/>
      <c r="AB213" s="444"/>
    </row>
    <row r="214" spans="1:28" x14ac:dyDescent="0.3">
      <c r="A214" s="3" t="s">
        <v>197</v>
      </c>
      <c r="B214" s="6">
        <f>B213</f>
        <v>0</v>
      </c>
      <c r="C214" s="2">
        <f>AVERAGE($B$213:C$213)</f>
        <v>0</v>
      </c>
      <c r="D214" s="2">
        <f>AVERAGE($B$213:D$213)</f>
        <v>0</v>
      </c>
      <c r="E214" s="2">
        <f>AVERAGE($B$213:E$213)</f>
        <v>0</v>
      </c>
      <c r="F214" s="2">
        <f>AVERAGE($B$213:F$213)</f>
        <v>0</v>
      </c>
      <c r="G214" s="2">
        <f>AVERAGE($B$213:G$213)</f>
        <v>0</v>
      </c>
      <c r="H214" s="2">
        <f>AVERAGE($B$213:H$213)</f>
        <v>0</v>
      </c>
      <c r="I214" s="2">
        <f>AVERAGE($B$213:I$213)</f>
        <v>0</v>
      </c>
      <c r="J214" s="2">
        <f>AVERAGE($B$213:J$213)</f>
        <v>0</v>
      </c>
      <c r="K214" s="2">
        <f>AVERAGE($B$213:K$213)</f>
        <v>0</v>
      </c>
      <c r="L214" s="2">
        <f>AVERAGE($B$213:L$213)</f>
        <v>0</v>
      </c>
      <c r="M214" s="2">
        <f>AVERAGE($B$213:M$213)</f>
        <v>0</v>
      </c>
      <c r="N214" s="2"/>
      <c r="P214" s="444"/>
      <c r="Q214" s="444"/>
      <c r="R214" s="444"/>
      <c r="S214" s="444"/>
      <c r="T214" s="444"/>
      <c r="U214" s="444"/>
      <c r="V214" s="444"/>
      <c r="W214" s="444"/>
      <c r="X214" s="444"/>
      <c r="Y214" s="444"/>
      <c r="Z214" s="444"/>
      <c r="AA214" s="444"/>
      <c r="AB214" s="444"/>
    </row>
    <row r="217" spans="1:28" x14ac:dyDescent="0.3">
      <c r="A217" s="3" t="s">
        <v>180</v>
      </c>
      <c r="B217" s="208" t="s">
        <v>187</v>
      </c>
      <c r="C217" s="208"/>
    </row>
    <row r="218" spans="1:28" ht="28.8" x14ac:dyDescent="0.3">
      <c r="A218" s="243" t="s">
        <v>179</v>
      </c>
      <c r="B218" s="242" t="s">
        <v>28</v>
      </c>
      <c r="C218" s="203" t="s">
        <v>29</v>
      </c>
      <c r="D218" s="203" t="s">
        <v>30</v>
      </c>
      <c r="E218" s="203" t="s">
        <v>31</v>
      </c>
      <c r="F218" s="203" t="s">
        <v>32</v>
      </c>
      <c r="G218" s="203" t="s">
        <v>33</v>
      </c>
      <c r="H218" s="203" t="s">
        <v>34</v>
      </c>
      <c r="I218" s="203" t="s">
        <v>35</v>
      </c>
      <c r="J218" s="203" t="s">
        <v>36</v>
      </c>
      <c r="K218" s="203" t="s">
        <v>37</v>
      </c>
      <c r="L218" s="203" t="s">
        <v>38</v>
      </c>
      <c r="M218" s="203" t="s">
        <v>39</v>
      </c>
      <c r="N218" s="203" t="s">
        <v>82</v>
      </c>
      <c r="P218" s="203" t="s">
        <v>28</v>
      </c>
      <c r="Q218" s="203" t="s">
        <v>29</v>
      </c>
      <c r="R218" s="203" t="s">
        <v>30</v>
      </c>
      <c r="S218" s="203" t="s">
        <v>31</v>
      </c>
      <c r="T218" s="203" t="s">
        <v>32</v>
      </c>
      <c r="U218" s="203" t="s">
        <v>33</v>
      </c>
      <c r="V218" s="203" t="s">
        <v>34</v>
      </c>
      <c r="W218" s="203" t="s">
        <v>35</v>
      </c>
      <c r="X218" s="203" t="s">
        <v>36</v>
      </c>
      <c r="Y218" s="203" t="s">
        <v>37</v>
      </c>
      <c r="Z218" s="203" t="s">
        <v>38</v>
      </c>
      <c r="AA218" s="203" t="s">
        <v>39</v>
      </c>
      <c r="AB218" s="203" t="s">
        <v>82</v>
      </c>
    </row>
    <row r="219" spans="1:28" x14ac:dyDescent="0.3">
      <c r="A219" s="3" t="s">
        <v>40</v>
      </c>
      <c r="B219" s="207">
        <v>0</v>
      </c>
      <c r="C219" s="207">
        <v>0</v>
      </c>
      <c r="D219" s="207">
        <v>0</v>
      </c>
      <c r="E219" s="207">
        <v>0</v>
      </c>
      <c r="F219" s="207">
        <v>0</v>
      </c>
      <c r="G219" s="207">
        <v>0</v>
      </c>
      <c r="H219" s="207">
        <v>0</v>
      </c>
      <c r="I219" s="207">
        <v>0</v>
      </c>
      <c r="J219" s="207">
        <v>0</v>
      </c>
      <c r="K219" s="207">
        <v>0</v>
      </c>
      <c r="L219" s="207">
        <v>0</v>
      </c>
      <c r="M219" s="207">
        <v>0</v>
      </c>
      <c r="N219" s="207">
        <f>SUM(B219:M219)</f>
        <v>0</v>
      </c>
      <c r="P219" s="444"/>
      <c r="Q219" s="444"/>
      <c r="R219" s="444"/>
      <c r="S219" s="444"/>
      <c r="T219" s="444"/>
      <c r="U219" s="444"/>
      <c r="V219" s="444"/>
      <c r="W219" s="444"/>
      <c r="X219" s="444"/>
      <c r="Y219" s="444"/>
      <c r="Z219" s="444"/>
      <c r="AA219" s="444"/>
      <c r="AB219" s="444"/>
    </row>
    <row r="220" spans="1:28" x14ac:dyDescent="0.3">
      <c r="A220" s="3" t="s">
        <v>41</v>
      </c>
      <c r="B220" s="238">
        <v>0</v>
      </c>
      <c r="C220" s="238">
        <v>0</v>
      </c>
      <c r="D220" s="238"/>
      <c r="E220" s="238"/>
      <c r="F220" s="238"/>
      <c r="G220" s="238"/>
      <c r="H220" s="238"/>
      <c r="I220" s="238"/>
      <c r="J220" s="238"/>
      <c r="K220" s="238"/>
      <c r="L220" s="238"/>
      <c r="M220" s="238"/>
      <c r="N220" s="238">
        <f>SUM(B220:M220)</f>
        <v>0</v>
      </c>
      <c r="P220" s="444"/>
      <c r="Q220" s="444"/>
      <c r="R220" s="444"/>
      <c r="S220" s="444"/>
      <c r="T220" s="444"/>
      <c r="U220" s="444"/>
      <c r="V220" s="444"/>
      <c r="W220" s="444"/>
      <c r="X220" s="444"/>
      <c r="Y220" s="444"/>
      <c r="Z220" s="444"/>
      <c r="AA220" s="444"/>
      <c r="AB220" s="444"/>
    </row>
    <row r="221" spans="1:28" x14ac:dyDescent="0.3">
      <c r="A221" s="3" t="s">
        <v>83</v>
      </c>
      <c r="B221" s="207">
        <f>B220</f>
        <v>0</v>
      </c>
      <c r="C221" s="207">
        <f>SUM($B$220:M$220)</f>
        <v>0</v>
      </c>
      <c r="D221" s="207">
        <f>SUM($B$220:M$220)</f>
        <v>0</v>
      </c>
      <c r="E221" s="207">
        <f>SUM($B$220:M$220)</f>
        <v>0</v>
      </c>
      <c r="F221" s="207">
        <f>SUM($B$220:M$220)</f>
        <v>0</v>
      </c>
      <c r="G221" s="207">
        <f>SUM($B$220:M$220)</f>
        <v>0</v>
      </c>
      <c r="H221" s="207">
        <f>SUM($B$220:M$220)</f>
        <v>0</v>
      </c>
      <c r="I221" s="207">
        <f>SUM($B$220:M$220)</f>
        <v>0</v>
      </c>
      <c r="J221" s="207">
        <f>SUM($B$220:M$220)</f>
        <v>0</v>
      </c>
      <c r="K221" s="207">
        <f>SUM($B$220:M$220)</f>
        <v>0</v>
      </c>
      <c r="L221" s="207">
        <f>SUM($B$220:M$220)</f>
        <v>0</v>
      </c>
      <c r="M221" s="207">
        <f>SUM($B$220:M$220)</f>
        <v>0</v>
      </c>
      <c r="N221" s="207"/>
      <c r="P221" s="444"/>
      <c r="Q221" s="444"/>
      <c r="R221" s="444"/>
      <c r="S221" s="444"/>
      <c r="T221" s="444"/>
      <c r="U221" s="444"/>
      <c r="V221" s="444"/>
      <c r="W221" s="444"/>
      <c r="X221" s="444"/>
      <c r="Y221" s="444"/>
      <c r="Z221" s="444"/>
      <c r="AA221" s="444"/>
      <c r="AB221" s="444"/>
    </row>
    <row r="222" spans="1:28" x14ac:dyDescent="0.3">
      <c r="A222" s="3" t="s">
        <v>196</v>
      </c>
      <c r="B222" s="6">
        <f>IF(B220=0,1,B219/B220)</f>
        <v>1</v>
      </c>
      <c r="C222" s="6">
        <f t="shared" ref="C222:N222" si="40">IF(C220=0,1,C219/C220)</f>
        <v>1</v>
      </c>
      <c r="D222" s="6">
        <f t="shared" si="40"/>
        <v>1</v>
      </c>
      <c r="E222" s="6">
        <f t="shared" si="40"/>
        <v>1</v>
      </c>
      <c r="F222" s="6">
        <f t="shared" si="40"/>
        <v>1</v>
      </c>
      <c r="G222" s="6">
        <f t="shared" si="40"/>
        <v>1</v>
      </c>
      <c r="H222" s="6">
        <f t="shared" si="40"/>
        <v>1</v>
      </c>
      <c r="I222" s="6">
        <f t="shared" si="40"/>
        <v>1</v>
      </c>
      <c r="J222" s="6">
        <f t="shared" si="40"/>
        <v>1</v>
      </c>
      <c r="K222" s="6">
        <f t="shared" si="40"/>
        <v>1</v>
      </c>
      <c r="L222" s="6">
        <f t="shared" si="40"/>
        <v>1</v>
      </c>
      <c r="M222" s="6">
        <f t="shared" si="40"/>
        <v>1</v>
      </c>
      <c r="N222" s="6">
        <f t="shared" si="40"/>
        <v>1</v>
      </c>
      <c r="P222" s="444"/>
      <c r="Q222" s="444"/>
      <c r="R222" s="444"/>
      <c r="S222" s="444"/>
      <c r="T222" s="444"/>
      <c r="U222" s="444"/>
      <c r="V222" s="444"/>
      <c r="W222" s="444"/>
      <c r="X222" s="444"/>
      <c r="Y222" s="444"/>
      <c r="Z222" s="444"/>
      <c r="AA222" s="444"/>
      <c r="AB222" s="444"/>
    </row>
    <row r="223" spans="1:28" x14ac:dyDescent="0.3">
      <c r="A223" s="3" t="s">
        <v>197</v>
      </c>
      <c r="B223" s="2">
        <f>B222</f>
        <v>1</v>
      </c>
      <c r="C223" s="2">
        <f>SUM($B$222:C$222)/COUNT($B$109:C$109)</f>
        <v>1</v>
      </c>
      <c r="D223" s="2">
        <f>SUM($B$222:D$222)/COUNT($B$109:D$109)</f>
        <v>1</v>
      </c>
      <c r="E223" s="2">
        <f>SUM($B$222:E$222)/COUNT($B$109:E$109)</f>
        <v>1</v>
      </c>
      <c r="F223" s="2">
        <f>SUM($B$222:F$222)/COUNT($B$109:F$109)</f>
        <v>1</v>
      </c>
      <c r="G223" s="2">
        <f>SUM($B$222:G$222)/COUNT($B$109:G$109)</f>
        <v>1</v>
      </c>
      <c r="H223" s="2">
        <f>SUM($B$222:H$222)/COUNT($B$109:H$109)</f>
        <v>1</v>
      </c>
      <c r="I223" s="2">
        <f>SUM($B$222:I$222)/COUNT($B$109:I$109)</f>
        <v>1</v>
      </c>
      <c r="J223" s="2">
        <f>SUM($B$222:J$222)/COUNT($B$109:J$109)</f>
        <v>1</v>
      </c>
      <c r="K223" s="2">
        <f>SUM($B$222:K$222)/COUNT($B$109:K$109)</f>
        <v>1</v>
      </c>
      <c r="L223" s="2">
        <f>SUM($B$222:L$222)/COUNT($B$109:L$109)</f>
        <v>1</v>
      </c>
      <c r="M223" s="2">
        <f>SUM($B$222:M$222)/COUNT($B$109:M$109)</f>
        <v>1</v>
      </c>
      <c r="N223" s="2"/>
      <c r="P223" s="444"/>
      <c r="Q223" s="444"/>
      <c r="R223" s="444"/>
      <c r="S223" s="444"/>
      <c r="T223" s="444"/>
      <c r="U223" s="444"/>
      <c r="V223" s="444"/>
      <c r="W223" s="444"/>
      <c r="X223" s="444"/>
      <c r="Y223" s="444"/>
      <c r="Z223" s="444"/>
      <c r="AA223" s="444"/>
      <c r="AB223" s="444"/>
    </row>
    <row r="225" spans="1:28" x14ac:dyDescent="0.3">
      <c r="B225" s="336"/>
    </row>
    <row r="226" spans="1:28" ht="43.2" x14ac:dyDescent="0.3">
      <c r="A226" s="243" t="s">
        <v>262</v>
      </c>
      <c r="B226" s="242" t="s">
        <v>28</v>
      </c>
      <c r="C226" s="203" t="s">
        <v>29</v>
      </c>
      <c r="D226" s="203" t="s">
        <v>30</v>
      </c>
      <c r="E226" s="203" t="s">
        <v>31</v>
      </c>
      <c r="F226" s="203" t="s">
        <v>32</v>
      </c>
      <c r="G226" s="203" t="s">
        <v>33</v>
      </c>
      <c r="H226" s="203" t="s">
        <v>34</v>
      </c>
      <c r="I226" s="203" t="s">
        <v>35</v>
      </c>
      <c r="J226" s="203" t="s">
        <v>36</v>
      </c>
      <c r="K226" s="203" t="s">
        <v>37</v>
      </c>
      <c r="L226" s="203" t="s">
        <v>38</v>
      </c>
      <c r="M226" s="203" t="s">
        <v>39</v>
      </c>
      <c r="N226" s="203" t="s">
        <v>82</v>
      </c>
      <c r="P226" s="203" t="s">
        <v>28</v>
      </c>
      <c r="Q226" s="203" t="s">
        <v>29</v>
      </c>
      <c r="R226" s="203" t="s">
        <v>30</v>
      </c>
      <c r="S226" s="203" t="s">
        <v>31</v>
      </c>
      <c r="T226" s="203" t="s">
        <v>32</v>
      </c>
      <c r="U226" s="203" t="s">
        <v>33</v>
      </c>
      <c r="V226" s="203" t="s">
        <v>34</v>
      </c>
      <c r="W226" s="203" t="s">
        <v>35</v>
      </c>
      <c r="X226" s="203" t="s">
        <v>36</v>
      </c>
      <c r="Y226" s="203" t="s">
        <v>37</v>
      </c>
      <c r="Z226" s="203" t="s">
        <v>38</v>
      </c>
      <c r="AA226" s="203" t="s">
        <v>39</v>
      </c>
      <c r="AB226" s="203" t="s">
        <v>82</v>
      </c>
    </row>
    <row r="227" spans="1:28" x14ac:dyDescent="0.3">
      <c r="A227" s="341" t="s">
        <v>226</v>
      </c>
      <c r="B227" s="342">
        <v>0.5</v>
      </c>
      <c r="C227" s="342">
        <v>0.5</v>
      </c>
      <c r="D227" s="342"/>
      <c r="E227" s="342"/>
      <c r="F227" s="342"/>
      <c r="G227" s="342"/>
      <c r="H227" s="342"/>
      <c r="I227" s="342"/>
      <c r="J227" s="342"/>
      <c r="K227" s="342"/>
      <c r="L227" s="342"/>
      <c r="M227" s="342"/>
      <c r="N227" s="351">
        <f>IF(C228=TRUE,B227,IF(D228=TRUE,C227,IF(E228=TRUE,D227,IF(F228=TRUE,E227,IF(G228=TRUE,F227,IF(H228=TRUE,G227,IF(I228=TRUE,H227,IF(J228=TRUE,I227,IF(K228=TRUE,J227,IF(L228=TRUE,K227,IF(M228=TRUE,L227,M227)))))))))))</f>
        <v>0.5</v>
      </c>
      <c r="O227" s="339"/>
      <c r="P227" s="344" t="s">
        <v>344</v>
      </c>
      <c r="Q227" s="344"/>
      <c r="R227" s="343"/>
      <c r="S227" s="343"/>
      <c r="T227" s="343"/>
      <c r="U227" s="343"/>
      <c r="V227" s="343"/>
      <c r="W227" s="343"/>
      <c r="X227" s="343"/>
      <c r="Y227" s="343"/>
      <c r="Z227" s="343"/>
      <c r="AA227" s="343"/>
      <c r="AB227" s="343"/>
    </row>
    <row r="228" spans="1:28" hidden="1" x14ac:dyDescent="0.3">
      <c r="A228" s="345"/>
      <c r="B228" s="340" t="b">
        <v>1</v>
      </c>
      <c r="C228" s="340" t="b">
        <v>1</v>
      </c>
      <c r="D228" s="340" t="b">
        <v>1</v>
      </c>
      <c r="E228" s="340" t="b">
        <v>1</v>
      </c>
      <c r="F228" s="340" t="b">
        <v>1</v>
      </c>
      <c r="G228" s="340" t="b">
        <v>1</v>
      </c>
      <c r="H228" s="340" t="b">
        <v>1</v>
      </c>
      <c r="I228" s="340" t="b">
        <v>1</v>
      </c>
      <c r="J228" s="340" t="b">
        <v>1</v>
      </c>
      <c r="K228" s="340" t="b">
        <v>1</v>
      </c>
      <c r="L228" s="340" t="b">
        <v>1</v>
      </c>
      <c r="M228" s="340" t="b">
        <v>1</v>
      </c>
      <c r="N228" s="339"/>
      <c r="O228" s="339"/>
      <c r="P228" s="339"/>
      <c r="Q228" s="339"/>
      <c r="R228" s="339"/>
      <c r="S228" s="339"/>
      <c r="T228" s="339"/>
      <c r="U228" s="339"/>
      <c r="V228" s="339"/>
      <c r="W228" s="339"/>
      <c r="X228" s="339"/>
      <c r="Y228" s="339"/>
      <c r="Z228" s="339"/>
      <c r="AA228" s="339"/>
      <c r="AB228" s="339"/>
    </row>
    <row r="229" spans="1:28" x14ac:dyDescent="0.3">
      <c r="A229" s="338" t="s">
        <v>345</v>
      </c>
      <c r="B229" s="346"/>
      <c r="C229" s="347"/>
      <c r="D229" s="347"/>
      <c r="E229" s="347"/>
      <c r="F229" s="347"/>
      <c r="G229" s="347"/>
      <c r="H229" s="347"/>
      <c r="I229" s="347"/>
      <c r="J229" s="347"/>
      <c r="K229" s="347"/>
      <c r="L229" s="347"/>
      <c r="M229" s="347"/>
      <c r="N229" s="347"/>
      <c r="O229" s="339"/>
      <c r="P229" s="339"/>
      <c r="Q229" s="339"/>
      <c r="R229" s="339"/>
      <c r="S229" s="339"/>
      <c r="T229" s="339"/>
      <c r="U229" s="339"/>
      <c r="V229" s="339"/>
      <c r="W229" s="339"/>
      <c r="X229" s="339"/>
      <c r="Y229" s="339"/>
      <c r="Z229" s="339"/>
      <c r="AA229" s="339"/>
      <c r="AB229" s="339"/>
    </row>
  </sheetData>
  <mergeCells count="364">
    <mergeCell ref="Y123:Y126"/>
    <mergeCell ref="Z123:Z126"/>
    <mergeCell ref="AA123:AA126"/>
    <mergeCell ref="AB123:AB126"/>
    <mergeCell ref="P131:P134"/>
    <mergeCell ref="Q131:Q134"/>
    <mergeCell ref="R131:R134"/>
    <mergeCell ref="S131:S134"/>
    <mergeCell ref="T131:T134"/>
    <mergeCell ref="U131:U134"/>
    <mergeCell ref="V131:V134"/>
    <mergeCell ref="W131:W134"/>
    <mergeCell ref="X131:X134"/>
    <mergeCell ref="Y131:Y134"/>
    <mergeCell ref="Z131:Z134"/>
    <mergeCell ref="AA131:AA134"/>
    <mergeCell ref="AB131:AB134"/>
    <mergeCell ref="P123:P126"/>
    <mergeCell ref="Q123:Q126"/>
    <mergeCell ref="R123:R126"/>
    <mergeCell ref="S123:S126"/>
    <mergeCell ref="T123:T126"/>
    <mergeCell ref="U123:U126"/>
    <mergeCell ref="V123:V126"/>
    <mergeCell ref="W123:W126"/>
    <mergeCell ref="X123:X126"/>
    <mergeCell ref="Y74:Y77"/>
    <mergeCell ref="Z74:Z77"/>
    <mergeCell ref="AA74:AA77"/>
    <mergeCell ref="AB74:AB77"/>
    <mergeCell ref="P115:P118"/>
    <mergeCell ref="Q115:Q118"/>
    <mergeCell ref="R115:R118"/>
    <mergeCell ref="S115:S118"/>
    <mergeCell ref="T115:T118"/>
    <mergeCell ref="U115:U118"/>
    <mergeCell ref="V115:V118"/>
    <mergeCell ref="W115:W118"/>
    <mergeCell ref="X115:X118"/>
    <mergeCell ref="Y115:Y118"/>
    <mergeCell ref="Z115:Z118"/>
    <mergeCell ref="AA115:AA118"/>
    <mergeCell ref="AB115:AB118"/>
    <mergeCell ref="P74:P77"/>
    <mergeCell ref="Q74:Q77"/>
    <mergeCell ref="R74:R77"/>
    <mergeCell ref="S74:S77"/>
    <mergeCell ref="T74:T77"/>
    <mergeCell ref="U74:U77"/>
    <mergeCell ref="V74:V77"/>
    <mergeCell ref="W74:W77"/>
    <mergeCell ref="X74:X77"/>
    <mergeCell ref="Y24:Y26"/>
    <mergeCell ref="Z24:Z26"/>
    <mergeCell ref="AA24:AA26"/>
    <mergeCell ref="AB24:AB26"/>
    <mergeCell ref="P66:P69"/>
    <mergeCell ref="Q66:Q69"/>
    <mergeCell ref="R66:R69"/>
    <mergeCell ref="S66:S69"/>
    <mergeCell ref="T66:T69"/>
    <mergeCell ref="U66:U69"/>
    <mergeCell ref="V66:V69"/>
    <mergeCell ref="W66:W69"/>
    <mergeCell ref="X66:X69"/>
    <mergeCell ref="Y66:Y69"/>
    <mergeCell ref="Z66:Z69"/>
    <mergeCell ref="AA66:AA69"/>
    <mergeCell ref="AB66:AB69"/>
    <mergeCell ref="P24:P26"/>
    <mergeCell ref="Q24:Q26"/>
    <mergeCell ref="R24:R26"/>
    <mergeCell ref="S24:S26"/>
    <mergeCell ref="T24:T26"/>
    <mergeCell ref="U24:U26"/>
    <mergeCell ref="V24:V26"/>
    <mergeCell ref="W24:W26"/>
    <mergeCell ref="X24:X26"/>
    <mergeCell ref="Y59:Y61"/>
    <mergeCell ref="Z59:Z61"/>
    <mergeCell ref="AA59:AA61"/>
    <mergeCell ref="T30:T33"/>
    <mergeCell ref="U30:U33"/>
    <mergeCell ref="Y38:Y41"/>
    <mergeCell ref="Z38:Z41"/>
    <mergeCell ref="AA38:AA41"/>
    <mergeCell ref="AB59:AB61"/>
    <mergeCell ref="P59:P61"/>
    <mergeCell ref="Q59:Q61"/>
    <mergeCell ref="R59:R61"/>
    <mergeCell ref="S59:S61"/>
    <mergeCell ref="T59:T61"/>
    <mergeCell ref="U59:U61"/>
    <mergeCell ref="V59:V61"/>
    <mergeCell ref="W59:W61"/>
    <mergeCell ref="X59:X61"/>
    <mergeCell ref="Y17:Y19"/>
    <mergeCell ref="Z17:Z19"/>
    <mergeCell ref="AA17:AA19"/>
    <mergeCell ref="AB17:AB19"/>
    <mergeCell ref="P53:P55"/>
    <mergeCell ref="Q53:Q55"/>
    <mergeCell ref="R53:R55"/>
    <mergeCell ref="S53:S55"/>
    <mergeCell ref="T53:T55"/>
    <mergeCell ref="U53:U55"/>
    <mergeCell ref="V53:V55"/>
    <mergeCell ref="W53:W55"/>
    <mergeCell ref="X53:X55"/>
    <mergeCell ref="Y53:Y55"/>
    <mergeCell ref="Z53:Z55"/>
    <mergeCell ref="AA53:AA55"/>
    <mergeCell ref="AB53:AB55"/>
    <mergeCell ref="P17:P19"/>
    <mergeCell ref="Q17:Q19"/>
    <mergeCell ref="R17:R19"/>
    <mergeCell ref="S17:S19"/>
    <mergeCell ref="T17:T19"/>
    <mergeCell ref="U17:U19"/>
    <mergeCell ref="V17:V19"/>
    <mergeCell ref="W17:W19"/>
    <mergeCell ref="X17:X19"/>
    <mergeCell ref="Y3:Y5"/>
    <mergeCell ref="Z3:Z5"/>
    <mergeCell ref="AA3:AA5"/>
    <mergeCell ref="AB3:AB5"/>
    <mergeCell ref="P10:P12"/>
    <mergeCell ref="Q10:Q12"/>
    <mergeCell ref="R10:R12"/>
    <mergeCell ref="S10:S12"/>
    <mergeCell ref="T10:T12"/>
    <mergeCell ref="U10:U12"/>
    <mergeCell ref="V10:V12"/>
    <mergeCell ref="W10:W12"/>
    <mergeCell ref="X10:X12"/>
    <mergeCell ref="Y10:Y12"/>
    <mergeCell ref="Z10:Z12"/>
    <mergeCell ref="AA10:AA12"/>
    <mergeCell ref="AB10:AB12"/>
    <mergeCell ref="P3:P5"/>
    <mergeCell ref="Q3:Q5"/>
    <mergeCell ref="R3:R5"/>
    <mergeCell ref="S3:S5"/>
    <mergeCell ref="T3:T5"/>
    <mergeCell ref="U3:U5"/>
    <mergeCell ref="V3:V5"/>
    <mergeCell ref="W3:W5"/>
    <mergeCell ref="X3:X5"/>
    <mergeCell ref="AB30:AB33"/>
    <mergeCell ref="P38:P41"/>
    <mergeCell ref="Q38:Q41"/>
    <mergeCell ref="R38:R41"/>
    <mergeCell ref="S38:S41"/>
    <mergeCell ref="T38:T41"/>
    <mergeCell ref="U38:U41"/>
    <mergeCell ref="V38:V41"/>
    <mergeCell ref="W38:W41"/>
    <mergeCell ref="X38:X41"/>
    <mergeCell ref="V30:V33"/>
    <mergeCell ref="W30:W33"/>
    <mergeCell ref="X30:X33"/>
    <mergeCell ref="Y30:Y33"/>
    <mergeCell ref="Z30:Z33"/>
    <mergeCell ref="AA30:AA33"/>
    <mergeCell ref="P30:P33"/>
    <mergeCell ref="Q30:Q33"/>
    <mergeCell ref="R30:R33"/>
    <mergeCell ref="S30:S33"/>
    <mergeCell ref="AB38:AB41"/>
    <mergeCell ref="P46:P49"/>
    <mergeCell ref="Q46:Q49"/>
    <mergeCell ref="R46:R49"/>
    <mergeCell ref="S46:S49"/>
    <mergeCell ref="T46:T49"/>
    <mergeCell ref="U46:U49"/>
    <mergeCell ref="AB46:AB49"/>
    <mergeCell ref="V46:V49"/>
    <mergeCell ref="W46:W49"/>
    <mergeCell ref="X46:X49"/>
    <mergeCell ref="Y46:Y49"/>
    <mergeCell ref="Z46:Z49"/>
    <mergeCell ref="AA46:AA49"/>
    <mergeCell ref="Y82:Y85"/>
    <mergeCell ref="Z82:Z85"/>
    <mergeCell ref="AA82:AA85"/>
    <mergeCell ref="AB82:AB85"/>
    <mergeCell ref="P90:P93"/>
    <mergeCell ref="Q90:Q93"/>
    <mergeCell ref="R90:R93"/>
    <mergeCell ref="S90:S93"/>
    <mergeCell ref="T90:T93"/>
    <mergeCell ref="U90:U93"/>
    <mergeCell ref="P82:P85"/>
    <mergeCell ref="Q82:Q85"/>
    <mergeCell ref="R82:R85"/>
    <mergeCell ref="S82:S85"/>
    <mergeCell ref="T82:T85"/>
    <mergeCell ref="U82:U85"/>
    <mergeCell ref="V82:V85"/>
    <mergeCell ref="W82:W85"/>
    <mergeCell ref="X82:X85"/>
    <mergeCell ref="Y98:Y101"/>
    <mergeCell ref="Z98:Z101"/>
    <mergeCell ref="AA98:AA101"/>
    <mergeCell ref="AB98:AB101"/>
    <mergeCell ref="AB90:AB93"/>
    <mergeCell ref="P98:P101"/>
    <mergeCell ref="Q98:Q101"/>
    <mergeCell ref="R98:R101"/>
    <mergeCell ref="S98:S101"/>
    <mergeCell ref="T98:T101"/>
    <mergeCell ref="U98:U101"/>
    <mergeCell ref="V98:V101"/>
    <mergeCell ref="W98:W101"/>
    <mergeCell ref="X98:X101"/>
    <mergeCell ref="V90:V93"/>
    <mergeCell ref="W90:W93"/>
    <mergeCell ref="X90:X93"/>
    <mergeCell ref="Y90:Y93"/>
    <mergeCell ref="Z90:Z93"/>
    <mergeCell ref="AA90:AA93"/>
    <mergeCell ref="AB106:AB110"/>
    <mergeCell ref="P138:P141"/>
    <mergeCell ref="Q138:Q141"/>
    <mergeCell ref="R138:R141"/>
    <mergeCell ref="S138:S141"/>
    <mergeCell ref="T138:T141"/>
    <mergeCell ref="U138:U141"/>
    <mergeCell ref="V138:V141"/>
    <mergeCell ref="W138:W141"/>
    <mergeCell ref="X138:X141"/>
    <mergeCell ref="P106:P110"/>
    <mergeCell ref="Q106:Q110"/>
    <mergeCell ref="R106:R110"/>
    <mergeCell ref="S106:S110"/>
    <mergeCell ref="T106:T110"/>
    <mergeCell ref="U106:U110"/>
    <mergeCell ref="V106:V110"/>
    <mergeCell ref="W106:W110"/>
    <mergeCell ref="X106:X110"/>
    <mergeCell ref="Y106:Y110"/>
    <mergeCell ref="Z106:Z110"/>
    <mergeCell ref="AA106:AA110"/>
    <mergeCell ref="Y138:Y141"/>
    <mergeCell ref="Z138:Z141"/>
    <mergeCell ref="AA138:AA141"/>
    <mergeCell ref="AB138:AB141"/>
    <mergeCell ref="P146:P149"/>
    <mergeCell ref="Q146:Q149"/>
    <mergeCell ref="R146:R149"/>
    <mergeCell ref="S146:S149"/>
    <mergeCell ref="T146:T149"/>
    <mergeCell ref="U146:U149"/>
    <mergeCell ref="AB146:AB149"/>
    <mergeCell ref="V146:V149"/>
    <mergeCell ref="W146:W149"/>
    <mergeCell ref="X146:X149"/>
    <mergeCell ref="Y146:Y149"/>
    <mergeCell ref="Z146:Z149"/>
    <mergeCell ref="AA146:AA149"/>
    <mergeCell ref="Y153:Y156"/>
    <mergeCell ref="Z153:Z156"/>
    <mergeCell ref="AA153:AA156"/>
    <mergeCell ref="AB153:AB156"/>
    <mergeCell ref="P160:P163"/>
    <mergeCell ref="Q160:Q163"/>
    <mergeCell ref="R160:R163"/>
    <mergeCell ref="S160:S163"/>
    <mergeCell ref="T160:T163"/>
    <mergeCell ref="U160:U163"/>
    <mergeCell ref="P153:P156"/>
    <mergeCell ref="Q153:Q156"/>
    <mergeCell ref="R153:R156"/>
    <mergeCell ref="S153:S156"/>
    <mergeCell ref="T153:T156"/>
    <mergeCell ref="U153:U156"/>
    <mergeCell ref="V153:V156"/>
    <mergeCell ref="W153:W156"/>
    <mergeCell ref="X153:X156"/>
    <mergeCell ref="Y168:Y171"/>
    <mergeCell ref="Z168:Z171"/>
    <mergeCell ref="AA168:AA171"/>
    <mergeCell ref="AB168:AB171"/>
    <mergeCell ref="AB160:AB163"/>
    <mergeCell ref="P168:P171"/>
    <mergeCell ref="Q168:Q171"/>
    <mergeCell ref="R168:R171"/>
    <mergeCell ref="S168:S171"/>
    <mergeCell ref="T168:T171"/>
    <mergeCell ref="U168:U171"/>
    <mergeCell ref="V168:V171"/>
    <mergeCell ref="W168:W171"/>
    <mergeCell ref="X168:X171"/>
    <mergeCell ref="V160:V163"/>
    <mergeCell ref="W160:W163"/>
    <mergeCell ref="X160:X163"/>
    <mergeCell ref="Y160:Y163"/>
    <mergeCell ref="Z160:Z163"/>
    <mergeCell ref="AA160:AA163"/>
    <mergeCell ref="AB175:AB182"/>
    <mergeCell ref="P187:P191"/>
    <mergeCell ref="Q187:Q191"/>
    <mergeCell ref="R187:R191"/>
    <mergeCell ref="S187:S191"/>
    <mergeCell ref="T187:T191"/>
    <mergeCell ref="U187:U191"/>
    <mergeCell ref="V187:V191"/>
    <mergeCell ref="W187:W191"/>
    <mergeCell ref="X187:X191"/>
    <mergeCell ref="P175:P182"/>
    <mergeCell ref="Q175:Q182"/>
    <mergeCell ref="R175:R182"/>
    <mergeCell ref="S175:S182"/>
    <mergeCell ref="T175:T182"/>
    <mergeCell ref="U175:U182"/>
    <mergeCell ref="V175:V182"/>
    <mergeCell ref="W175:W182"/>
    <mergeCell ref="X175:X182"/>
    <mergeCell ref="Y175:Y182"/>
    <mergeCell ref="Z175:Z182"/>
    <mergeCell ref="AA175:AA182"/>
    <mergeCell ref="Y187:Y191"/>
    <mergeCell ref="Z187:Z191"/>
    <mergeCell ref="AA187:AA191"/>
    <mergeCell ref="AB187:AB191"/>
    <mergeCell ref="P196:P200"/>
    <mergeCell ref="Q196:Q200"/>
    <mergeCell ref="R196:R200"/>
    <mergeCell ref="S196:S200"/>
    <mergeCell ref="T196:T200"/>
    <mergeCell ref="U196:U200"/>
    <mergeCell ref="P219:P223"/>
    <mergeCell ref="Q219:Q223"/>
    <mergeCell ref="R219:R223"/>
    <mergeCell ref="S219:S223"/>
    <mergeCell ref="T219:T223"/>
    <mergeCell ref="U219:U223"/>
    <mergeCell ref="AB196:AB200"/>
    <mergeCell ref="P204:P214"/>
    <mergeCell ref="Q204:Q214"/>
    <mergeCell ref="R204:R214"/>
    <mergeCell ref="S204:S214"/>
    <mergeCell ref="T204:T214"/>
    <mergeCell ref="U204:U214"/>
    <mergeCell ref="V204:V214"/>
    <mergeCell ref="W204:W214"/>
    <mergeCell ref="X204:X214"/>
    <mergeCell ref="V196:V200"/>
    <mergeCell ref="W196:W200"/>
    <mergeCell ref="X196:X200"/>
    <mergeCell ref="Y196:Y200"/>
    <mergeCell ref="Z196:Z200"/>
    <mergeCell ref="AA196:AA200"/>
    <mergeCell ref="AB219:AB223"/>
    <mergeCell ref="V219:V223"/>
    <mergeCell ref="W219:W223"/>
    <mergeCell ref="X219:X223"/>
    <mergeCell ref="Y219:Y223"/>
    <mergeCell ref="Z219:Z223"/>
    <mergeCell ref="AA219:AA223"/>
    <mergeCell ref="Y204:Y214"/>
    <mergeCell ref="Z204:Z214"/>
    <mergeCell ref="AA204:AA214"/>
    <mergeCell ref="AB204:AB214"/>
  </mergeCells>
  <conditionalFormatting sqref="B5:M5">
    <cfRule type="cellIs" dxfId="89" priority="37" operator="equal">
      <formula>1</formula>
    </cfRule>
    <cfRule type="cellIs" dxfId="88" priority="38" operator="lessThan">
      <formula>1</formula>
    </cfRule>
    <cfRule type="cellIs" dxfId="87" priority="39" operator="greaterThan">
      <formula>1</formula>
    </cfRule>
  </conditionalFormatting>
  <conditionalFormatting sqref="B12:M12">
    <cfRule type="cellIs" dxfId="86" priority="31" operator="equal">
      <formula>1</formula>
    </cfRule>
    <cfRule type="cellIs" dxfId="85" priority="32" operator="lessThan">
      <formula>1</formula>
    </cfRule>
    <cfRule type="cellIs" dxfId="84" priority="33" operator="greaterThan">
      <formula>1</formula>
    </cfRule>
  </conditionalFormatting>
  <conditionalFormatting sqref="B19:M19">
    <cfRule type="cellIs" dxfId="83" priority="28" operator="equal">
      <formula>1</formula>
    </cfRule>
    <cfRule type="cellIs" dxfId="82" priority="29" operator="lessThan">
      <formula>1</formula>
    </cfRule>
    <cfRule type="cellIs" dxfId="81" priority="30" operator="greaterThan">
      <formula>1</formula>
    </cfRule>
  </conditionalFormatting>
  <conditionalFormatting sqref="B33:M33">
    <cfRule type="cellIs" dxfId="80" priority="34" operator="equal">
      <formula>1</formula>
    </cfRule>
    <cfRule type="cellIs" dxfId="79" priority="35" operator="lessThan">
      <formula>1</formula>
    </cfRule>
    <cfRule type="cellIs" dxfId="78" priority="36" operator="greaterThan">
      <formula>1</formula>
    </cfRule>
  </conditionalFormatting>
  <conditionalFormatting sqref="B32:N32">
    <cfRule type="cellIs" dxfId="77" priority="76" operator="equal">
      <formula>1</formula>
    </cfRule>
    <cfRule type="cellIs" dxfId="76" priority="77" operator="lessThan">
      <formula>1</formula>
    </cfRule>
    <cfRule type="cellIs" dxfId="75" priority="78" operator="greaterThan">
      <formula>1</formula>
    </cfRule>
  </conditionalFormatting>
  <conditionalFormatting sqref="B40:N40">
    <cfRule type="cellIs" dxfId="74" priority="91" operator="equal">
      <formula>1</formula>
    </cfRule>
    <cfRule type="cellIs" dxfId="73" priority="92" operator="lessThan">
      <formula>1</formula>
    </cfRule>
    <cfRule type="cellIs" dxfId="72" priority="93" operator="greaterThan">
      <formula>1</formula>
    </cfRule>
  </conditionalFormatting>
  <conditionalFormatting sqref="B48:N48">
    <cfRule type="cellIs" dxfId="71" priority="115" operator="equal">
      <formula>1</formula>
    </cfRule>
    <cfRule type="cellIs" dxfId="70" priority="116" operator="lessThan">
      <formula>1</formula>
    </cfRule>
    <cfRule type="cellIs" dxfId="69" priority="117" operator="greaterThan">
      <formula>1</formula>
    </cfRule>
  </conditionalFormatting>
  <conditionalFormatting sqref="B84:N85">
    <cfRule type="cellIs" dxfId="68" priority="61" operator="equal">
      <formula>1</formula>
    </cfRule>
    <cfRule type="cellIs" dxfId="67" priority="62" operator="lessThan">
      <formula>1</formula>
    </cfRule>
    <cfRule type="cellIs" dxfId="66" priority="63" operator="greaterThan">
      <formula>1</formula>
    </cfRule>
  </conditionalFormatting>
  <conditionalFormatting sqref="B92:N93">
    <cfRule type="cellIs" dxfId="65" priority="55" operator="equal">
      <formula>1</formula>
    </cfRule>
    <cfRule type="cellIs" dxfId="64" priority="56" operator="lessThan">
      <formula>1</formula>
    </cfRule>
    <cfRule type="cellIs" dxfId="63" priority="57" operator="greaterThan">
      <formula>1</formula>
    </cfRule>
  </conditionalFormatting>
  <conditionalFormatting sqref="B100:N101">
    <cfRule type="cellIs" dxfId="62" priority="58" operator="equal">
      <formula>1</formula>
    </cfRule>
    <cfRule type="cellIs" dxfId="61" priority="59" operator="lessThan">
      <formula>1</formula>
    </cfRule>
    <cfRule type="cellIs" dxfId="60" priority="60" operator="greaterThan">
      <formula>1</formula>
    </cfRule>
  </conditionalFormatting>
  <conditionalFormatting sqref="B109:N110">
    <cfRule type="cellIs" dxfId="59" priority="154" operator="equal">
      <formula>1</formula>
    </cfRule>
    <cfRule type="cellIs" dxfId="58" priority="155" operator="lessThan">
      <formula>1</formula>
    </cfRule>
    <cfRule type="cellIs" dxfId="57" priority="156" operator="greaterThan">
      <formula>1</formula>
    </cfRule>
  </conditionalFormatting>
  <conditionalFormatting sqref="B148:N149">
    <cfRule type="cellIs" dxfId="56" priority="97" operator="equal">
      <formula>1</formula>
    </cfRule>
    <cfRule type="cellIs" dxfId="55" priority="98" operator="lessThan">
      <formula>1</formula>
    </cfRule>
    <cfRule type="cellIs" dxfId="54" priority="99" operator="greaterThan">
      <formula>1</formula>
    </cfRule>
  </conditionalFormatting>
  <conditionalFormatting sqref="B155:N156">
    <cfRule type="cellIs" dxfId="53" priority="100" operator="equal">
      <formula>1</formula>
    </cfRule>
    <cfRule type="cellIs" dxfId="52" priority="101" operator="lessThan">
      <formula>1</formula>
    </cfRule>
    <cfRule type="cellIs" dxfId="51" priority="102" operator="greaterThan">
      <formula>1</formula>
    </cfRule>
  </conditionalFormatting>
  <conditionalFormatting sqref="B162:N163">
    <cfRule type="cellIs" dxfId="50" priority="151" operator="equal">
      <formula>1</formula>
    </cfRule>
    <cfRule type="cellIs" dxfId="49" priority="152" operator="lessThan">
      <formula>1</formula>
    </cfRule>
    <cfRule type="cellIs" dxfId="48" priority="153" operator="greaterThan">
      <formula>1</formula>
    </cfRule>
  </conditionalFormatting>
  <conditionalFormatting sqref="B170:N171">
    <cfRule type="cellIs" dxfId="47" priority="181" operator="equal">
      <formula>1</formula>
    </cfRule>
    <cfRule type="cellIs" dxfId="46" priority="182" operator="lessThan">
      <formula>1</formula>
    </cfRule>
    <cfRule type="cellIs" dxfId="45" priority="183" operator="greaterThan">
      <formula>1</formula>
    </cfRule>
  </conditionalFormatting>
  <conditionalFormatting sqref="B181:N182">
    <cfRule type="cellIs" dxfId="44" priority="52" operator="equal">
      <formula>1</formula>
    </cfRule>
    <cfRule type="cellIs" dxfId="43" priority="53" operator="lessThan">
      <formula>1</formula>
    </cfRule>
    <cfRule type="cellIs" dxfId="42" priority="54" operator="greaterThan">
      <formula>1</formula>
    </cfRule>
  </conditionalFormatting>
  <conditionalFormatting sqref="B190:N191">
    <cfRule type="cellIs" dxfId="41" priority="172" operator="equal">
      <formula>1</formula>
    </cfRule>
    <cfRule type="cellIs" dxfId="40" priority="173" operator="lessThan">
      <formula>1</formula>
    </cfRule>
    <cfRule type="cellIs" dxfId="39" priority="174" operator="greaterThan">
      <formula>1</formula>
    </cfRule>
  </conditionalFormatting>
  <conditionalFormatting sqref="B199:N200">
    <cfRule type="cellIs" dxfId="38" priority="157" operator="equal">
      <formula>1</formula>
    </cfRule>
    <cfRule type="cellIs" dxfId="37" priority="158" operator="lessThan">
      <formula>1</formula>
    </cfRule>
    <cfRule type="cellIs" dxfId="36" priority="159" operator="greaterThan">
      <formula>1</formula>
    </cfRule>
  </conditionalFormatting>
  <conditionalFormatting sqref="B213:N214">
    <cfRule type="cellIs" dxfId="35" priority="43" operator="equal">
      <formula>1</formula>
    </cfRule>
    <cfRule type="cellIs" dxfId="34" priority="44" operator="lessThan">
      <formula>1</formula>
    </cfRule>
    <cfRule type="cellIs" dxfId="33" priority="45" operator="greaterThan">
      <formula>1</formula>
    </cfRule>
  </conditionalFormatting>
  <conditionalFormatting sqref="B222:N223">
    <cfRule type="cellIs" dxfId="32" priority="190" operator="equal">
      <formula>1</formula>
    </cfRule>
    <cfRule type="cellIs" dxfId="31" priority="191" operator="lessThan">
      <formula>1</formula>
    </cfRule>
    <cfRule type="cellIs" dxfId="30" priority="192" operator="greaterThan">
      <formula>1</formula>
    </cfRule>
  </conditionalFormatting>
  <conditionalFormatting sqref="D228 N228">
    <cfRule type="cellIs" dxfId="29" priority="19" operator="equal">
      <formula>1</formula>
    </cfRule>
    <cfRule type="cellIs" dxfId="28" priority="20" operator="lessThan">
      <formula>1</formula>
    </cfRule>
    <cfRule type="cellIs" dxfId="27" priority="21" operator="greaterThan">
      <formula>1</formula>
    </cfRule>
  </conditionalFormatting>
  <conditionalFormatting sqref="G55 M55:N55">
    <cfRule type="cellIs" dxfId="26" priority="25" operator="equal">
      <formula>1</formula>
    </cfRule>
    <cfRule type="cellIs" dxfId="25" priority="26" operator="lessThan">
      <formula>1</formula>
    </cfRule>
    <cfRule type="cellIs" dxfId="24" priority="27" operator="greaterThan">
      <formula>1</formula>
    </cfRule>
  </conditionalFormatting>
  <conditionalFormatting sqref="G61 M61:N61">
    <cfRule type="cellIs" dxfId="23" priority="22" operator="equal">
      <formula>1</formula>
    </cfRule>
    <cfRule type="cellIs" dxfId="22" priority="23" operator="lessThan">
      <formula>1</formula>
    </cfRule>
    <cfRule type="cellIs" dxfId="21" priority="24" operator="greaterThan">
      <formula>1</formula>
    </cfRule>
  </conditionalFormatting>
  <conditionalFormatting sqref="N140 B141:N141">
    <cfRule type="cellIs" dxfId="20" priority="163" operator="equal">
      <formula>1</formula>
    </cfRule>
    <cfRule type="cellIs" dxfId="19" priority="164" operator="lessThan">
      <formula>1</formula>
    </cfRule>
    <cfRule type="cellIs" dxfId="18" priority="165" operator="greaterThan">
      <formula>1</formula>
    </cfRule>
  </conditionalFormatting>
  <conditionalFormatting sqref="B26:M26">
    <cfRule type="cellIs" dxfId="17" priority="16" operator="equal">
      <formula>1</formula>
    </cfRule>
    <cfRule type="cellIs" dxfId="16" priority="17" operator="lessThan">
      <formula>1</formula>
    </cfRule>
    <cfRule type="cellIs" dxfId="15" priority="18" operator="greaterThan">
      <formula>1</formula>
    </cfRule>
  </conditionalFormatting>
  <conditionalFormatting sqref="B68:N69">
    <cfRule type="cellIs" dxfId="14" priority="13" operator="equal">
      <formula>1</formula>
    </cfRule>
    <cfRule type="cellIs" dxfId="13" priority="14" operator="lessThan">
      <formula>1</formula>
    </cfRule>
    <cfRule type="cellIs" dxfId="12" priority="15" operator="greaterThan">
      <formula>1</formula>
    </cfRule>
  </conditionalFormatting>
  <conditionalFormatting sqref="B76:N77">
    <cfRule type="cellIs" dxfId="11" priority="10" operator="equal">
      <formula>1</formula>
    </cfRule>
    <cfRule type="cellIs" dxfId="10" priority="11" operator="lessThan">
      <formula>1</formula>
    </cfRule>
    <cfRule type="cellIs" dxfId="9" priority="12" operator="greaterThan">
      <formula>1</formula>
    </cfRule>
  </conditionalFormatting>
  <conditionalFormatting sqref="B118:N118">
    <cfRule type="cellIs" dxfId="8" priority="7" operator="equal">
      <formula>1</formula>
    </cfRule>
    <cfRule type="cellIs" dxfId="7" priority="8" operator="lessThan">
      <formula>1</formula>
    </cfRule>
    <cfRule type="cellIs" dxfId="6" priority="9" operator="greaterThan">
      <formula>1</formula>
    </cfRule>
  </conditionalFormatting>
  <conditionalFormatting sqref="B126:N126">
    <cfRule type="cellIs" dxfId="5" priority="4" operator="equal">
      <formula>1</formula>
    </cfRule>
    <cfRule type="cellIs" dxfId="4" priority="5" operator="lessThan">
      <formula>1</formula>
    </cfRule>
    <cfRule type="cellIs" dxfId="3" priority="6" operator="greaterThan">
      <formula>1</formula>
    </cfRule>
  </conditionalFormatting>
  <conditionalFormatting sqref="B134:N134">
    <cfRule type="cellIs" dxfId="2" priority="1" operator="equal">
      <formula>1</formula>
    </cfRule>
    <cfRule type="cellIs" dxfId="1" priority="2" operator="lessThan">
      <formula>1</formula>
    </cfRule>
    <cfRule type="cellIs" dxfId="0" priority="3"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85" zoomScaleNormal="85" workbookViewId="0">
      <selection activeCell="N8" sqref="N8:N19"/>
    </sheetView>
  </sheetViews>
  <sheetFormatPr defaultColWidth="9.109375" defaultRowHeight="13.8" x14ac:dyDescent="0.25"/>
  <cols>
    <col min="1" max="1" width="20.33203125" style="27" customWidth="1"/>
    <col min="2" max="2" width="25.5546875" style="27" customWidth="1"/>
    <col min="3" max="3" width="37.5546875" style="27" customWidth="1"/>
    <col min="4" max="4" width="19.88671875" style="26" customWidth="1"/>
    <col min="5" max="5" width="14.88671875" style="26" customWidth="1"/>
    <col min="6" max="6" width="17.5546875" style="26" bestFit="1" customWidth="1"/>
    <col min="7" max="7" width="12.88671875" style="26" customWidth="1"/>
    <col min="8" max="8" width="12.44140625" style="26" customWidth="1"/>
    <col min="9" max="9" width="17.5546875" style="26" bestFit="1" customWidth="1"/>
    <col min="10" max="10" width="9.109375" style="26"/>
    <col min="11" max="12" width="9.109375" style="27"/>
    <col min="13" max="13" width="9" style="27" customWidth="1"/>
    <col min="14" max="18" width="9.109375" style="27" customWidth="1"/>
    <col min="19" max="16384" width="9.109375" style="27"/>
  </cols>
  <sheetData>
    <row r="1" spans="1:15" ht="21" x14ac:dyDescent="0.4">
      <c r="A1" s="452" t="s">
        <v>87</v>
      </c>
      <c r="B1" s="452"/>
      <c r="C1" s="452"/>
      <c r="D1" s="452"/>
      <c r="E1" s="452"/>
      <c r="F1" s="452"/>
      <c r="G1" s="452"/>
      <c r="H1" s="452"/>
      <c r="I1" s="452"/>
      <c r="J1" s="452"/>
    </row>
    <row r="2" spans="1:15" ht="21" x14ac:dyDescent="0.4">
      <c r="A2" s="452" t="s">
        <v>85</v>
      </c>
      <c r="B2" s="452"/>
      <c r="C2" s="452"/>
      <c r="D2" s="452"/>
      <c r="E2" s="452"/>
      <c r="F2" s="452"/>
      <c r="G2" s="452"/>
      <c r="H2" s="452"/>
      <c r="I2" s="452"/>
      <c r="J2" s="452"/>
    </row>
    <row r="3" spans="1:15" ht="15" customHeight="1" x14ac:dyDescent="0.25">
      <c r="A3" s="24"/>
      <c r="B3" s="42"/>
      <c r="C3" s="24"/>
      <c r="D3" s="25"/>
      <c r="E3" s="25"/>
    </row>
    <row r="4" spans="1:15" x14ac:dyDescent="0.25">
      <c r="A4" s="41" t="s">
        <v>86</v>
      </c>
      <c r="B4" s="88" t="s">
        <v>28</v>
      </c>
      <c r="C4" s="24"/>
      <c r="D4" s="25"/>
      <c r="E4" s="25"/>
    </row>
    <row r="5" spans="1:15" x14ac:dyDescent="0.25">
      <c r="A5" s="41" t="s">
        <v>89</v>
      </c>
      <c r="B5" s="88" t="s">
        <v>90</v>
      </c>
      <c r="C5" s="24"/>
      <c r="D5" s="25"/>
      <c r="E5" s="25"/>
    </row>
    <row r="6" spans="1:15" x14ac:dyDescent="0.25">
      <c r="A6" s="41" t="s">
        <v>88</v>
      </c>
      <c r="B6" s="88" t="s">
        <v>91</v>
      </c>
      <c r="C6" s="24"/>
      <c r="D6" s="25"/>
      <c r="E6" s="25"/>
    </row>
    <row r="7" spans="1:15" x14ac:dyDescent="0.25">
      <c r="A7" s="24"/>
      <c r="B7" s="24"/>
      <c r="C7" s="24"/>
      <c r="D7" s="25"/>
      <c r="E7" s="25"/>
    </row>
    <row r="8" spans="1:15" s="28" customFormat="1" x14ac:dyDescent="0.25">
      <c r="A8" s="84" t="s">
        <v>44</v>
      </c>
      <c r="B8" s="90" t="s">
        <v>45</v>
      </c>
      <c r="C8" s="84" t="s">
        <v>0</v>
      </c>
      <c r="D8" s="85" t="s">
        <v>40</v>
      </c>
      <c r="E8" s="85" t="s">
        <v>79</v>
      </c>
      <c r="F8" s="86" t="s">
        <v>80</v>
      </c>
      <c r="G8" s="86" t="s">
        <v>78</v>
      </c>
      <c r="H8" s="85" t="s">
        <v>81</v>
      </c>
      <c r="I8" s="86" t="s">
        <v>82</v>
      </c>
      <c r="J8" s="87" t="s">
        <v>42</v>
      </c>
      <c r="N8" s="28" t="s">
        <v>28</v>
      </c>
      <c r="O8" s="89" t="s">
        <v>103</v>
      </c>
    </row>
    <row r="9" spans="1:15" x14ac:dyDescent="0.25">
      <c r="A9" s="454"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5">
      <c r="A10" s="454"/>
      <c r="B10" s="450"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5">
      <c r="A11" s="454"/>
      <c r="B11" s="450"/>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5">
      <c r="A12" s="454"/>
      <c r="B12" s="450"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5">
      <c r="A13" s="454"/>
      <c r="B13" s="450"/>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5">
      <c r="A14" s="455"/>
      <c r="B14" s="451"/>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5">
      <c r="A15" s="453" t="s">
        <v>56</v>
      </c>
      <c r="B15" s="449"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5">
      <c r="A16" s="454"/>
      <c r="B16" s="450"/>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6.4" x14ac:dyDescent="0.25">
      <c r="A17" s="454"/>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6.4" x14ac:dyDescent="0.25">
      <c r="A18" s="455"/>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5">
      <c r="A19" s="446" t="s">
        <v>61</v>
      </c>
      <c r="B19" s="449"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5">
      <c r="A20" s="447"/>
      <c r="B20" s="450"/>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5">
      <c r="A21" s="447"/>
      <c r="B21" s="450"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5">
      <c r="A22" s="447"/>
      <c r="B22" s="450"/>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6.4" x14ac:dyDescent="0.25">
      <c r="A23" s="447"/>
      <c r="B23" s="450" t="s">
        <v>65</v>
      </c>
      <c r="C23" s="31" t="s">
        <v>15</v>
      </c>
      <c r="D23" s="11">
        <v>1.2E-2</v>
      </c>
      <c r="E23" s="17" t="s">
        <v>84</v>
      </c>
      <c r="F23" s="20" t="s">
        <v>84</v>
      </c>
      <c r="G23" s="19" t="str">
        <f t="shared" si="3"/>
        <v>WIP</v>
      </c>
      <c r="H23" s="17" t="s">
        <v>84</v>
      </c>
      <c r="I23" s="20" t="s">
        <v>84</v>
      </c>
      <c r="J23" s="49" t="str">
        <f t="shared" si="4"/>
        <v>WIP</v>
      </c>
      <c r="O23" s="27" t="s">
        <v>101</v>
      </c>
    </row>
    <row r="24" spans="1:15" ht="26.4" x14ac:dyDescent="0.25">
      <c r="A24" s="447"/>
      <c r="B24" s="450"/>
      <c r="C24" s="33" t="s">
        <v>16</v>
      </c>
      <c r="D24" s="37">
        <v>3.3000000000000002E-2</v>
      </c>
      <c r="E24" s="46" t="s">
        <v>84</v>
      </c>
      <c r="F24" s="44" t="s">
        <v>84</v>
      </c>
      <c r="G24" s="45" t="str">
        <f t="shared" si="3"/>
        <v>WIP</v>
      </c>
      <c r="H24" s="46" t="s">
        <v>84</v>
      </c>
      <c r="I24" s="44" t="s">
        <v>84</v>
      </c>
      <c r="J24" s="50" t="str">
        <f t="shared" si="4"/>
        <v>WIP</v>
      </c>
      <c r="O24" s="27" t="s">
        <v>102</v>
      </c>
    </row>
    <row r="25" spans="1:15" ht="26.4" x14ac:dyDescent="0.25">
      <c r="A25" s="447"/>
      <c r="B25" s="450"/>
      <c r="C25" s="31" t="s">
        <v>17</v>
      </c>
      <c r="D25" s="12">
        <v>0.06</v>
      </c>
      <c r="E25" s="17" t="s">
        <v>84</v>
      </c>
      <c r="F25" s="20" t="s">
        <v>84</v>
      </c>
      <c r="G25" s="19" t="str">
        <f t="shared" si="3"/>
        <v>WIP</v>
      </c>
      <c r="H25" s="17" t="s">
        <v>84</v>
      </c>
      <c r="I25" s="20" t="s">
        <v>84</v>
      </c>
      <c r="J25" s="49" t="str">
        <f t="shared" si="4"/>
        <v>WIP</v>
      </c>
    </row>
    <row r="26" spans="1:15" ht="26.4" x14ac:dyDescent="0.25">
      <c r="A26" s="447"/>
      <c r="B26" s="450"/>
      <c r="C26" s="33" t="s">
        <v>18</v>
      </c>
      <c r="D26" s="37">
        <v>5.0000000000000001E-4</v>
      </c>
      <c r="E26" s="46" t="s">
        <v>84</v>
      </c>
      <c r="F26" s="44" t="s">
        <v>84</v>
      </c>
      <c r="G26" s="45" t="str">
        <f t="shared" si="3"/>
        <v>WIP</v>
      </c>
      <c r="H26" s="46" t="s">
        <v>84</v>
      </c>
      <c r="I26" s="44" t="s">
        <v>84</v>
      </c>
      <c r="J26" s="50" t="str">
        <f t="shared" si="4"/>
        <v>WIP</v>
      </c>
    </row>
    <row r="27" spans="1:15" x14ac:dyDescent="0.25">
      <c r="A27" s="448"/>
      <c r="B27" s="83" t="s">
        <v>66</v>
      </c>
      <c r="C27" s="68" t="s">
        <v>19</v>
      </c>
      <c r="D27" s="69" t="s">
        <v>67</v>
      </c>
      <c r="E27" s="70" t="s">
        <v>84</v>
      </c>
      <c r="F27" s="71" t="s">
        <v>84</v>
      </c>
      <c r="G27" s="72" t="str">
        <f t="shared" si="3"/>
        <v>WIP</v>
      </c>
      <c r="H27" s="70" t="s">
        <v>84</v>
      </c>
      <c r="I27" s="71" t="s">
        <v>84</v>
      </c>
      <c r="J27" s="73" t="str">
        <f t="shared" si="4"/>
        <v>WIP</v>
      </c>
    </row>
    <row r="28" spans="1:15" x14ac:dyDescent="0.25">
      <c r="A28" s="446" t="s">
        <v>68</v>
      </c>
      <c r="B28" s="449" t="s">
        <v>69</v>
      </c>
      <c r="C28" s="74" t="s">
        <v>20</v>
      </c>
      <c r="D28" s="75" t="s">
        <v>70</v>
      </c>
      <c r="E28" s="76" t="s">
        <v>84</v>
      </c>
      <c r="F28" s="77" t="s">
        <v>84</v>
      </c>
      <c r="G28" s="78" t="str">
        <f t="shared" si="3"/>
        <v>WIP</v>
      </c>
      <c r="H28" s="76" t="s">
        <v>84</v>
      </c>
      <c r="I28" s="77" t="s">
        <v>84</v>
      </c>
      <c r="J28" s="79" t="str">
        <f t="shared" si="4"/>
        <v>WIP</v>
      </c>
    </row>
    <row r="29" spans="1:15" x14ac:dyDescent="0.25">
      <c r="A29" s="447"/>
      <c r="B29" s="450"/>
      <c r="C29" s="31" t="s">
        <v>21</v>
      </c>
      <c r="D29" s="13">
        <v>0.75</v>
      </c>
      <c r="E29" s="17" t="s">
        <v>84</v>
      </c>
      <c r="F29" s="20" t="s">
        <v>84</v>
      </c>
      <c r="G29" s="19" t="str">
        <f t="shared" si="3"/>
        <v>WIP</v>
      </c>
      <c r="H29" s="17" t="s">
        <v>84</v>
      </c>
      <c r="I29" s="20" t="s">
        <v>84</v>
      </c>
      <c r="J29" s="49" t="str">
        <f t="shared" si="4"/>
        <v>WIP</v>
      </c>
    </row>
    <row r="30" spans="1:15" ht="26.4" x14ac:dyDescent="0.25">
      <c r="A30" s="447"/>
      <c r="B30" s="450"/>
      <c r="C30" s="33" t="s">
        <v>22</v>
      </c>
      <c r="D30" s="38" t="s">
        <v>71</v>
      </c>
      <c r="E30" s="46" t="s">
        <v>84</v>
      </c>
      <c r="F30" s="44" t="s">
        <v>84</v>
      </c>
      <c r="G30" s="45" t="str">
        <f t="shared" si="3"/>
        <v>WIP</v>
      </c>
      <c r="H30" s="46" t="s">
        <v>84</v>
      </c>
      <c r="I30" s="44" t="s">
        <v>84</v>
      </c>
      <c r="J30" s="50" t="str">
        <f t="shared" si="4"/>
        <v>WIP</v>
      </c>
    </row>
    <row r="31" spans="1:15" x14ac:dyDescent="0.25">
      <c r="A31" s="447"/>
      <c r="B31" s="450"/>
      <c r="C31" s="31" t="s">
        <v>23</v>
      </c>
      <c r="D31" s="13">
        <v>1</v>
      </c>
      <c r="E31" s="17" t="s">
        <v>84</v>
      </c>
      <c r="F31" s="20" t="s">
        <v>84</v>
      </c>
      <c r="G31" s="19" t="str">
        <f t="shared" si="3"/>
        <v>WIP</v>
      </c>
      <c r="H31" s="17" t="s">
        <v>84</v>
      </c>
      <c r="I31" s="20" t="s">
        <v>84</v>
      </c>
      <c r="J31" s="49" t="str">
        <f t="shared" si="4"/>
        <v>WIP</v>
      </c>
    </row>
    <row r="32" spans="1:15" x14ac:dyDescent="0.25">
      <c r="A32" s="447"/>
      <c r="B32" s="450" t="s">
        <v>72</v>
      </c>
      <c r="C32" s="33" t="s">
        <v>24</v>
      </c>
      <c r="D32" s="39" t="s">
        <v>73</v>
      </c>
      <c r="E32" s="46" t="s">
        <v>84</v>
      </c>
      <c r="F32" s="44" t="s">
        <v>84</v>
      </c>
      <c r="G32" s="45" t="str">
        <f t="shared" si="3"/>
        <v>WIP</v>
      </c>
      <c r="H32" s="46" t="s">
        <v>84</v>
      </c>
      <c r="I32" s="44" t="s">
        <v>84</v>
      </c>
      <c r="J32" s="50" t="str">
        <f t="shared" si="4"/>
        <v>WIP</v>
      </c>
    </row>
    <row r="33" spans="1:10" ht="26.4" x14ac:dyDescent="0.25">
      <c r="A33" s="447"/>
      <c r="B33" s="450"/>
      <c r="C33" s="31" t="s">
        <v>25</v>
      </c>
      <c r="D33" s="14" t="s">
        <v>74</v>
      </c>
      <c r="E33" s="17" t="s">
        <v>84</v>
      </c>
      <c r="F33" s="20" t="s">
        <v>84</v>
      </c>
      <c r="G33" s="19" t="str">
        <f t="shared" si="3"/>
        <v>WIP</v>
      </c>
      <c r="H33" s="17" t="s">
        <v>84</v>
      </c>
      <c r="I33" s="20" t="s">
        <v>84</v>
      </c>
      <c r="J33" s="49" t="str">
        <f t="shared" si="4"/>
        <v>WIP</v>
      </c>
    </row>
    <row r="34" spans="1:10" ht="26.4" x14ac:dyDescent="0.25">
      <c r="A34" s="447"/>
      <c r="B34" s="450" t="s">
        <v>75</v>
      </c>
      <c r="C34" s="33" t="s">
        <v>26</v>
      </c>
      <c r="D34" s="40" t="s">
        <v>76</v>
      </c>
      <c r="E34" s="93">
        <v>1</v>
      </c>
      <c r="F34" s="93">
        <v>1</v>
      </c>
      <c r="G34" s="45">
        <f>F34/E34</f>
        <v>1</v>
      </c>
      <c r="H34" s="93">
        <v>1</v>
      </c>
      <c r="I34" s="93">
        <v>1</v>
      </c>
      <c r="J34" s="50">
        <f>I34/H34</f>
        <v>1</v>
      </c>
    </row>
    <row r="35" spans="1:10" x14ac:dyDescent="0.25">
      <c r="A35" s="448"/>
      <c r="B35" s="451"/>
      <c r="C35" s="80" t="s">
        <v>27</v>
      </c>
      <c r="D35" s="81" t="s">
        <v>77</v>
      </c>
      <c r="E35" s="70" t="s">
        <v>84</v>
      </c>
      <c r="F35" s="71" t="s">
        <v>84</v>
      </c>
      <c r="G35" s="72" t="str">
        <f t="shared" si="3"/>
        <v>WIP</v>
      </c>
      <c r="H35" s="70" t="s">
        <v>84</v>
      </c>
      <c r="I35" s="71" t="s">
        <v>84</v>
      </c>
      <c r="J35" s="73" t="str">
        <f t="shared" si="4"/>
        <v>WIP</v>
      </c>
    </row>
  </sheetData>
  <autoFilter ref="A8:J35"/>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formula1>$N$8:$N$19</formula1>
    </dataValidation>
    <dataValidation type="list" allowBlank="1" showInputMessage="1" showErrorMessage="1" sqref="B5">
      <formula1>$O$8:$O$11</formula1>
    </dataValidation>
    <dataValidation type="list" allowBlank="1" showInputMessage="1" showErrorMessage="1" sqref="B6">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Hendra</cp:lastModifiedBy>
  <cp:lastPrinted>2024-05-15T09:19:19Z</cp:lastPrinted>
  <dcterms:created xsi:type="dcterms:W3CDTF">2023-12-06T03:42:15Z</dcterms:created>
  <dcterms:modified xsi:type="dcterms:W3CDTF">2024-05-15T09:19:25Z</dcterms:modified>
</cp:coreProperties>
</file>