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9885" yWindow="-15" windowWidth="9945" windowHeight="7905" tabRatio="594" activeTab="1"/>
  </bookViews>
  <sheets>
    <sheet name="QC, HC GA,  MKT, IT" sheetId="1" r:id="rId1"/>
    <sheet name="FNA, PCH, R&amp;D, PPIC, Eng" sheetId="2" r:id="rId2"/>
    <sheet name="PRD STEEL, BED &amp; Wood" sheetId="3" r:id="rId3"/>
    <sheet name="Dist" sheetId="5" r:id="rId4"/>
    <sheet name="Kinerja PRD Ori" sheetId="6" r:id="rId5"/>
    <sheet name="Analisa QC" sheetId="9" r:id="rId6"/>
    <sheet name="Kinerja PRD Rev" sheetId="7" r:id="rId7"/>
    <sheet name="Kinerja PRD Rev grafik" sheetId="11" r:id="rId8"/>
    <sheet name="Sheet1" sheetId="10" r:id="rId9"/>
  </sheets>
  <calcPr calcId="124519"/>
</workbook>
</file>

<file path=xl/calcChain.xml><?xml version="1.0" encoding="utf-8"?>
<calcChain xmlns="http://schemas.openxmlformats.org/spreadsheetml/2006/main">
  <c r="C63" i="5"/>
  <c r="P42"/>
  <c r="P41"/>
  <c r="P28"/>
  <c r="P29"/>
  <c r="P30"/>
  <c r="P31"/>
  <c r="P32"/>
  <c r="P33"/>
  <c r="P34"/>
  <c r="P35"/>
  <c r="P36"/>
  <c r="P37"/>
  <c r="P38"/>
  <c r="P39"/>
  <c r="P40"/>
  <c r="P27"/>
  <c r="P26"/>
  <c r="O43"/>
  <c r="N43"/>
  <c r="M43"/>
  <c r="L43"/>
  <c r="K43"/>
  <c r="J43"/>
  <c r="I43"/>
  <c r="H43"/>
  <c r="G43"/>
  <c r="F43"/>
  <c r="E43"/>
  <c r="D43"/>
  <c r="C43"/>
  <c r="D73" i="11"/>
  <c r="C73"/>
  <c r="B73"/>
  <c r="V22"/>
  <c r="U22"/>
  <c r="Q17"/>
  <c r="N17"/>
  <c r="K17"/>
  <c r="I17"/>
  <c r="H17"/>
  <c r="G17"/>
  <c r="E17"/>
  <c r="D17"/>
  <c r="C17"/>
  <c r="B17"/>
  <c r="V16"/>
  <c r="U16"/>
  <c r="T16"/>
  <c r="U15"/>
  <c r="T15"/>
  <c r="S15"/>
  <c r="P15"/>
  <c r="T14"/>
  <c r="S14"/>
  <c r="R14"/>
  <c r="P14"/>
  <c r="O14"/>
  <c r="M14"/>
  <c r="L14"/>
  <c r="L17" s="1"/>
  <c r="J14"/>
  <c r="V13"/>
  <c r="U13"/>
  <c r="T13"/>
  <c r="V12"/>
  <c r="U12"/>
  <c r="T12"/>
  <c r="T11"/>
  <c r="S11"/>
  <c r="S17" s="1"/>
  <c r="R11"/>
  <c r="P11"/>
  <c r="O11"/>
  <c r="O17" s="1"/>
  <c r="M11"/>
  <c r="M17" s="1"/>
  <c r="J11"/>
  <c r="F11"/>
  <c r="U10"/>
  <c r="T10"/>
  <c r="J10"/>
  <c r="V9"/>
  <c r="U9"/>
  <c r="T9"/>
  <c r="V8"/>
  <c r="U8"/>
  <c r="T8"/>
  <c r="AI8" i="7"/>
  <c r="AI9"/>
  <c r="AI10"/>
  <c r="AI11"/>
  <c r="AI12"/>
  <c r="AI13"/>
  <c r="AI14"/>
  <c r="AI15"/>
  <c r="AI16"/>
  <c r="AI17"/>
  <c r="AJ8"/>
  <c r="AJ9"/>
  <c r="AJ10"/>
  <c r="AJ11"/>
  <c r="AJ12"/>
  <c r="AJ13"/>
  <c r="AJ14"/>
  <c r="AJ15"/>
  <c r="AJ17"/>
  <c r="AH17"/>
  <c r="AH16"/>
  <c r="AH15"/>
  <c r="AH14"/>
  <c r="AH13"/>
  <c r="AH12"/>
  <c r="AH11"/>
  <c r="AH10"/>
  <c r="AH9"/>
  <c r="AH8"/>
  <c r="AG17"/>
  <c r="AG16"/>
  <c r="AG15"/>
  <c r="AG14"/>
  <c r="AG13"/>
  <c r="AG12"/>
  <c r="AG11"/>
  <c r="AG10"/>
  <c r="AG9"/>
  <c r="AG8"/>
  <c r="AF9"/>
  <c r="AF10"/>
  <c r="AF11"/>
  <c r="AF12"/>
  <c r="AF13"/>
  <c r="AF14"/>
  <c r="AF15"/>
  <c r="AF16"/>
  <c r="AF17"/>
  <c r="AF8"/>
  <c r="AD17"/>
  <c r="AD16"/>
  <c r="AD15"/>
  <c r="AD14"/>
  <c r="AD13"/>
  <c r="AD12"/>
  <c r="AD11"/>
  <c r="AD10"/>
  <c r="AD9"/>
  <c r="AD8"/>
  <c r="Y17"/>
  <c r="Y16"/>
  <c r="Y15"/>
  <c r="Y14"/>
  <c r="Y13"/>
  <c r="Y12"/>
  <c r="Y11"/>
  <c r="Y10"/>
  <c r="Y9"/>
  <c r="Y8"/>
  <c r="T17"/>
  <c r="T16"/>
  <c r="T15"/>
  <c r="T14"/>
  <c r="T13"/>
  <c r="T12"/>
  <c r="T11"/>
  <c r="T10"/>
  <c r="T9"/>
  <c r="T8"/>
  <c r="O17"/>
  <c r="O16"/>
  <c r="O15"/>
  <c r="O14"/>
  <c r="O13"/>
  <c r="O12"/>
  <c r="O11"/>
  <c r="O10"/>
  <c r="O9"/>
  <c r="O8"/>
  <c r="J17"/>
  <c r="J16"/>
  <c r="J15"/>
  <c r="J14"/>
  <c r="J13"/>
  <c r="J12"/>
  <c r="J11"/>
  <c r="J10"/>
  <c r="J9"/>
  <c r="J8"/>
  <c r="E17"/>
  <c r="E16"/>
  <c r="E10"/>
  <c r="E11"/>
  <c r="E12"/>
  <c r="E13"/>
  <c r="E14"/>
  <c r="E15"/>
  <c r="E9"/>
  <c r="E8"/>
  <c r="AA17"/>
  <c r="V17"/>
  <c r="Q17"/>
  <c r="L17"/>
  <c r="G17"/>
  <c r="B17"/>
  <c r="AC15"/>
  <c r="AE15" s="1"/>
  <c r="AC14"/>
  <c r="AC11"/>
  <c r="AE9"/>
  <c r="AB14"/>
  <c r="AB11"/>
  <c r="AB17"/>
  <c r="AE13"/>
  <c r="X15"/>
  <c r="Z15"/>
  <c r="X11"/>
  <c r="X17" s="1"/>
  <c r="X14"/>
  <c r="W11"/>
  <c r="W17"/>
  <c r="W14"/>
  <c r="Z16"/>
  <c r="R14"/>
  <c r="S11"/>
  <c r="S14"/>
  <c r="S17"/>
  <c r="U16"/>
  <c r="R17"/>
  <c r="U15"/>
  <c r="U13"/>
  <c r="N11"/>
  <c r="N10"/>
  <c r="N14"/>
  <c r="M17"/>
  <c r="P16"/>
  <c r="P15"/>
  <c r="I17"/>
  <c r="C17"/>
  <c r="D17"/>
  <c r="H11"/>
  <c r="H17" s="1"/>
  <c r="K15"/>
  <c r="P43" i="5" l="1"/>
  <c r="V14" i="11"/>
  <c r="V15"/>
  <c r="U11"/>
  <c r="U14"/>
  <c r="T17"/>
  <c r="V10"/>
  <c r="V11"/>
  <c r="F17"/>
  <c r="J17"/>
  <c r="P17"/>
  <c r="R17"/>
  <c r="U17" s="1"/>
  <c r="F16" i="7"/>
  <c r="D11" i="9"/>
  <c r="C11"/>
  <c r="B11"/>
  <c r="I11"/>
  <c r="I10"/>
  <c r="I9"/>
  <c r="I8"/>
  <c r="I7"/>
  <c r="I6"/>
  <c r="I5"/>
  <c r="AC17" i="7"/>
  <c r="N17"/>
  <c r="AE14"/>
  <c r="Z14"/>
  <c r="U14"/>
  <c r="P14"/>
  <c r="K14"/>
  <c r="F14"/>
  <c r="Z13"/>
  <c r="AE12"/>
  <c r="Z12"/>
  <c r="U12"/>
  <c r="P12"/>
  <c r="K12"/>
  <c r="F12"/>
  <c r="AE11"/>
  <c r="Z11"/>
  <c r="U11"/>
  <c r="P11"/>
  <c r="K11"/>
  <c r="F11"/>
  <c r="AE10"/>
  <c r="Z10"/>
  <c r="U10"/>
  <c r="P10"/>
  <c r="K10"/>
  <c r="F10"/>
  <c r="Z9"/>
  <c r="U9"/>
  <c r="P9"/>
  <c r="K9"/>
  <c r="F9"/>
  <c r="AE8"/>
  <c r="Z8"/>
  <c r="U8"/>
  <c r="P8"/>
  <c r="K8"/>
  <c r="F8"/>
  <c r="M33" i="6"/>
  <c r="L33"/>
  <c r="K33"/>
  <c r="J33"/>
  <c r="I33"/>
  <c r="H33"/>
  <c r="G33"/>
  <c r="F33"/>
  <c r="E33"/>
  <c r="D33"/>
  <c r="C33"/>
  <c r="B33"/>
  <c r="M16"/>
  <c r="L16"/>
  <c r="K16"/>
  <c r="J16"/>
  <c r="I16"/>
  <c r="H16"/>
  <c r="G16"/>
  <c r="F16"/>
  <c r="E16"/>
  <c r="D16"/>
  <c r="C16"/>
  <c r="B16"/>
  <c r="E90" i="5"/>
  <c r="D90"/>
  <c r="F89"/>
  <c r="F88"/>
  <c r="F87"/>
  <c r="F86"/>
  <c r="F85"/>
  <c r="F84"/>
  <c r="F83"/>
  <c r="F82"/>
  <c r="F81"/>
  <c r="F80"/>
  <c r="F79"/>
  <c r="F78"/>
  <c r="F77"/>
  <c r="F76"/>
  <c r="F75"/>
  <c r="F74"/>
  <c r="F73"/>
  <c r="E19"/>
  <c r="D19"/>
  <c r="C19"/>
  <c r="F18"/>
  <c r="F17"/>
  <c r="F16"/>
  <c r="F15"/>
  <c r="F14"/>
  <c r="F13"/>
  <c r="F12"/>
  <c r="F11"/>
  <c r="F10"/>
  <c r="F9"/>
  <c r="F8"/>
  <c r="F7"/>
  <c r="F6"/>
  <c r="F90" l="1"/>
  <c r="F19"/>
  <c r="V17" i="11"/>
  <c r="AE17" i="7"/>
  <c r="Z17"/>
  <c r="U17"/>
  <c r="P17"/>
  <c r="K17"/>
  <c r="F17"/>
</calcChain>
</file>

<file path=xl/sharedStrings.xml><?xml version="1.0" encoding="utf-8"?>
<sst xmlns="http://schemas.openxmlformats.org/spreadsheetml/2006/main" count="967" uniqueCount="367">
  <si>
    <t xml:space="preserve">  PT. CHITOSE INTERNASIONAL Tbk.</t>
  </si>
  <si>
    <t xml:space="preserve">  Sekretariat : Ruang QA PT. Chitose Indonesia Mfg. Jl. Industri III No. 5 Leuwigajah-Cimahi</t>
  </si>
  <si>
    <t xml:space="preserve">Daftar Temuan Ketidak Sesuaian  Audit Mutu Internal </t>
  </si>
  <si>
    <t>No</t>
  </si>
  <si>
    <t>Elemen</t>
  </si>
  <si>
    <t>Penyebab Ketidak sesuaian</t>
  </si>
  <si>
    <t>Ma</t>
  </si>
  <si>
    <t>Penanggung Jawab</t>
  </si>
  <si>
    <t>Tanggal kesanggupan auditee</t>
  </si>
  <si>
    <t>Efektif</t>
  </si>
  <si>
    <t>Tidak Efektif</t>
  </si>
  <si>
    <t>Proses</t>
  </si>
  <si>
    <t xml:space="preserve">Ringkasan Temuan </t>
  </si>
  <si>
    <t>Mi</t>
  </si>
  <si>
    <t>Tindakan/ Perbaikan/ Pencegahan</t>
  </si>
  <si>
    <t>P</t>
  </si>
  <si>
    <t xml:space="preserve"> QC</t>
  </si>
  <si>
    <t>shanty</t>
  </si>
  <si>
    <t>Shanty</t>
  </si>
  <si>
    <t>8.4.2</t>
  </si>
  <si>
    <t>M</t>
  </si>
  <si>
    <t>8.5.2</t>
  </si>
  <si>
    <t>HC-GA</t>
  </si>
  <si>
    <t>Lia D</t>
  </si>
  <si>
    <t>MKT</t>
  </si>
  <si>
    <t>Hasil evaluasi suplier anqkutan tahun 2019 belum bisa ditunjukkan sesuai ISO 9001 : 2015 MKT.lK.1. Evaluasi Supplier Angkutan</t>
  </si>
  <si>
    <t>Lukito Angga P.</t>
  </si>
  <si>
    <t>Hendra O. H.</t>
  </si>
  <si>
    <t>8.5.4</t>
  </si>
  <si>
    <t>Yanti A</t>
  </si>
  <si>
    <t>PCH</t>
  </si>
  <si>
    <t>Anita</t>
  </si>
  <si>
    <t>FNA</t>
  </si>
  <si>
    <r>
      <rPr>
        <sz val="11"/>
        <color theme="1"/>
        <rFont val="Arial Narrow"/>
        <family val="2"/>
      </rPr>
      <t>-</t>
    </r>
    <r>
      <rPr>
        <sz val="7"/>
        <color theme="1"/>
        <rFont val="Times New Roman"/>
        <family val="1"/>
      </rPr>
      <t xml:space="preserve">    </t>
    </r>
    <r>
      <rPr>
        <sz val="11"/>
        <color theme="1"/>
        <rFont val="Arial Narrow"/>
        <family val="2"/>
      </rPr>
      <t>Job deskripsi bagian FNA belum up date sesuai dengan kondisi actual tahun 2020 dan belum sosialisasi</t>
    </r>
  </si>
  <si>
    <t>Dessy Y.</t>
  </si>
  <si>
    <r>
      <rPr>
        <sz val="11"/>
        <color theme="1"/>
        <rFont val="Arial Narrow"/>
        <family val="2"/>
      </rPr>
      <t>-</t>
    </r>
    <r>
      <rPr>
        <sz val="7"/>
        <color theme="1"/>
        <rFont val="Times New Roman"/>
        <family val="1"/>
      </rPr>
      <t xml:space="preserve">    </t>
    </r>
    <r>
      <rPr>
        <sz val="11"/>
        <color theme="1"/>
        <rFont val="Arial Narrow"/>
        <family val="2"/>
      </rPr>
      <t>Matrik kompetensi bagian Finance belum di update sesuai dengan struktur terbaru 2020 dan format yang sudah di update oleh bagian HC</t>
    </r>
  </si>
  <si>
    <t>Dibuat matrik kompetensi sesuai standar format dari HC dengan mengacu pada struktur yang baru</t>
  </si>
  <si>
    <t xml:space="preserve">Terkait dengan permintaan kas Bon uang cash untuk kebutuhan diluar perencanaan aturan sudah ada, akan tetapi belum dibuat secara tertulis </t>
  </si>
  <si>
    <t>R&amp;D</t>
  </si>
  <si>
    <t>Belum selesai dibuat analisanya</t>
  </si>
  <si>
    <t>Rosyidin</t>
  </si>
  <si>
    <t>PPIC</t>
  </si>
  <si>
    <t>Denah atau lay out gudang penerimaan harus tersedia dan up date sesuai kondisi terakhir.</t>
  </si>
  <si>
    <t>Ade A</t>
  </si>
  <si>
    <t>7.1.4</t>
  </si>
  <si>
    <t>PPC/ WIP</t>
  </si>
  <si>
    <t xml:space="preserve">Yan yan </t>
  </si>
  <si>
    <t>√</t>
  </si>
  <si>
    <t>ENG</t>
  </si>
  <si>
    <t>Otong T</t>
  </si>
  <si>
    <t xml:space="preserve">  PT. CHITOSE INTERNASIONAL Tbk</t>
  </si>
  <si>
    <t>PRD Steel</t>
  </si>
  <si>
    <t>Angling S</t>
  </si>
  <si>
    <t>8.5.1</t>
  </si>
  <si>
    <t>PRD NSB</t>
  </si>
  <si>
    <t>Ruby K.T</t>
  </si>
  <si>
    <t>PRD WOODLINE</t>
  </si>
  <si>
    <t>Heri M.</t>
  </si>
  <si>
    <r>
      <rPr>
        <b/>
        <sz val="11"/>
        <color theme="1"/>
        <rFont val="Calibri"/>
        <family val="2"/>
        <scheme val="minor"/>
      </rPr>
      <t>1.</t>
    </r>
    <r>
      <rPr>
        <b/>
        <sz val="7"/>
        <color theme="1"/>
        <rFont val="Times New Roman"/>
        <family val="1"/>
      </rPr>
      <t xml:space="preserve">       </t>
    </r>
    <r>
      <rPr>
        <b/>
        <sz val="11"/>
        <color theme="1"/>
        <rFont val="Calibri"/>
        <family val="2"/>
        <scheme val="minor"/>
      </rPr>
      <t>TEMUAN KETIDAKSESUAIAN BERDASARKAN AREA</t>
    </r>
  </si>
  <si>
    <t>Mayor</t>
  </si>
  <si>
    <t>Minor</t>
  </si>
  <si>
    <t>Perlu Perhatian</t>
  </si>
  <si>
    <t>Total</t>
  </si>
  <si>
    <t>QC</t>
  </si>
  <si>
    <t>Produksi Steel</t>
  </si>
  <si>
    <t>Produksi NSB</t>
  </si>
  <si>
    <t>Produksi WoodLine</t>
  </si>
  <si>
    <t>IT</t>
  </si>
  <si>
    <t>ENGINEERING</t>
  </si>
  <si>
    <t>HC&amp;GA</t>
  </si>
  <si>
    <r>
      <rPr>
        <b/>
        <sz val="12"/>
        <color theme="1"/>
        <rFont val="Arial Narrow"/>
        <family val="2"/>
      </rPr>
      <t>2.</t>
    </r>
    <r>
      <rPr>
        <b/>
        <sz val="7"/>
        <color theme="1"/>
        <rFont val="Times New Roman"/>
        <family val="1"/>
      </rPr>
      <t xml:space="preserve">     </t>
    </r>
    <r>
      <rPr>
        <b/>
        <sz val="12"/>
        <color theme="1"/>
        <rFont val="Arial Narrow"/>
        <family val="2"/>
      </rPr>
      <t>TEMUAN KETIDAKSESUAIAN BERDASARKAN PERSYARATAN ISO 9001:2015 DAN AREA</t>
    </r>
  </si>
  <si>
    <t>Klausul Standar  ISO 9001:2015</t>
  </si>
  <si>
    <t>PRD WL</t>
  </si>
  <si>
    <t>TOTAL</t>
  </si>
  <si>
    <t>5.3 Peran Organisasi, tanggung jawab dan otoritas</t>
  </si>
  <si>
    <r>
      <rPr>
        <b/>
        <sz val="10"/>
        <rFont val="Arial"/>
        <family val="2"/>
      </rPr>
      <t xml:space="preserve">6.1 Tindakan untuk menangani risiko dan peluang                                  </t>
    </r>
    <r>
      <rPr>
        <i/>
        <sz val="9"/>
        <rFont val="Arial"/>
        <family val="2"/>
      </rPr>
      <t>Action to address risks and opportunities</t>
    </r>
  </si>
  <si>
    <t>6.2 Sasaran Mutu dan Perencanaan untuk Mencapainya</t>
  </si>
  <si>
    <t>7.1 Sumber daya / 7.1.2 Orang</t>
  </si>
  <si>
    <t>7.1 Sumber daya / 7.1.3 Infrastruktur</t>
  </si>
  <si>
    <t xml:space="preserve">7.1 Sumber daya/ 7.1.4 Lingkungan untuk pengoperasian proses            </t>
  </si>
  <si>
    <r>
      <rPr>
        <b/>
        <sz val="10"/>
        <rFont val="Arial"/>
        <family val="2"/>
      </rPr>
      <t xml:space="preserve">7.2 Kompetensi                                                          </t>
    </r>
    <r>
      <rPr>
        <i/>
        <sz val="9"/>
        <rFont val="Arial"/>
        <family val="2"/>
      </rPr>
      <t>Competence</t>
    </r>
  </si>
  <si>
    <t>7.5 Informasi terdokumentasi</t>
  </si>
  <si>
    <t>7.5.3 Pengendalian Informasi terdokumentasi</t>
  </si>
  <si>
    <r>
      <rPr>
        <b/>
        <sz val="10"/>
        <rFont val="Arial"/>
        <family val="2"/>
      </rPr>
      <t xml:space="preserve">8.1 Perencanaan dan pengendalian operasional     </t>
    </r>
    <r>
      <rPr>
        <i/>
        <sz val="9"/>
        <rFont val="Arial"/>
        <family val="2"/>
      </rPr>
      <t>Operational planning and control</t>
    </r>
    <r>
      <rPr>
        <b/>
        <sz val="10"/>
        <rFont val="Arial"/>
        <family val="2"/>
      </rPr>
      <t xml:space="preserve">
8.1 Perencanaan dan pengendalian operasional</t>
    </r>
  </si>
  <si>
    <t>8.4.2 Jenis dan tingkat pengendalian</t>
  </si>
  <si>
    <t xml:space="preserve">8.5.1 Pengendalian produksi dan penyediaan layanan    </t>
  </si>
  <si>
    <t xml:space="preserve">8.5.2 Identifikasi dan Penelusuran    </t>
  </si>
  <si>
    <t xml:space="preserve">8.5.4 Perlindungan     </t>
  </si>
  <si>
    <t>8.7 Kendali atas output yang tidak sesuai</t>
  </si>
  <si>
    <t xml:space="preserve">9.1  Pemantauan, pengukuran, analisis dan evaluasi     </t>
  </si>
  <si>
    <t>MAYOR</t>
  </si>
  <si>
    <t>MINOR</t>
  </si>
  <si>
    <t>PERLU PERHATIAN</t>
  </si>
  <si>
    <t>C. KINERJA PROSES DAN KESESUAIAN PRODUK</t>
  </si>
  <si>
    <t>C.1. KINERJA PERENCANAAN DAN REALISASI PRODUKSI</t>
  </si>
  <si>
    <t xml:space="preserve">        Periode Juli s/d Desember 2019</t>
  </si>
  <si>
    <t>JULI</t>
  </si>
  <si>
    <t>AGUSTUS</t>
  </si>
  <si>
    <t>SEPTEMBER</t>
  </si>
  <si>
    <t>OKTOBER</t>
  </si>
  <si>
    <t>NOVEMBER</t>
  </si>
  <si>
    <t>DESEMBER</t>
  </si>
  <si>
    <t>APS+ROP</t>
  </si>
  <si>
    <t>Produksi</t>
  </si>
  <si>
    <t>LIPAT (FOLDING)</t>
  </si>
  <si>
    <t>LIPAT (FOLDING) MEMO</t>
  </si>
  <si>
    <t>HOTEL &amp; BANQUET</t>
  </si>
  <si>
    <t>WORKING &amp; MEETING</t>
  </si>
  <si>
    <t>SCHOOL</t>
  </si>
  <si>
    <t>NSB</t>
  </si>
  <si>
    <t>PROJECT &amp;  ROLLAND</t>
  </si>
  <si>
    <t>ZAO &amp; OKAMURA</t>
  </si>
  <si>
    <t>%</t>
  </si>
  <si>
    <t>BULAN</t>
  </si>
  <si>
    <t>PROSENTASE(%) GAGAL G2 TERHADAP TOTAL PRODUK</t>
  </si>
  <si>
    <t>SEKSI YANG MENEMPATI PERINGKAT DALAM KEGAGALAN</t>
  </si>
  <si>
    <t>PERINGKAT</t>
  </si>
  <si>
    <t>SEKSI</t>
  </si>
  <si>
    <t>JML PRODUKSI</t>
  </si>
  <si>
    <t>GAGAL (G2)</t>
  </si>
  <si>
    <t>PROSENTASE</t>
  </si>
  <si>
    <t>Konst. Multy Bending</t>
  </si>
  <si>
    <t>Chrome depan</t>
  </si>
  <si>
    <t>Chrome Depan</t>
  </si>
  <si>
    <t>Ass. Multy Line 2</t>
  </si>
  <si>
    <t>Ass. Baros Line 2</t>
  </si>
  <si>
    <t>Konst. YMT &amp; 850'S</t>
  </si>
  <si>
    <t>Konst. New Produk</t>
  </si>
  <si>
    <r>
      <t xml:space="preserve">8.4 Pengendalian produk dan layanan eksternal yang disediakan </t>
    </r>
    <r>
      <rPr>
        <i/>
        <sz val="10"/>
        <rFont val="Arial"/>
        <family val="2"/>
      </rPr>
      <t>Control of externally provided products and services</t>
    </r>
  </si>
  <si>
    <t>On Progress</t>
  </si>
  <si>
    <t>Banyaknya permintaan pembayaran dengan status urgent untuk produksi yang tidak masuk dalam APS</t>
  </si>
  <si>
    <t>Akan dibuat aturan khusus mengenai permintaan dengan status urgent</t>
  </si>
  <si>
    <t>Masih menunggu kepastian dari HC, sehubungan dengan permintaan penambahan staff</t>
  </si>
  <si>
    <t>Follow up ke HC kapan target pengajuan dapat terealisasi</t>
  </si>
  <si>
    <t>Standar Format dari HC belum diterima</t>
  </si>
  <si>
    <t xml:space="preserve">  TEAM ISO 9001:2015</t>
  </si>
  <si>
    <t>Periode Juli - Agustus 2020 (Katagori Ma/Mi/P)</t>
  </si>
  <si>
    <t>Periode Juli Agustus 2020 (Katagori Ma/Mi/P)</t>
  </si>
  <si>
    <t xml:space="preserve">  TEAM ISO 9001 : 2015</t>
  </si>
  <si>
    <t>Analisa Terhadap Pencapaian sasaran mutu tahun 2019 belum menambahkan C-Pro Line sebagai dasar dalam perhitungan pencapaian secara keseluruhan bagian produksi Steel</t>
  </si>
  <si>
    <t>Evaluasi analisa resiko semester ke-1 (jan - jun) tahun 2020 belum dibuat dan harus memasukkan C-Pro Line sebagai variable dalam perhitungan pencapaian secara keseluruhan bagian produksi steel</t>
  </si>
  <si>
    <t xml:space="preserve">Monitoring rencana produksi dan realisasinya di produksi Steel bagian konstruksi Multy terakhir di buat bulan mei 2020 dan untuk bagian SO belum bisa ditunjukkan (file tidak ditemukan)    </t>
  </si>
  <si>
    <t>Evidence :                                                                                                       Konstruksi SO dan Assembling (belum ada)                                Finishing Sudah ada tapi belum di share di area produksi</t>
  </si>
  <si>
    <t>Terkait dengan proses inspeksi yang dilakukan oleh personel internal C-Pro (self Checking) sudah berjalan akan tetapi belum ditemukan bukti tertulis terkait dengan :</t>
  </si>
  <si>
    <t>Penunjukkan/ penugasan terhadap personil yang ditunjuk sebagai penanggung jawab dalam self checking                           Sosialisai atau pelatihan sehubungan dengan kritikal point check dalam self checking</t>
  </si>
  <si>
    <t>Layout line C-Pro antara aktual lapangan dengan yang tertera dalam rancangan (site plan) masih belum sesuai dan sedang dalam tahap penyesuaian antara bagian C-Pro dengan bagian MSD</t>
  </si>
  <si>
    <t>7.1 / 7.1.3</t>
  </si>
  <si>
    <t>matrik Kompetensi karyawan C-Pro belum ditemukan bukti pembuatan</t>
  </si>
  <si>
    <t>Belum ditemukan bukti adanya sosialisasi job Deskripsi sesuai struktur terbaru untuk level Kepala Regu s/d Section Chief Di Departemen Produksi Steel</t>
  </si>
  <si>
    <t xml:space="preserve">7.1.4 </t>
  </si>
  <si>
    <t>Bukti Laporan monitoring dan evaluasi bila terjadi penyimpangan hasil produksi terhadap kapasitas normal atau target baik itu lebih atau kurang 10% dari target yang ditentukan yang terjadi lebih dari 3 kali dalam satu bulan baik berturut-turut atau tidak, belum bisa ditunjukkan :                     1.  April Pencapaian 84%                                                                2.  Mei Pencapaian 88%                                                           3.  Rata-rata ketidak tercapaian 16%</t>
  </si>
  <si>
    <t>record tentang inventaris peralatan produksi yang dimiliki Nursing bed (assembling) sudah ada dan tertempel pada tempat penyimpanan, akan tetapi hanya berisi daftar nama peralatan belum mencantumkan : Jumlah peralatan, penanggung jawab peralatan dan jangka waktu untuk dilakukan penghitungan ulang terkait catatan yang ada di daftar dan kondisi sebenarnya</t>
  </si>
  <si>
    <t>Ketentuan tertulis tentang aturan penempelan label/ stiker terkait dengan letak dan posisi pada produk Nursing Bed Belum tersedia di bagian produksi NSB :                                                                                                    1. Label AKD                                                                                                               2. Label QC Pass, dll</t>
  </si>
  <si>
    <t>Ketetapan terkait dengan standar lingkungan minimal untuk penerangan cahaya, suhu, tingkat kelembaban serta 5S belum diimplementasikan. Hasil pemeriksaan di lapangan (area produksi) checksheet standar (suhu &amp; kelembaban) belum diisi secara konsisten</t>
  </si>
  <si>
    <t>Bukti monitoring dan evaluasi jika terjadi penyimpangan hasil produksi terhadap kapasitas normal atau target baik lebih atau kurang dari 10% dari target yang ditetapkan yang terjadi lebih dari tiga kali dalam satu bulan baik berturut atau tidak, belum bisa ditunjukkan buktinya :                                         1.  April pencapaian  Produksi 76% (APS 1.948 hasil 1.477)       ketidaktercapaian 24%</t>
  </si>
  <si>
    <t>Format checksheet dan record hasil inspeksi selama proses di bagian woodline belum ditemukan bukti pelaksanaan, sedang dalam proses penyusunan</t>
  </si>
  <si>
    <t>karena di woodline belum ada QC khusus, jadi untuk pemeriksaan self checking langsung menggunakan gambar yang diberikan oleh Rnd</t>
  </si>
  <si>
    <t>Akan dibuatkan kertas kerja untuk masing-masing komponen di masing-masing proses beserta point-point pemeriksaan dan akan dilakukan secara bertahap</t>
  </si>
  <si>
    <t>Analisa pencapaian Sasaran Mutu (KPI) di bagian woodline realisasi tahun 2019 belum ditemukan bukti pembuatan</t>
  </si>
  <si>
    <t>ketidaktahuan masalah ketentuan ROP mengakibatkan pada saat menerima ROP prosedur tidak dijalankan, secara fakta setiap rop diselesaikan sesuai rencana tidak dilakukan pencatatan</t>
  </si>
  <si>
    <t>karena prosedur ROP sudah diinformasikan, maka ke depan apabila menerima ROP prosedur akan dijalankan</t>
  </si>
  <si>
    <t>Mulai ROP Agustus 2020</t>
  </si>
  <si>
    <t>Perhitungan Kapasitas Produksi bagian woodline belum ditemukan bukti perhitungan secara tertulis, masih dalam bentuk draft tulisan tangan atau dalam bentuk OPC yang belum mencantumkan waktu baku</t>
  </si>
  <si>
    <t>Didalam OPC yang dibuat untuk masing-masing barang tidak dicantumkan kapasitas produksi per komponen. Kapasitasnya dihitung setelah barang jadi sehingga tidak diketahui kapsitas masing-masing komponen</t>
  </si>
  <si>
    <t>Secara bertahap OPC masing-masing komponen akan dilengkapai dengan waktu proses (kapasitas) produksinya</t>
  </si>
  <si>
    <t>Analisa Pencapaian Risk Analis bagian Woodline semester ke-1 (jan - Jun) tahun 2020 sudah dilakukan perhitungan akan tetapi belum dimasukkan dalam matrik perhitungan</t>
  </si>
  <si>
    <t>Pada saat pembuatan laporan penempatan realisasi masih belum jelas sehingga laporannya belum lengkap, sementara data yang lain yang menyertai belum siap.</t>
  </si>
  <si>
    <t>Akan dibuatkan kolom realisasi pada laporan tersebut</t>
  </si>
  <si>
    <t>Tidak ditemukan catatan (Notulen) terkait dengan meeting (hasil meeting) evaluasi terhadap permasalahan produksi woodline baik hardcopy atau softcopy</t>
  </si>
  <si>
    <t>Pelaksanaan meeting mingguan dan meeting-meeting permasalahan selalu dilakukan, tetapi hasil meeting (notulen) tidak didokumentasikan</t>
  </si>
  <si>
    <t>Membuat daftar hadir dan mendokumentasikan notulen meeting dan membuat file nya untuk waktu ke depan</t>
  </si>
  <si>
    <t>Meeting dan evaluasi sebenarnya sudah dilakukan, hanya belum ada jadwal khusus untuk pembahasan serta bukti tertulis (Notulen)</t>
  </si>
  <si>
    <t>untuk formulir dan alat sebenarnya sudah ada dan dibuat, hanya memang dalam pengisian dan pengontrolan tidak dikerjakan oleh orang yang ditunjuk</t>
  </si>
  <si>
    <t>1,  menunjuk penanggung jawab pengisian                                              2.  menekankan kepada petugas yang ditunjuk agar diisi secara rutin sesuai dengan waktu yang telah ditentukan</t>
  </si>
  <si>
    <t>Tidak secara rutin mengumpulkan data hasil uji produk dan belum mengetahui bahwa data hasil uji bed pihak produksi harus memiliki (selama ini beranggapan arsip cukup di QC saja)</t>
  </si>
  <si>
    <t>1. Meminta data hasil uji produk ke QC untuk diarsip                                                                    2.  Cluster data/ memilah data uji produk sesuai dengan tipe produk yang diproduksi                            3.  mengarsipkan data yang sudah diclusterkan</t>
  </si>
  <si>
    <t xml:space="preserve">Untuk ketentuan tentang penempelen label/ stiker menjadi wewenang RnD, dan pihak produksi hanya mengikuti ketentuan yang telah dibuat oleh pihak RnD                                                                                     </t>
  </si>
  <si>
    <t>1.  Membuat surat permintaan ke bagian RnD terkait pembuatan ketentuan penempelan label/ stiker                                                                  2.  Mengirimkan permintaan melalui email terkait dengan pembuatannya untuk reminder             3.  meminta ketentuan baik secara hardcopy maupun soft copy                                                                    4.  Ketentuan tersebut untuk selanjutnya akan diarsipkan</t>
  </si>
  <si>
    <t>Pada saat data record dibuat tidak terpikirkan untuk mencantumkan informasi jumlah alat, penanggung jawab dab waktu opname</t>
  </si>
  <si>
    <t>Form yang ada saat ini akan di update dan diperbaiki dengan menambahkan data untuk jumlah alat, penanggungjawab dan interval waktu untuk melakukan pengecekkan (opname)</t>
  </si>
  <si>
    <t>Audit Mutu Internal bulan Juli tahun 2020 Engineering tidak ada temuan</t>
  </si>
  <si>
    <t>Tidak ada temuan</t>
  </si>
  <si>
    <t>Evaluasi pencapaian analisa resiko semester ke-1 tahun 2020 (januari – juli) bagian RnD belum dilakukan (dibuat)</t>
  </si>
  <si>
    <t>Sudah dibuat analisanya pada tanggal 27 Juli 2020 termasuk untuk C-Pro</t>
  </si>
  <si>
    <t>serah terima teknikal file Nursing Bed dari Produksi NSB ke bagian RnD, belum ditindaklanjuti dengan pemindahan file dan pengelolaannya</t>
  </si>
  <si>
    <t>karena kesibukan belum dilakukan pemindahan</t>
  </si>
  <si>
    <t>Rencana perpindahan dokumen teknikal file dan pengelolaannya akan dilakukan maksimal 15 Agustus 2020</t>
  </si>
  <si>
    <t>Teknikal file label standar C-PRO masih dalam bentuk draft (belum resmi) dan bukti serah terima ke bagian QC belum ada</t>
  </si>
  <si>
    <t>Karena ada beberapa kali perubahan desain label</t>
  </si>
  <si>
    <t>Akan dibuatkan standar untuk pemasangan label C-Pro dan akan diserahkan ke bagian QC</t>
  </si>
  <si>
    <t>Formulir belum menggunakan nomor karena belum menyesuaikan dengan formulir standar di bagian Steel</t>
  </si>
  <si>
    <t>Formulir Rencana Produksi Bulanan (C-Pro) dan Monitoring akan dilengkapi dengan identifikasi</t>
  </si>
  <si>
    <t>Di konstruksi SO dan Assembling saat ini belum dibuatkan grafik statistik target, realisasi dan kegagalan</t>
  </si>
  <si>
    <t>Di Konstruksi dan seluruh lini produksi steel akan dibuatkan grafik statistik target, realisasi dan kegagalan</t>
  </si>
  <si>
    <t>Evaluasi tidak terperinci sehingga C-Pro masuk ke hasil global/ tidak dipisah</t>
  </si>
  <si>
    <t>C-Pro belum dibuat terpisah dalam perhitungan pencapaian sasaran mutu tahun 2019</t>
  </si>
  <si>
    <t xml:space="preserve">akan di buat analisa semester 1 dan C-Pro akan dibuat terpisah dalam perhitungan pencapaian </t>
  </si>
  <si>
    <t>C-Pro akan dibuat terpisah dalam perhitungan pencapaian sasaran mutu tahun 2019</t>
  </si>
  <si>
    <t>C-Pro saat ini belum dibuatkan matrik kompetensi</t>
  </si>
  <si>
    <t>Bukti sosialisasi Job deskripsi tidak bisa diperlihatkan untuk level Group Leader sampai dengan Chief Officer di Departemen Produksi Steel</t>
  </si>
  <si>
    <t>Akan dilakukan sosialisasi dan dibuatkan bukti sosialisasi Job Deskripsi sesuai dengan struktur terbaru untuk level group leader sampai dengan Chief Officer di Produksi Steel</t>
  </si>
  <si>
    <t>Ketetapan terkait dengan standar lingkungan minimal, penerangan (cahaya), suhu, tingkat kelembaban udara dan 5S di area produksi belum konsisten di implementasikan. Hasil pemeriksaan untuk checksheet standar suhu didapat hasil sbb : Area ranka yamato update feb. 2020, area konstruksi las tidak di update dan konst bending up date jan. 2020</t>
  </si>
  <si>
    <t>Pencatatan suhu di checksheet standar belum konsisten oleh kepala pada setiap bulanya</t>
  </si>
  <si>
    <t>Penyimpangan hasil produksi tidak dibuat laporanya secara konsisten</t>
  </si>
  <si>
    <t>Laporan monitoring akan dibuat secara berkala dan konsisten</t>
  </si>
  <si>
    <t xml:space="preserve">monitoring dan pencatatan suhu akan dilakukan secara konsisten pada setiap bulannya </t>
  </si>
  <si>
    <t>Rencana Produksi Bulanan C-Pro masih digabungkan dengan Produksi Steel pada setiap bulannya</t>
  </si>
  <si>
    <t>Rencana Produksi C-Pro akan dibuat tersendiri setiap bulannya</t>
  </si>
  <si>
    <t>Perubahan Layout tidak disertai dengan perubahan pada gambar layout</t>
  </si>
  <si>
    <t>Desain Layout pada gambar akan disesuaikan dengan keadaan sebenarnya (aktual)</t>
  </si>
  <si>
    <t>Bukti Sosialisasi dan pelatihan tidak ditemukan dan tidak bisa diperlihatkan</t>
  </si>
  <si>
    <t>Akan dibuatkan bukti sosialisasi dan pelatihan untuk personel C-Pro</t>
  </si>
  <si>
    <t>File disimpan di komputer pribadi</t>
  </si>
  <si>
    <t>Akan dibuat monitoring dan di simpan di File Produksi/ server produksi</t>
  </si>
  <si>
    <t>Mulai Bulan Agustus tahun 2020</t>
  </si>
  <si>
    <t>p</t>
  </si>
  <si>
    <t>Evaluasi semester ke-1 tahun 2020 (jan-jun) matrik analisa resiko analisa resiko bagian PPIC belum ditemukan bukti evaluasi realisasi secara tertulis</t>
  </si>
  <si>
    <t>Pengendalian Pengeluaran barang gudang IC/ temuan di bagian NSB :</t>
  </si>
  <si>
    <t>Matrik Kompetensi Karyawan bagian PPIC belum ditemukan bukti tertulis (Softcopy atau hardcopy)</t>
  </si>
  <si>
    <t>Hasil pemeriksaan jumlah penilaian pemasok,  terdapat ketidaksesuaian dengan jumlah pemasok yang di nilai dengan Dept. QC dan PPIC yaitu sebanyak 29 pemasok</t>
  </si>
  <si>
    <t>8.4.</t>
  </si>
  <si>
    <t>Analisa terkait dengan pencapaian sasaran mutu (KPI) bagian PPC WIP tahun 2019 belum ditemukan bukti pembuatan</t>
  </si>
  <si>
    <t>6.2.</t>
  </si>
  <si>
    <t>Evaluasi pencapaian target analisa resiko terkait dengan KPI setiap yang dievaluasi setiap 6 bulan sekali di bagian PPC/ WIP belum ditemukan bukti evaluasi</t>
  </si>
  <si>
    <t>Struktur organisasi PPC sudah up date per maret tahun 2020 tapi belum ada bukti pengesahan (validasi) dan belum dibuatkan matrik kompetensinya</t>
  </si>
  <si>
    <t>Evaluasi pencapaian analisa resiko semester ke-1 (jan - jun) tahun 2020 belum ditemukan bukti pembuatan</t>
  </si>
  <si>
    <t>Akan dibuatkan evaluasi/ realisasi pencapaian analisa resiko semester-1 (jan -Jun) tahun 2020</t>
  </si>
  <si>
    <t>belum dibuat karena data belum lengkap</t>
  </si>
  <si>
    <t>Tidak ditemukan bukti tertulis terkait dengan penetapan/ penunjukkan petugas APAR serta tatacara (ketentuan) dalam melakukan pemeriksaan APAR</t>
  </si>
  <si>
    <t>7.1/ 7.1.2/ 7.1.4</t>
  </si>
  <si>
    <t>belum tersedia personel yang sesuai</t>
  </si>
  <si>
    <t>Dibuatkan penunjukan baru atau dimasukkan dalam job desk karyawan yang ditunjuk</t>
  </si>
  <si>
    <t>Bukti pemeriksaan APAR oleh pihak Eksternal (DAMKAR) sesuai SOP dilakukan 2 (dua) kali dalam satu tahun, pada hasil pemeriksaan terakhir akan dilakukan pemeriksaan ulang bulan juni 2020. Akan tetapi sampai tanggal 28 juli 2020 belum dilakukan pemeriksaan ulang</t>
  </si>
  <si>
    <t>7.1/ 7.1.4</t>
  </si>
  <si>
    <t>Kendala ada pandemi Covid 19</t>
  </si>
  <si>
    <t>1.  Monitoring Bulanan                                                                                  2.  Menghubungi Dinas Kebakaran</t>
  </si>
  <si>
    <t xml:space="preserve">Monitoring jadwal pemeriksaan bangunan sesuai dengan SOP dilakukan setiap bulan sekali, berdasar bukti temuan pemeriksaan terakhir dilakukan pada bulan April 2020. Untuk bulan selanjutnya tidak ditemukan bukti pemeriksaan </t>
  </si>
  <si>
    <t>7.1/ 7.1.3</t>
  </si>
  <si>
    <t>Human Error</t>
  </si>
  <si>
    <t>Akan Lebih disiplin dalam monitoring bulanan</t>
  </si>
  <si>
    <t>JANUARI</t>
  </si>
  <si>
    <t>TOTAL PRODUKSI</t>
  </si>
  <si>
    <t>PROSENTASE(%) GAGAL G1 TERHADAP TOTAL PRODUK</t>
  </si>
  <si>
    <t>FEBRUARI</t>
  </si>
  <si>
    <t>MARET</t>
  </si>
  <si>
    <t>APRIL</t>
  </si>
  <si>
    <t>MEI</t>
  </si>
  <si>
    <t>JUNI</t>
  </si>
  <si>
    <t>RATA-RATA</t>
  </si>
  <si>
    <t>ANALISA KEGAGALAN PRODUKSI SEMESTER KE 1 TAHUN 2020</t>
  </si>
  <si>
    <t xml:space="preserve">Evaluasi Pencapaian analisa Resiko bagian marketing dan Sales semester ke-1 (jan -Jun) tahun 2020 belum ada bukti pembuatan </t>
  </si>
  <si>
    <t>Analisa terhadap hasil yang sudah atau belum tercapai dari target sasaran mutu / analisa resiko semester ke-1 tahun 2020 belum dapat ditunjukkan</t>
  </si>
  <si>
    <t>1.  Penilaian pemasok terakhir dilaksanakan pada bulan maret 2020, setelah bulan tersebut belum dilakukan hal ini disebabkan laporan penilaian pemasok dari PPIC dan QC belum masuk                                     2.  Jumlah pemasok yang dinilai belum sesuai target sebanyak 29, realisasi baru sebanyak 21</t>
  </si>
  <si>
    <t>Aturan terkait dengan sanksi yang diberikan kepada pemasok yang penilaiannya dibawah standar masih belum ada ketetapan secara tertulis (resmi)</t>
  </si>
  <si>
    <t xml:space="preserve"> Periode Januari s/d juli 2020</t>
  </si>
  <si>
    <t>HOTEL, BANQUET &amp; RESTORAN</t>
  </si>
  <si>
    <t>ROLLAND PROJECT</t>
  </si>
  <si>
    <t>PROJECT</t>
  </si>
  <si>
    <t>CANVASING</t>
  </si>
  <si>
    <t>RPB</t>
  </si>
  <si>
    <t>~</t>
  </si>
  <si>
    <t>1.  Struktur Globat CINT yang terbaru masih menunggu persetujuan revisi dan juga validasi dari direksi, struktur turunan (per departemen) masih belum terkumpul seluruhnya oleh bagian HC                                                                                       2.  Job Desc per Departemen masih belum terkumpul seluruhnya oleh bagian HC                      3.  Matrix kompetensi per Departemen masih belum terkumpul seluruhnya oleh bagian HC</t>
  </si>
  <si>
    <t>1. Struktur Organisasi global PT. CINT sudah dilakukan revisi tinggal menunggu persetujuan direksi                                                                      2.  Job Deskripsi dan matrik kompetensi bagian woodline akan segera dilengkapi</t>
  </si>
  <si>
    <t xml:space="preserve">1.  Sudah diajukan ke direksi untuk persetujuan                                     2.  Melengkapi Job Deskripsi dan mtrik kompetensi untuk bagian yang belum menyerahkan                                   </t>
  </si>
  <si>
    <t>Bukti Monitoring terhadap penanganan keluhan pelanggan selama semester ke-1 (jan-Jun) tahun 2020 belum bisa ditunjukkan baik hardcopy atau softcopy</t>
  </si>
  <si>
    <t>Record aturan tentang penyimpanan barang jadi di gudang (ketetapan FG), baik penempelan pada area yang mudah dibaca dan bukti sosialisasi pada personil FG belum bisa ditunjukkan</t>
  </si>
  <si>
    <t>Rekap keluhan pelanggan data update nya belum di distribusikan (masih di tim ASS) namun data sudah ada</t>
  </si>
  <si>
    <t>Data rekap keluhan pelanggan segera dimintakan dari bagian terkait</t>
  </si>
  <si>
    <t xml:space="preserve">Data analisa resiko sedang di finalkan </t>
  </si>
  <si>
    <t xml:space="preserve">Analisa Resiko H1 tahun 2020 (jan - Jun) akan segera dilaksanakan </t>
  </si>
  <si>
    <t>Audit Mutu Internal bulan Juli tahun 2020 IT tidak ada temuan</t>
  </si>
  <si>
    <t>Imam M.</t>
  </si>
  <si>
    <t xml:space="preserve">1.  Sosialisasi Job Deskripsi karyawan bagian QC sudah dilakukan tapi bukti pelaksanaan tidak bisa ditunjukkan                                                                                                  2.  matrik kompetensi karyawan sesuai struktur baru belum bisa ditunjukkan </t>
  </si>
  <si>
    <t>Evaluasi analisa resiko dan pencapaian di semester ke-1 (Jan-Jun) tahun 2020 belum bisa ditunjukkan</t>
  </si>
  <si>
    <t>1.  Belum ada record laporan hasil inspeksi penerimaan barang di bagian gudang Woodline dan C-Pro</t>
  </si>
  <si>
    <t>2.  Belum ada record laporan hasil inspeksi selama proses dan produk jadi di bagian woodline dan C-Pro</t>
  </si>
  <si>
    <t>Prosedur QC.P.2. Inspeksi dan Pengetesan selama Proses :                                              4.3. bagian QC melakukan inspeksi secara kontroling 1 (satu) kali dalam seminggu untuk seksi konstruksi las yaitu untuk pemeriksaan pada bagian toggle clamp.  Bukti pelaksanaan tidak ditemukan</t>
  </si>
  <si>
    <t>Prosedur QC.P.5.IK.1. Pembuatan Laporan Gagal Produksi :                                                 4.1. Setiap produk 1/2 jadi dan Produk jadi yang baik maupun yang tidak sesuai harus dicatat dalam buku laporan hasil dan kegagalan produksi (BLHKP) setiap hari kerja                                                                                                                                            4.2. Data dari BLHKP harus direkapitulasi selama sebulan dan dibuat laporan berupa LKPKKB untuk kursi, LKPKNBB untuk Nursing Bed, LKPKWLB untuk WoodLine dan LKPKCPB untuk C-Pro                                                                                        Tidak ditemukan laporan harian atau bulanan dan juga belum dilakukan revisi pada SOP terkait dengan pemberlakuan self checking</t>
  </si>
  <si>
    <t>Prosedur QC.P.6. Pengetesan Bahan baku, Komponen, Prototype dan Produk jadi           4.1. Pengetesan kekuatan produk jadi Nursing Bed, Woodline dan C-Pro dilakukan sesuai dengan kebutuhan (produk baru atau permintaan dari internal organisasi serta dari konsumen)                                                                                                                      Tidak ditemukan bukti pengetesan untuk produk jadi woodline atau C-Pro, baik terjadwal maupun tidak terjadwal</t>
  </si>
  <si>
    <t xml:space="preserve">Prosedur QC.P.8. Tindakan Koreksi                                                                                            4.4. Tindakan perbaikan yang dilakukan harus meliputi……………………….                    Record tindakan koreksi mulai dari penerimaan klaim dilanjut point 4.4.1. Peninjauan terhadap ketidaksesuaian (klaim) dst, sampai dengan point 4.4.6. Peninjauan terhadap tindakan perbaikan yang dilakukan, Tidak tersedia/ termonitoring secara lengkap </t>
  </si>
  <si>
    <t>Keterlambatan pada saat pengumpulan update informasi dan hasil</t>
  </si>
  <si>
    <t>Kedepan akan konsisten dalam pengambilan data yang diperlukan</t>
  </si>
  <si>
    <t>dari 30 vendor yang dinilai baru terealisasi :                             1.  PPIC 48% (April - Mei) tidak ada personel yang mengerjakan penilaian                                                            2.  99%</t>
  </si>
  <si>
    <t>Semester ke-2 (Juli s.d Desember) tahun 2020 akan lebih konsisten dalam melakukan penilaian</t>
  </si>
  <si>
    <t>Selama ini belum dibuat aturan terkait dengan sangsi</t>
  </si>
  <si>
    <t>Semester ke-2 (juli s.d Desember) tahun 2020 akan dibuat aturan  terkait sangsi</t>
  </si>
  <si>
    <t>akan divalidasi</t>
  </si>
  <si>
    <t>Sudah dilakukan tinggal validasi</t>
  </si>
  <si>
    <t>akan di validasi</t>
  </si>
  <si>
    <t xml:space="preserve">Belum divalidasi </t>
  </si>
  <si>
    <t>Sedang dalam proses perbaikan</t>
  </si>
  <si>
    <t>Masih dilakukan proses Zonasi per produk</t>
  </si>
  <si>
    <t>pelaksanaan Monitoring stok fisik dengan (MDAX) stok yang ada di gudang PPC-WIP maupun yang menjadi wewenang PPC-WIP secara berkala belum berjalan konsisten, hasil sampling dengan PIC terkait  terdapat beberapa item komponen tidak sesuai baik secara laporan manual maupun MDAX</t>
  </si>
  <si>
    <t>Tidak sesuai karena pelaporan hasil produksi (RAF) di MDAX belum H-0 atau masih H+1 sehingga stok fisik masih belum dapat sama dengan stok di MDAX</t>
  </si>
  <si>
    <t xml:space="preserve">1.  Untuk memudahkan Monitoring hasil Produksi, pembuatan PROP di MDAX dilakukan secara harian           2.  Hasil produksi yang diinput ke MDAX dilakukan setiap jam atau adanya kartu geser </t>
  </si>
  <si>
    <t>BGT</t>
  </si>
  <si>
    <t>% P/R</t>
  </si>
  <si>
    <t>% P/B</t>
  </si>
  <si>
    <t>TOTAL SMT 1</t>
  </si>
  <si>
    <t>RnD</t>
  </si>
  <si>
    <t xml:space="preserve">PPIC </t>
  </si>
  <si>
    <t>PPC-WIP</t>
  </si>
  <si>
    <t>Status         12 Aug 2020</t>
  </si>
  <si>
    <t>Closed</t>
  </si>
  <si>
    <t>On Progress (1)</t>
  </si>
  <si>
    <t>Open (1)</t>
  </si>
  <si>
    <t>On Progress (2)</t>
  </si>
  <si>
    <t>On Progress (3)</t>
  </si>
  <si>
    <t>PRS S</t>
  </si>
  <si>
    <t>PRD NB</t>
  </si>
  <si>
    <t xml:space="preserve">7.1 Sumber daya / 7.1.2 Orang/ 7.1.4. Lingkungan……. </t>
  </si>
  <si>
    <t xml:space="preserve">7.2 Kompetensi  </t>
  </si>
  <si>
    <t xml:space="preserve">7.1 Sumber daya / 7.1.2 Orang/ 7.1.4. </t>
  </si>
  <si>
    <t xml:space="preserve">7.1 Sumber daya/ 7.1.4 Lingkungan untuk </t>
  </si>
  <si>
    <t>8.5.1 Pengendalian dan penyediaan</t>
  </si>
  <si>
    <t xml:space="preserve">9.1  Pemantauan, pengukuran, analisis   </t>
  </si>
  <si>
    <r>
      <t>2.</t>
    </r>
    <r>
      <rPr>
        <b/>
        <sz val="7"/>
        <color theme="1"/>
        <rFont val="Times New Roman"/>
        <family val="1"/>
      </rPr>
      <t xml:space="preserve">     </t>
    </r>
    <r>
      <rPr>
        <b/>
        <sz val="12"/>
        <color theme="1"/>
        <rFont val="Arial Narrow"/>
        <family val="2"/>
      </rPr>
      <t>TEMUAN KETIDAKSESUAIAN BERDASARKAN PERSYARATAN ISO 9001:2015 DAN KLASIFIKASI</t>
    </r>
  </si>
  <si>
    <t xml:space="preserve">7.2 Kompetensi                                            </t>
  </si>
  <si>
    <t xml:space="preserve">7.1 Sumber daya/ 7.1.4 Lingkungan </t>
  </si>
  <si>
    <t xml:space="preserve">8.4 Pengendalian produk dan layanan eksternal </t>
  </si>
  <si>
    <t>Sesuai SOP Produksi P.1.IK.5 Instruksi Kerja Peta Kontrol point 3.3. dan 6.1 "Grafik statistik Monitoring terkait dengan realisasi produksi dibanding target  dan realisasi kegagalan dibanding  dibanding target maks. 0.5% belum tersedia di semua line" :</t>
  </si>
  <si>
    <t>Rencana Produksi Bulanan dan Monitoringnya di bagian C-Pro menggunakan formulir yang belum lengkap identifikasinya berbeda dengan Produksi Steel dan tidak terecord dalam adm.produksi steel</t>
  </si>
  <si>
    <t xml:space="preserve">Belum ada jadwal realisasi pemeriksaan berkala atau stok opname dan bukti tindaklanjut dari hasil stok opname sesuai dengan SOP ISO SOP ISO MKT.P.1.IK.5. Instruksi Kerja Ketetapan Finished good warehouse DC point 4.20 (Stok Opname sampling dilakukan paling sedikit 1 (satu) kali dalam seminggu dengan target akurasi antara stok fisik finished good dengan data minimal 90%) (Realisasi pelaksanaan atau penyesuaian SOP belum ditemukan bukti) </t>
  </si>
  <si>
    <t>5.3.2.  Koordinator atau group Zona tidak selalu menyiapkan permintaan dari produksi dikarenakan tidak selalu standby di tempat karena harus mengerjakan tugas yang lain                                                            5.3.3.  Bagian produksi belum bisa ambil kebutuhan komponen untuk target besok pada sore hari</t>
  </si>
  <si>
    <r>
      <t>1.</t>
    </r>
    <r>
      <rPr>
        <sz val="7"/>
        <color theme="1"/>
        <rFont val="Times New Roman"/>
        <family val="1"/>
      </rPr>
      <t xml:space="preserve">       </t>
    </r>
    <r>
      <rPr>
        <sz val="11"/>
        <color theme="1"/>
        <rFont val="Arial Narrow"/>
        <family val="2"/>
      </rPr>
      <t xml:space="preserve">Denah atau Lay Out ter up date untuk gudang IC kursi dan Nursing Bed yang ada di lapangan belum sesuai dengan temuan saat audit CPAKB (6-12-2019) </t>
    </r>
  </si>
  <si>
    <r>
      <t>2.</t>
    </r>
    <r>
      <rPr>
        <sz val="7"/>
        <color theme="1"/>
        <rFont val="Times New Roman"/>
        <family val="1"/>
      </rPr>
      <t xml:space="preserve">       </t>
    </r>
    <r>
      <rPr>
        <sz val="11"/>
        <color theme="1"/>
        <rFont val="Arial Narrow"/>
        <family val="2"/>
      </rPr>
      <t>Denah atau Lay Out untuk gudang IC C-PRO belum tersedia.</t>
    </r>
  </si>
  <si>
    <t>Standar pengelolaan gudang WIP dan perawatan stok barang yang disimpan belum ditemukan bukti pembuatan</t>
  </si>
  <si>
    <t>Data Rencana Order pelanggan sudah dikoleksi oleh bagian woodline, akan tetapi belum ditemukan bukti monitoring penyelesaian order secara tertulis</t>
  </si>
  <si>
    <t>Di Bagian Produksi Steel (line produksi C-Pro) belum ditemukan perhitungan :                                                           1.  Kapasitas Real Produksi                                                          2.  Rencana Produksi Bulanan (RPB)</t>
  </si>
  <si>
    <t>akan ditetapkan dan dirutinkan meeting/ pertemuan untuk evaluasi hasil produksi yang tidak sesuai dengan target baik lebih atau kurang, dan diputuskan akan dilakukan semingu sekali pada hari rabu jam 10.00 pagi</t>
  </si>
  <si>
    <t>Catatan terkait dengan hasil uji/ test produk sudah tersedia akan tetapi belum semua produk yang memiliki sertifikat ijin edar data hasil test/ ujinya tersedia sesuai PerMenKes RI No. 20 tahun 2017 tentang CPAKB :Lampiran I Bab III. A. 2.b.2. Rekaman yang dipersyaratkan dalam CPAKB point K. Rekaman Pengujian mutu Produk</t>
  </si>
  <si>
    <t>Kondisi stok selalu berubah kuantiti dan item sehingga sering lay tidak sesuai dengan aktual</t>
  </si>
  <si>
    <t>Sedang dibuat/ Up date Lay Out</t>
  </si>
  <si>
    <t>1. Buffer Stok belum berjalan                                                        2. Beberapa tipe barang stok berlebih dan ada tambahan barang-barang baru</t>
  </si>
  <si>
    <t>Sedang dirancang Buffer Stok</t>
  </si>
  <si>
    <t>1. Opname sampling rutin dilaksanakan, hanya timingnya belum sesuai karena beberapa hal pekerjaan yang menyita waktu dan personil                                                          2. Opname sampling tidak dimasukkan dalam sistem AX</t>
  </si>
  <si>
    <t>1. Stok Opname akan mengikuti program Accounting sebanyak 1 kali dalam satu tahun                                              2. Stok opname sampling akan tetap dilakukan dan waktunya akan ditinjau lagi</t>
  </si>
  <si>
    <t>Evaluasi analisa resiko dan pencapaiannya belum dibuat untuk semester ke satu (jan-Jun) 2020</t>
  </si>
  <si>
    <t xml:space="preserve">Evaluasi analisa resiko dan pencapaian akan di buat </t>
  </si>
  <si>
    <t>1.  Struktur Organisasi masih direvisi, sehingga job desc belum disosialisasikan lagi                                                                                      2.  Matrik Kompetensi karyawan belum di buat</t>
  </si>
  <si>
    <t>1.  Job desk akan disosialisasikan sesuai dengan struktur yang baru                                                                                                                 2.  matrik kompetensi akan dibuat</t>
  </si>
  <si>
    <t>1.  QC penerimaan untuk material C-Pro dan woodline tidak ada                                                                                                                               2.  QC C-Pro tidak konsisten membuat record hasil inspeksi, QC WoodLine tidak ada</t>
  </si>
  <si>
    <t xml:space="preserve">1. Record akan dibuat                                                                                   2. Record akan dibuat       </t>
  </si>
  <si>
    <t>QC tidak konsisten melakukan kontrol 1 kali seminggu di seksi konstruksi</t>
  </si>
  <si>
    <t>QC akan lakukan kembali kontrol satu kali seminggu di seksi konstruksi</t>
  </si>
  <si>
    <t>1.  QC tidak konsisten dalam mencatat data gagal di buku laporan gagal                                                                          2.  Prosedur belum dirubah terkait dengan self check</t>
  </si>
  <si>
    <t>1.  Sosialisasi ke Operator QC untuk konsisten mencatat data gagal                                                                             2.  Prosedur akan direvisi terkait dengan self check</t>
  </si>
  <si>
    <t>Penyimpanan record untuk bukti pengetesan produk jadi Woodline dan C-Pro tidak terdokumentasi dengan baik</t>
  </si>
  <si>
    <t>1.  Record yang ada akan dicollect secara terpisah sesuai bagian (Steel, Nursing Bed, Woodline dan C-Pro)                       2.  Jadwal pengujian Woodline dan C-Pro akan dibuat</t>
  </si>
  <si>
    <t>Ketidakkonsistenan QC dalam melakukan monitoring (efektif / tidak efektif) terhadap tindakan perbaikan dari klaim yang masuk</t>
  </si>
  <si>
    <t>QC akan melakukan monitoring terhadap tindakan perbaikan atas Calim (ketidaksesuaian) yang terjadi</t>
  </si>
  <si>
    <t>1. Sedang proses colect data dari eksternal (distributor)                     2. Proses rekap nilai dan analisa beserta review</t>
  </si>
  <si>
    <t>1. Menyelesaikan proses colect data secepatnya                                    2. Setelah data terkoleksi akan di analisa</t>
  </si>
  <si>
    <t>Evaluasi dilakukan otomatis tiap bulan melalui mekanisme report bulanan ke BOD</t>
  </si>
  <si>
    <t>Segera disusun</t>
  </si>
  <si>
    <t>Petugas yang ditunjuk (PIC) Tugarnya bersifat mobile karena memiliki target pekerjaan lebih dari satu area kerja</t>
  </si>
  <si>
    <t>Dibuat mekanisme agar petugas yang ditunjuk (PIC) mudah untuk ditemui</t>
  </si>
  <si>
    <t>Komposisi stok barang yang selalu berubah dengan kondisi gudang (luas) yang tidak seimbang sehingga Denah atau layout gudang sering mengalami perubahan</t>
  </si>
  <si>
    <t>Akan di buat lay out yang bersifat lebih fleksibel dan menyesuaikan dengan jumlah stok yang disimpan.</t>
  </si>
  <si>
    <t>Sedang dalam proses penyusunan sesuai dengan format HC</t>
  </si>
  <si>
    <t>akan diselesaikan</t>
  </si>
  <si>
    <t xml:space="preserve">Perbedaan terkait dengan skala prioritas dalam penentuan pemasok yang dinilai </t>
  </si>
  <si>
    <t>Akan disesuaikan dengan Purchasing sehingga jumlah pemasok yang dinilai sama jumlahnya</t>
  </si>
  <si>
    <t>Pelaksanaan prosedur identifikasi, penanganan, pengemasan dan perlindungan produk jadi terkait dengan denah/ lay out gudang DC Baros antara yang tertulis dengan kondisi sebenarnya tidak sesuai (masih belum ada perubahan)</t>
  </si>
  <si>
    <t>matrik Kompetensi karyawan C-Pro akan dilakukan pembuatan</t>
  </si>
  <si>
    <t>Belum dibuat</t>
  </si>
  <si>
    <t>Akan di buat mulai tahun 2020</t>
  </si>
</sst>
</file>

<file path=xl/styles.xml><?xml version="1.0" encoding="utf-8"?>
<styleSheet xmlns="http://schemas.openxmlformats.org/spreadsheetml/2006/main">
  <numFmts count="5">
    <numFmt numFmtId="43" formatCode="_(* #,##0.00_);_(* \(#,##0.00\);_(* &quot;-&quot;??_);_(@_)"/>
    <numFmt numFmtId="164" formatCode="dd\-mmm\-yy"/>
    <numFmt numFmtId="165" formatCode="[$-409]d\-mmm\-yyyy;@"/>
    <numFmt numFmtId="166" formatCode="[$-409]d\-mmm\-yy;@"/>
    <numFmt numFmtId="167" formatCode="_(* #,##0_);_(* \(#,##0\);_(* &quot;-&quot;??_);_(@_)"/>
  </numFmts>
  <fonts count="50">
    <font>
      <sz val="11"/>
      <color theme="1"/>
      <name val="Calibri"/>
      <charset val="134"/>
      <scheme val="minor"/>
    </font>
    <font>
      <sz val="11"/>
      <color theme="1"/>
      <name val="Calibri"/>
      <family val="2"/>
      <scheme val="minor"/>
    </font>
    <font>
      <sz val="11"/>
      <color theme="1"/>
      <name val="Calibri"/>
      <family val="2"/>
      <scheme val="minor"/>
    </font>
    <font>
      <b/>
      <u/>
      <sz val="12"/>
      <color rgb="FF000000"/>
      <name val="Arial Narrow"/>
      <family val="2"/>
    </font>
    <font>
      <b/>
      <sz val="11"/>
      <color rgb="FF000000"/>
      <name val="Arial Narrow"/>
      <family val="2"/>
    </font>
    <font>
      <sz val="11"/>
      <color rgb="FF000000"/>
      <name val="Arial Narrow"/>
      <family val="2"/>
    </font>
    <font>
      <b/>
      <sz val="12"/>
      <color theme="1"/>
      <name val="Arial Narrow"/>
      <family val="2"/>
    </font>
    <font>
      <b/>
      <sz val="11"/>
      <color theme="1"/>
      <name val="Arial"/>
      <family val="2"/>
    </font>
    <font>
      <b/>
      <sz val="10"/>
      <color theme="1"/>
      <name val="Arial"/>
      <family val="2"/>
    </font>
    <font>
      <sz val="11"/>
      <color rgb="FF000000"/>
      <name val="Calibri"/>
      <family val="2"/>
    </font>
    <font>
      <sz val="11"/>
      <color theme="1"/>
      <name val="Calibri"/>
      <family val="2"/>
    </font>
    <font>
      <sz val="12"/>
      <color theme="1"/>
      <name val="Arial Narrow"/>
      <family val="2"/>
    </font>
    <font>
      <b/>
      <sz val="11"/>
      <color theme="1"/>
      <name val="Calibri"/>
      <family val="2"/>
      <scheme val="minor"/>
    </font>
    <font>
      <b/>
      <sz val="11"/>
      <color theme="1"/>
      <name val="Verdana"/>
      <family val="2"/>
    </font>
    <font>
      <sz val="10"/>
      <color theme="1"/>
      <name val="Times New Roman"/>
      <family val="1"/>
    </font>
    <font>
      <b/>
      <sz val="10"/>
      <name val="Arial"/>
      <family val="2"/>
    </font>
    <font>
      <sz val="11"/>
      <name val="Calibri"/>
      <family val="2"/>
      <scheme val="minor"/>
    </font>
    <font>
      <b/>
      <sz val="9"/>
      <name val="Arial"/>
      <family val="2"/>
    </font>
    <font>
      <sz val="10"/>
      <name val="Arial"/>
      <family val="2"/>
    </font>
    <font>
      <sz val="11"/>
      <name val="Arial Narrow"/>
      <family val="2"/>
    </font>
    <font>
      <sz val="11"/>
      <color theme="1"/>
      <name val="Arial Narrow"/>
      <family val="2"/>
    </font>
    <font>
      <sz val="10"/>
      <name val="Souvenir Lt BT"/>
      <charset val="134"/>
    </font>
    <font>
      <b/>
      <sz val="12"/>
      <name val="Souvenir Lt BT"/>
      <charset val="134"/>
    </font>
    <font>
      <b/>
      <sz val="10"/>
      <name val="Souvenir Lt BT"/>
      <charset val="134"/>
    </font>
    <font>
      <b/>
      <sz val="11"/>
      <name val="Arial Narrow"/>
      <family val="2"/>
    </font>
    <font>
      <sz val="10"/>
      <color theme="1"/>
      <name val="Arial"/>
      <family val="2"/>
    </font>
    <font>
      <sz val="9"/>
      <name val="Arial"/>
      <family val="2"/>
    </font>
    <font>
      <sz val="9"/>
      <name val="Arial Narrow"/>
      <family val="2"/>
    </font>
    <font>
      <sz val="9"/>
      <color theme="1"/>
      <name val="Arial"/>
      <family val="2"/>
    </font>
    <font>
      <sz val="11"/>
      <name val="Calibri"/>
      <family val="2"/>
    </font>
    <font>
      <sz val="8"/>
      <name val="Arial"/>
      <family val="2"/>
    </font>
    <font>
      <sz val="11"/>
      <name val="Souvenir Lt BT"/>
      <charset val="134"/>
    </font>
    <font>
      <b/>
      <sz val="10"/>
      <name val="MS Reference Sans Serif"/>
      <family val="2"/>
    </font>
    <font>
      <b/>
      <sz val="12"/>
      <name val="Arial"/>
      <family val="2"/>
    </font>
    <font>
      <sz val="12"/>
      <name val="Arial"/>
      <family val="2"/>
    </font>
    <font>
      <sz val="10"/>
      <color theme="1"/>
      <name val="Arial Narrow"/>
      <family val="2"/>
    </font>
    <font>
      <sz val="11"/>
      <name val="Arial Black"/>
      <family val="2"/>
    </font>
    <font>
      <b/>
      <sz val="7"/>
      <color theme="1"/>
      <name val="Times New Roman"/>
      <family val="1"/>
    </font>
    <font>
      <i/>
      <sz val="9"/>
      <name val="Arial"/>
      <family val="2"/>
    </font>
    <font>
      <i/>
      <sz val="10"/>
      <name val="Arial"/>
      <family val="2"/>
    </font>
    <font>
      <sz val="7"/>
      <color theme="1"/>
      <name val="Times New Roman"/>
      <family val="1"/>
    </font>
    <font>
      <sz val="11"/>
      <color theme="1"/>
      <name val="Calibri"/>
      <family val="2"/>
      <scheme val="minor"/>
    </font>
    <font>
      <b/>
      <sz val="12"/>
      <name val="Cambria"/>
      <family val="1"/>
    </font>
    <font>
      <sz val="12"/>
      <color theme="1"/>
      <name val="Arial"/>
      <family val="2"/>
    </font>
    <font>
      <sz val="11"/>
      <name val="Arial"/>
      <family val="2"/>
    </font>
    <font>
      <b/>
      <sz val="11"/>
      <color indexed="8"/>
      <name val="Arial Narrow"/>
      <family val="2"/>
      <charset val="1"/>
    </font>
    <font>
      <sz val="11"/>
      <color theme="1"/>
      <name val="Calibri"/>
      <family val="2"/>
      <scheme val="minor"/>
    </font>
    <font>
      <b/>
      <sz val="11"/>
      <color theme="1"/>
      <name val="Arial Narrow"/>
      <family val="2"/>
    </font>
    <font>
      <b/>
      <sz val="12"/>
      <color theme="1"/>
      <name val="Cambria"/>
      <family val="1"/>
    </font>
    <font>
      <sz val="11"/>
      <color rgb="FFFF0000"/>
      <name val="Calibri"/>
      <family val="2"/>
      <scheme val="minor"/>
    </font>
  </fonts>
  <fills count="8">
    <fill>
      <patternFill patternType="none"/>
    </fill>
    <fill>
      <patternFill patternType="gray125"/>
    </fill>
    <fill>
      <patternFill patternType="solid">
        <fgColor rgb="FFFFFFFF"/>
        <bgColor indexed="64"/>
      </patternFill>
    </fill>
    <fill>
      <patternFill patternType="gray125">
        <fgColor rgb="FF000000"/>
        <bgColor rgb="FFDEDEDE"/>
      </patternFill>
    </fill>
    <fill>
      <patternFill patternType="solid">
        <fgColor theme="0" tint="-0.14996795556505021"/>
        <bgColor indexed="64"/>
      </patternFill>
    </fill>
    <fill>
      <patternFill patternType="solid">
        <fgColor theme="0"/>
        <bgColor indexed="64"/>
      </patternFill>
    </fill>
    <fill>
      <patternFill patternType="solid">
        <fgColor indexed="22"/>
        <bgColor indexed="64"/>
      </patternFill>
    </fill>
    <fill>
      <patternFill patternType="solid">
        <fgColor rgb="FFFFFF00"/>
        <bgColor indexed="64"/>
      </patternFill>
    </fill>
  </fills>
  <borders count="197">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rgb="FF000000"/>
      </right>
      <top style="double">
        <color auto="1"/>
      </top>
      <bottom style="medium">
        <color auto="1"/>
      </bottom>
      <diagonal/>
    </border>
    <border>
      <left style="double">
        <color rgb="FF000000"/>
      </left>
      <right/>
      <top style="double">
        <color auto="1"/>
      </top>
      <bottom style="medium">
        <color auto="1"/>
      </bottom>
      <diagonal/>
    </border>
    <border>
      <left style="double">
        <color auto="1"/>
      </left>
      <right style="medium">
        <color auto="1"/>
      </right>
      <top style="medium">
        <color auto="1"/>
      </top>
      <bottom style="double">
        <color auto="1"/>
      </bottom>
      <diagonal/>
    </border>
    <border>
      <left/>
      <right style="double">
        <color auto="1"/>
      </right>
      <top style="medium">
        <color auto="1"/>
      </top>
      <bottom style="double">
        <color auto="1"/>
      </bottom>
      <diagonal/>
    </border>
    <border>
      <left/>
      <right style="medium">
        <color auto="1"/>
      </right>
      <top style="medium">
        <color auto="1"/>
      </top>
      <bottom style="double">
        <color auto="1"/>
      </bottom>
      <diagonal/>
    </border>
    <border>
      <left/>
      <right/>
      <top/>
      <bottom style="double">
        <color auto="1"/>
      </bottom>
      <diagonal/>
    </border>
    <border>
      <left style="medium">
        <color rgb="FF000000"/>
      </left>
      <right style="double">
        <color auto="1"/>
      </right>
      <top style="double">
        <color rgb="FF000000"/>
      </top>
      <bottom style="medium">
        <color rgb="FF000000"/>
      </bottom>
      <diagonal/>
    </border>
    <border>
      <left/>
      <right style="double">
        <color auto="1"/>
      </right>
      <top/>
      <bottom style="medium">
        <color auto="1"/>
      </bottom>
      <diagonal/>
    </border>
    <border>
      <left style="double">
        <color auto="1"/>
      </left>
      <right style="double">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rgb="FF000000"/>
      </left>
      <right style="double">
        <color auto="1"/>
      </right>
      <top/>
      <bottom style="medium">
        <color rgb="FF000000"/>
      </bottom>
      <diagonal/>
    </border>
    <border>
      <left style="medium">
        <color rgb="FF000000"/>
      </left>
      <right style="double">
        <color rgb="FF000000"/>
      </right>
      <top/>
      <bottom style="medium">
        <color rgb="FF000000"/>
      </bottom>
      <diagonal/>
    </border>
    <border>
      <left style="medium">
        <color rgb="FF000000"/>
      </left>
      <right/>
      <top/>
      <bottom style="medium">
        <color rgb="FF000000"/>
      </bottom>
      <diagonal/>
    </border>
    <border>
      <left style="double">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right style="medium">
        <color auto="1"/>
      </right>
      <top style="medium">
        <color auto="1"/>
      </top>
      <bottom style="medium">
        <color auto="1"/>
      </bottom>
      <diagonal/>
    </border>
    <border>
      <left style="double">
        <color rgb="FF000000"/>
      </left>
      <right style="medium">
        <color rgb="FF000000"/>
      </right>
      <top style="medium">
        <color auto="1"/>
      </top>
      <bottom style="medium">
        <color rgb="FF000000"/>
      </bottom>
      <diagonal/>
    </border>
    <border>
      <left style="medium">
        <color rgb="FF000000"/>
      </left>
      <right style="double">
        <color auto="1"/>
      </right>
      <top style="medium">
        <color auto="1"/>
      </top>
      <bottom style="medium">
        <color rgb="FF000000"/>
      </bottom>
      <diagonal/>
    </border>
    <border>
      <left style="double">
        <color auto="1"/>
      </left>
      <right style="double">
        <color auto="1"/>
      </right>
      <top style="medium">
        <color auto="1"/>
      </top>
      <bottom style="medium">
        <color rgb="FF000000"/>
      </bottom>
      <diagonal/>
    </border>
    <border>
      <left/>
      <right/>
      <top style="medium">
        <color auto="1"/>
      </top>
      <bottom style="medium">
        <color rgb="FF000000"/>
      </bottom>
      <diagonal/>
    </border>
    <border>
      <left style="medium">
        <color auto="1"/>
      </left>
      <right/>
      <top style="medium">
        <color auto="1"/>
      </top>
      <bottom style="medium">
        <color rgb="FF000000"/>
      </bottom>
      <diagonal/>
    </border>
    <border>
      <left/>
      <right style="medium">
        <color auto="1"/>
      </right>
      <top style="medium">
        <color auto="1"/>
      </top>
      <bottom style="medium">
        <color rgb="FF000000"/>
      </bottom>
      <diagonal/>
    </border>
    <border>
      <left style="double">
        <color rgb="FF000000"/>
      </left>
      <right style="double">
        <color rgb="FF000000"/>
      </right>
      <top style="medium">
        <color rgb="FF000000"/>
      </top>
      <bottom style="double">
        <color rgb="FF000000"/>
      </bottom>
      <diagonal/>
    </border>
    <border>
      <left/>
      <right style="medium">
        <color auto="1"/>
      </right>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medium">
        <color auto="1"/>
      </left>
      <right/>
      <top/>
      <bottom style="double">
        <color auto="1"/>
      </bottom>
      <diagonal/>
    </border>
    <border>
      <left style="double">
        <color auto="1"/>
      </left>
      <right/>
      <top/>
      <bottom style="double">
        <color auto="1"/>
      </bottom>
      <diagonal/>
    </border>
    <border>
      <left style="double">
        <color auto="1"/>
      </left>
      <right style="medium">
        <color auto="1"/>
      </right>
      <top/>
      <bottom style="double">
        <color auto="1"/>
      </bottom>
      <diagonal/>
    </border>
    <border>
      <left style="medium">
        <color auto="1"/>
      </left>
      <right style="double">
        <color auto="1"/>
      </right>
      <top/>
      <bottom style="medium">
        <color auto="1"/>
      </bottom>
      <diagonal/>
    </border>
    <border>
      <left style="medium">
        <color auto="1"/>
      </left>
      <right style="double">
        <color auto="1"/>
      </right>
      <top style="medium">
        <color auto="1"/>
      </top>
      <bottom style="medium">
        <color rgb="FF000000"/>
      </bottom>
      <diagonal/>
    </border>
    <border>
      <left style="medium">
        <color auto="1"/>
      </left>
      <right style="double">
        <color auto="1"/>
      </right>
      <top/>
      <bottom style="double">
        <color auto="1"/>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style="double">
        <color auto="1"/>
      </right>
      <top style="medium">
        <color auto="1"/>
      </top>
      <bottom style="medium">
        <color auto="1"/>
      </bottom>
      <diagonal/>
    </border>
    <border>
      <left/>
      <right style="double">
        <color auto="1"/>
      </right>
      <top style="medium">
        <color auto="1"/>
      </top>
      <bottom style="medium">
        <color rgb="FF000000"/>
      </bottom>
      <diagonal/>
    </border>
    <border>
      <left style="double">
        <color auto="1"/>
      </left>
      <right style="medium">
        <color auto="1"/>
      </right>
      <top/>
      <bottom style="medium">
        <color auto="1"/>
      </bottom>
      <diagonal/>
    </border>
    <border>
      <left style="double">
        <color auto="1"/>
      </left>
      <right style="medium">
        <color auto="1"/>
      </right>
      <top style="medium">
        <color auto="1"/>
      </top>
      <bottom style="medium">
        <color rgb="FF000000"/>
      </bottom>
      <diagonal/>
    </border>
    <border>
      <left style="double">
        <color auto="1"/>
      </left>
      <right style="medium">
        <color auto="1"/>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style="double">
        <color auto="1"/>
      </right>
      <top style="double">
        <color rgb="FF000000"/>
      </top>
      <bottom/>
      <diagonal/>
    </border>
    <border>
      <left style="double">
        <color rgb="FF000000"/>
      </left>
      <right style="double">
        <color auto="1"/>
      </right>
      <top style="double">
        <color rgb="FF000000"/>
      </top>
      <bottom style="medium">
        <color rgb="FF000000"/>
      </bottom>
      <diagonal/>
    </border>
    <border>
      <left style="medium">
        <color rgb="FF000000"/>
      </left>
      <right style="double">
        <color auto="1"/>
      </right>
      <top/>
      <bottom/>
      <diagonal/>
    </border>
    <border>
      <left style="double">
        <color rgb="FF000000"/>
      </left>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auto="1"/>
      </left>
      <right/>
      <top/>
      <bottom style="medium">
        <color auto="1"/>
      </bottom>
      <diagonal/>
    </border>
    <border>
      <left style="double">
        <color auto="1"/>
      </left>
      <right/>
      <top style="medium">
        <color auto="1"/>
      </top>
      <bottom style="medium">
        <color auto="1"/>
      </bottom>
      <diagonal/>
    </border>
    <border>
      <left style="double">
        <color auto="1"/>
      </left>
      <right/>
      <top style="medium">
        <color auto="1"/>
      </top>
      <bottom style="medium">
        <color rgb="FF000000"/>
      </bottom>
      <diagonal/>
    </border>
    <border>
      <left style="double">
        <color rgb="FF000000"/>
      </left>
      <right style="double">
        <color rgb="FF000000"/>
      </right>
      <top style="double">
        <color rgb="FF000000"/>
      </top>
      <bottom style="medium">
        <color rgb="FF000000"/>
      </bottom>
      <diagonal/>
    </border>
    <border>
      <left style="medium">
        <color rgb="FF000000"/>
      </left>
      <right style="double">
        <color rgb="FF000000"/>
      </right>
      <top/>
      <bottom/>
      <diagonal/>
    </border>
    <border>
      <left style="medium">
        <color rgb="FF000000"/>
      </left>
      <right/>
      <top/>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right style="double">
        <color auto="1"/>
      </right>
      <top style="double">
        <color auto="1"/>
      </top>
      <bottom/>
      <diagonal/>
    </border>
    <border>
      <left style="medium">
        <color auto="1"/>
      </left>
      <right style="medium">
        <color auto="1"/>
      </right>
      <top/>
      <bottom style="double">
        <color auto="1"/>
      </bottom>
      <diagonal/>
    </border>
    <border>
      <left style="double">
        <color auto="1"/>
      </left>
      <right style="double">
        <color auto="1"/>
      </right>
      <top style="double">
        <color auto="1"/>
      </top>
      <bottom style="medium">
        <color auto="1"/>
      </bottom>
      <diagonal/>
    </border>
    <border>
      <left style="double">
        <color auto="1"/>
      </left>
      <right style="medium">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right style="double">
        <color auto="1"/>
      </right>
      <top style="double">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diagonal/>
    </border>
    <border>
      <left style="thin">
        <color auto="1"/>
      </left>
      <right/>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double">
        <color auto="1"/>
      </left>
      <right style="thin">
        <color auto="1"/>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double">
        <color auto="1"/>
      </left>
      <right style="thin">
        <color auto="1"/>
      </right>
      <top/>
      <bottom/>
      <diagonal/>
    </border>
    <border>
      <left style="thin">
        <color auto="1"/>
      </left>
      <right style="thin">
        <color auto="1"/>
      </right>
      <top/>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diagonal/>
    </border>
    <border>
      <left style="thin">
        <color auto="1"/>
      </left>
      <right/>
      <top/>
      <bottom style="double">
        <color auto="1"/>
      </bottom>
      <diagonal/>
    </border>
    <border>
      <left/>
      <right style="thin">
        <color auto="1"/>
      </right>
      <top/>
      <bottom/>
      <diagonal/>
    </border>
    <border>
      <left/>
      <right/>
      <top style="double">
        <color auto="1"/>
      </top>
      <bottom/>
      <diagonal/>
    </border>
    <border>
      <left style="thin">
        <color auto="1"/>
      </left>
      <right style="double">
        <color auto="1"/>
      </right>
      <top style="double">
        <color auto="1"/>
      </top>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top style="double">
        <color auto="1"/>
      </top>
      <bottom/>
      <diagonal/>
    </border>
    <border>
      <left style="double">
        <color auto="1"/>
      </left>
      <right/>
      <top style="double">
        <color auto="1"/>
      </top>
      <bottom/>
      <diagonal/>
    </border>
    <border>
      <left style="double">
        <color auto="1"/>
      </left>
      <right/>
      <top/>
      <bottom/>
      <diagonal/>
    </border>
    <border>
      <left/>
      <right style="double">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rgb="FF000000"/>
      </right>
      <top style="medium">
        <color auto="1"/>
      </top>
      <bottom style="medium">
        <color rgb="FF000000"/>
      </bottom>
      <diagonal/>
    </border>
    <border>
      <left style="double">
        <color rgb="FF000000"/>
      </left>
      <right style="medium">
        <color rgb="FF000000"/>
      </right>
      <top style="medium">
        <color rgb="FF000000"/>
      </top>
      <bottom style="medium">
        <color rgb="FF000000"/>
      </bottom>
      <diagonal/>
    </border>
    <border>
      <left style="medium">
        <color rgb="FF000000"/>
      </left>
      <right style="double">
        <color auto="1"/>
      </right>
      <top style="medium">
        <color rgb="FF000000"/>
      </top>
      <bottom style="medium">
        <color rgb="FF000000"/>
      </bottom>
      <diagonal/>
    </border>
    <border>
      <left style="double">
        <color auto="1"/>
      </left>
      <right style="double">
        <color auto="1"/>
      </right>
      <top style="medium">
        <color rgb="FF000000"/>
      </top>
      <bottom style="medium">
        <color rgb="FF000000"/>
      </bottom>
      <diagonal/>
    </border>
    <border>
      <left/>
      <right/>
      <top style="medium">
        <color rgb="FF000000"/>
      </top>
      <bottom style="medium">
        <color rgb="FF000000"/>
      </bottom>
      <diagonal/>
    </border>
    <border>
      <left style="medium">
        <color auto="1"/>
      </left>
      <right/>
      <top style="medium">
        <color rgb="FF000000"/>
      </top>
      <bottom style="medium">
        <color rgb="FF000000"/>
      </bottom>
      <diagonal/>
    </border>
    <border>
      <left style="medium">
        <color auto="1"/>
      </left>
      <right style="double">
        <color auto="1"/>
      </right>
      <top style="medium">
        <color rgb="FF000000"/>
      </top>
      <bottom style="medium">
        <color rgb="FF000000"/>
      </bottom>
      <diagonal/>
    </border>
    <border>
      <left/>
      <right style="double">
        <color auto="1"/>
      </right>
      <top style="medium">
        <color rgb="FF000000"/>
      </top>
      <bottom style="medium">
        <color rgb="FF000000"/>
      </bottom>
      <diagonal/>
    </border>
    <border>
      <left style="double">
        <color auto="1"/>
      </left>
      <right style="double">
        <color auto="1"/>
      </right>
      <top style="medium">
        <color rgb="FF000000"/>
      </top>
      <bottom style="double">
        <color auto="1"/>
      </bottom>
      <diagonal/>
    </border>
    <border>
      <left style="double">
        <color rgb="FF000000"/>
      </left>
      <right style="medium">
        <color rgb="FF000000"/>
      </right>
      <top style="double">
        <color rgb="FF000000"/>
      </top>
      <bottom style="medium">
        <color rgb="FF000000"/>
      </bottom>
      <diagonal/>
    </border>
    <border>
      <left/>
      <right style="medium">
        <color rgb="FF000000"/>
      </right>
      <top style="medium">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auto="1"/>
      </left>
      <right style="medium">
        <color auto="1"/>
      </right>
      <top style="double">
        <color auto="1"/>
      </top>
      <bottom style="double">
        <color auto="1"/>
      </bottom>
      <diagonal/>
    </border>
    <border>
      <left style="double">
        <color auto="1"/>
      </left>
      <right style="medium">
        <color auto="1"/>
      </right>
      <top style="medium">
        <color auto="1"/>
      </top>
      <bottom/>
      <diagonal/>
    </border>
    <border>
      <left style="double">
        <color rgb="FF000000"/>
      </left>
      <right/>
      <top style="double">
        <color rgb="FF000000"/>
      </top>
      <bottom style="medium">
        <color auto="1"/>
      </bottom>
      <diagonal/>
    </border>
    <border>
      <left/>
      <right/>
      <top style="double">
        <color rgb="FF000000"/>
      </top>
      <bottom style="medium">
        <color auto="1"/>
      </bottom>
      <diagonal/>
    </border>
    <border>
      <left/>
      <right style="double">
        <color rgb="FF000000"/>
      </right>
      <top style="double">
        <color rgb="FF000000"/>
      </top>
      <bottom style="medium">
        <color auto="1"/>
      </bottom>
      <diagonal/>
    </border>
    <border>
      <left style="double">
        <color rgb="FF000000"/>
      </left>
      <right/>
      <top style="medium">
        <color rgb="FF000000"/>
      </top>
      <bottom/>
      <diagonal/>
    </border>
    <border>
      <left/>
      <right style="double">
        <color auto="1"/>
      </right>
      <top style="medium">
        <color auto="1"/>
      </top>
      <bottom/>
      <diagonal/>
    </border>
    <border>
      <left style="double">
        <color auto="1"/>
      </left>
      <right style="double">
        <color auto="1"/>
      </right>
      <top style="medium">
        <color auto="1"/>
      </top>
      <bottom/>
      <diagonal/>
    </border>
    <border>
      <left style="double">
        <color rgb="FF000000"/>
      </left>
      <right style="medium">
        <color rgb="FF000000"/>
      </right>
      <top/>
      <bottom style="medium">
        <color rgb="FF000000"/>
      </bottom>
      <diagonal/>
    </border>
    <border>
      <left style="medium">
        <color auto="1"/>
      </left>
      <right style="medium">
        <color auto="1"/>
      </right>
      <top/>
      <bottom style="medium">
        <color auto="1"/>
      </bottom>
      <diagonal/>
    </border>
    <border>
      <left/>
      <right style="medium">
        <color auto="1"/>
      </right>
      <top style="double">
        <color rgb="FF000000"/>
      </top>
      <bottom style="medium">
        <color rgb="FF000000"/>
      </bottom>
      <diagonal/>
    </border>
    <border>
      <left/>
      <right style="double">
        <color auto="1"/>
      </right>
      <top style="double">
        <color rgb="FF000000"/>
      </top>
      <bottom style="medium">
        <color rgb="FF000000"/>
      </bottom>
      <diagonal/>
    </border>
    <border>
      <left style="double">
        <color auto="1"/>
      </left>
      <right style="double">
        <color auto="1"/>
      </right>
      <top style="double">
        <color rgb="FF000000"/>
      </top>
      <bottom style="medium">
        <color rgb="FF000000"/>
      </bottom>
      <diagonal/>
    </border>
    <border>
      <left style="double">
        <color auto="1"/>
      </left>
      <right style="medium">
        <color auto="1"/>
      </right>
      <top style="double">
        <color rgb="FF000000"/>
      </top>
      <bottom style="medium">
        <color rgb="FF000000"/>
      </bottom>
      <diagonal/>
    </border>
    <border>
      <left style="medium">
        <color auto="1"/>
      </left>
      <right style="medium">
        <color auto="1"/>
      </right>
      <top style="double">
        <color rgb="FF000000"/>
      </top>
      <bottom style="medium">
        <color rgb="FF000000"/>
      </bottom>
      <diagonal/>
    </border>
    <border>
      <left style="medium">
        <color auto="1"/>
      </left>
      <right/>
      <top style="double">
        <color rgb="FF000000"/>
      </top>
      <bottom style="medium">
        <color rgb="FF000000"/>
      </bottom>
      <diagonal/>
    </border>
    <border>
      <left/>
      <right/>
      <top style="double">
        <color rgb="FF000000"/>
      </top>
      <bottom style="medium">
        <color rgb="FF000000"/>
      </bottom>
      <diagonal/>
    </border>
    <border>
      <left style="medium">
        <color auto="1"/>
      </left>
      <right style="double">
        <color auto="1"/>
      </right>
      <top style="double">
        <color rgb="FF000000"/>
      </top>
      <bottom style="medium">
        <color rgb="FF000000"/>
      </bottom>
      <diagonal/>
    </border>
    <border>
      <left style="double">
        <color auto="1"/>
      </left>
      <right/>
      <top style="medium">
        <color auto="1"/>
      </top>
      <bottom/>
      <diagonal/>
    </border>
    <border>
      <left style="double">
        <color auto="1"/>
      </left>
      <right/>
      <top style="double">
        <color rgb="FF000000"/>
      </top>
      <bottom style="medium">
        <color rgb="FF000000"/>
      </bottom>
      <diagonal/>
    </border>
    <border>
      <left style="double">
        <color auto="1"/>
      </left>
      <right/>
      <top style="medium">
        <color auto="1"/>
      </top>
      <bottom style="double">
        <color auto="1"/>
      </bottom>
      <diagonal/>
    </border>
    <border>
      <left style="medium">
        <color auto="1"/>
      </left>
      <right style="medium">
        <color auto="1"/>
      </right>
      <top style="medium">
        <color auto="1"/>
      </top>
      <bottom style="double">
        <color rgb="FF000000"/>
      </bottom>
      <diagonal/>
    </border>
    <border>
      <left/>
      <right/>
      <top style="medium">
        <color auto="1"/>
      </top>
      <bottom/>
      <diagonal/>
    </border>
    <border>
      <left style="double">
        <color rgb="FF000000"/>
      </left>
      <right/>
      <top style="medium">
        <color rgb="FF000000"/>
      </top>
      <bottom style="medium">
        <color rgb="FF000000"/>
      </bottom>
      <diagonal/>
    </border>
    <border>
      <left style="double">
        <color rgb="FF000000"/>
      </left>
      <right/>
      <top style="medium">
        <color rgb="FF000000"/>
      </top>
      <bottom style="double">
        <color rgb="FF000000"/>
      </bottom>
      <diagonal/>
    </border>
    <border>
      <left style="double">
        <color auto="1"/>
      </left>
      <right style="medium">
        <color auto="1"/>
      </right>
      <top style="medium">
        <color auto="1"/>
      </top>
      <bottom style="double">
        <color rgb="FF000000"/>
      </bottom>
      <diagonal/>
    </border>
    <border>
      <left style="medium">
        <color auto="1"/>
      </left>
      <right style="double">
        <color auto="1"/>
      </right>
      <top style="medium">
        <color auto="1"/>
      </top>
      <bottom/>
      <diagonal/>
    </border>
    <border>
      <left style="double">
        <color auto="1"/>
      </left>
      <right style="medium">
        <color auto="1"/>
      </right>
      <top/>
      <bottom style="medium">
        <color rgb="FF000000"/>
      </bottom>
      <diagonal/>
    </border>
    <border>
      <left style="double">
        <color auto="1"/>
      </left>
      <right style="medium">
        <color auto="1"/>
      </right>
      <top style="medium">
        <color rgb="FF000000"/>
      </top>
      <bottom style="medium">
        <color rgb="FF000000"/>
      </bottom>
      <diagonal/>
    </border>
    <border>
      <left style="double">
        <color auto="1"/>
      </left>
      <right style="medium">
        <color auto="1"/>
      </right>
      <top style="medium">
        <color rgb="FF000000"/>
      </top>
      <bottom style="double">
        <color rgb="FF000000"/>
      </bottom>
      <diagonal/>
    </border>
    <border>
      <left style="medium">
        <color auto="1"/>
      </left>
      <right/>
      <top style="medium">
        <color auto="1"/>
      </top>
      <bottom/>
      <diagonal/>
    </border>
    <border>
      <left style="double">
        <color rgb="FF000000"/>
      </left>
      <right style="double">
        <color auto="1"/>
      </right>
      <top style="double">
        <color rgb="FF000000"/>
      </top>
      <bottom style="medium">
        <color auto="1"/>
      </bottom>
      <diagonal/>
    </border>
    <border>
      <left style="double">
        <color rgb="FF000000"/>
      </left>
      <right style="double">
        <color rgb="FF000000"/>
      </right>
      <top style="double">
        <color rgb="FF000000"/>
      </top>
      <bottom style="medium">
        <color auto="1"/>
      </bottom>
      <diagonal/>
    </border>
    <border>
      <left style="medium">
        <color auto="1"/>
      </left>
      <right/>
      <top style="medium">
        <color auto="1"/>
      </top>
      <bottom style="double">
        <color rgb="FF000000"/>
      </bottom>
      <diagonal/>
    </border>
    <border>
      <left style="medium">
        <color auto="1"/>
      </left>
      <right/>
      <top style="double">
        <color auto="1"/>
      </top>
      <bottom style="double">
        <color auto="1"/>
      </bottom>
      <diagonal/>
    </border>
    <border>
      <left/>
      <right style="medium">
        <color auto="1"/>
      </right>
      <top style="medium">
        <color auto="1"/>
      </top>
      <bottom style="double">
        <color rgb="FF000000"/>
      </bottom>
      <diagonal/>
    </border>
    <border>
      <left/>
      <right style="medium">
        <color auto="1"/>
      </right>
      <top style="medium">
        <color auto="1"/>
      </top>
      <bottom/>
      <diagonal/>
    </border>
    <border>
      <left/>
      <right style="medium">
        <color auto="1"/>
      </right>
      <top style="double">
        <color auto="1"/>
      </top>
      <bottom style="double">
        <color auto="1"/>
      </bottom>
      <diagonal/>
    </border>
    <border>
      <left style="medium">
        <color auto="1"/>
      </left>
      <right style="double">
        <color auto="1"/>
      </right>
      <top style="double">
        <color auto="1"/>
      </top>
      <bottom style="double">
        <color auto="1"/>
      </bottom>
      <diagonal/>
    </border>
    <border>
      <left style="double">
        <color rgb="FF000000"/>
      </left>
      <right/>
      <top style="medium">
        <color auto="1"/>
      </top>
      <bottom/>
      <diagonal/>
    </border>
    <border>
      <left style="medium">
        <color auto="1"/>
      </left>
      <right style="double">
        <color rgb="FF000000"/>
      </right>
      <top style="medium">
        <color auto="1"/>
      </top>
      <bottom style="double">
        <color rgb="FF000000"/>
      </bottom>
      <diagonal/>
    </border>
    <border>
      <left style="double">
        <color rgb="FF000000"/>
      </left>
      <right style="medium">
        <color auto="1"/>
      </right>
      <top style="double">
        <color rgb="FF000000"/>
      </top>
      <bottom style="medium">
        <color rgb="FF000000"/>
      </bottom>
      <diagonal/>
    </border>
    <border>
      <left style="medium">
        <color auto="1"/>
      </left>
      <right style="double">
        <color rgb="FF000000"/>
      </right>
      <top style="double">
        <color rgb="FF000000"/>
      </top>
      <bottom style="medium">
        <color rgb="FF000000"/>
      </bottom>
      <diagonal/>
    </border>
    <border>
      <left style="double">
        <color rgb="FF000000"/>
      </left>
      <right style="medium">
        <color auto="1"/>
      </right>
      <top/>
      <bottom style="medium">
        <color auto="1"/>
      </bottom>
      <diagonal/>
    </border>
    <border>
      <left style="medium">
        <color auto="1"/>
      </left>
      <right style="double">
        <color rgb="FF000000"/>
      </right>
      <top/>
      <bottom style="medium">
        <color auto="1"/>
      </bottom>
      <diagonal/>
    </border>
    <border>
      <left style="double">
        <color rgb="FF000000"/>
      </left>
      <right style="medium">
        <color auto="1"/>
      </right>
      <top style="medium">
        <color auto="1"/>
      </top>
      <bottom style="medium">
        <color auto="1"/>
      </bottom>
      <diagonal/>
    </border>
    <border>
      <left style="medium">
        <color auto="1"/>
      </left>
      <right style="double">
        <color rgb="FF000000"/>
      </right>
      <top style="medium">
        <color auto="1"/>
      </top>
      <bottom style="medium">
        <color auto="1"/>
      </bottom>
      <diagonal/>
    </border>
    <border>
      <left style="medium">
        <color auto="1"/>
      </left>
      <right style="double">
        <color rgb="FF000000"/>
      </right>
      <top style="medium">
        <color auto="1"/>
      </top>
      <bottom style="double">
        <color auto="1"/>
      </bottom>
      <diagonal/>
    </border>
    <border>
      <left style="double">
        <color rgb="FF000000"/>
      </left>
      <right style="medium">
        <color auto="1"/>
      </right>
      <top style="double">
        <color auto="1"/>
      </top>
      <bottom style="double">
        <color auto="1"/>
      </bottom>
      <diagonal/>
    </border>
    <border>
      <left style="medium">
        <color auto="1"/>
      </left>
      <right style="double">
        <color rgb="FF000000"/>
      </right>
      <top style="double">
        <color auto="1"/>
      </top>
      <bottom style="double">
        <color auto="1"/>
      </bottom>
      <diagonal/>
    </border>
    <border>
      <left style="double">
        <color auto="1"/>
      </left>
      <right/>
      <top style="double">
        <color auto="1"/>
      </top>
      <bottom style="double">
        <color auto="1"/>
      </bottom>
      <diagonal/>
    </border>
    <border>
      <left/>
      <right style="double">
        <color rgb="FF000000"/>
      </right>
      <top style="medium">
        <color auto="1"/>
      </top>
      <bottom/>
      <diagonal/>
    </border>
    <border>
      <left style="medium">
        <color auto="1"/>
      </left>
      <right/>
      <top/>
      <bottom/>
      <diagonal/>
    </border>
    <border>
      <left style="medium">
        <color auto="1"/>
      </left>
      <right style="double">
        <color rgb="FF000000"/>
      </right>
      <top style="medium">
        <color auto="1"/>
      </top>
      <bottom/>
      <diagonal/>
    </border>
    <border>
      <left/>
      <right/>
      <top style="double">
        <color auto="1"/>
      </top>
      <bottom style="double">
        <color auto="1"/>
      </bottom>
      <diagonal/>
    </border>
    <border>
      <left style="medium">
        <color auto="1"/>
      </left>
      <right style="double">
        <color rgb="FF000000"/>
      </right>
      <top style="double">
        <color auto="1"/>
      </top>
      <bottom style="medium">
        <color auto="1"/>
      </bottom>
      <diagonal/>
    </border>
    <border>
      <left/>
      <right style="double">
        <color rgb="FF000000"/>
      </right>
      <top style="medium">
        <color auto="1"/>
      </top>
      <bottom style="double">
        <color rgb="FF000000"/>
      </bottom>
      <diagonal/>
    </border>
    <border>
      <left style="medium">
        <color auto="1"/>
      </left>
      <right style="double">
        <color rgb="FF000000"/>
      </right>
      <top style="medium">
        <color auto="1"/>
      </top>
      <bottom style="medium">
        <color rgb="FF000000"/>
      </bottom>
      <diagonal/>
    </border>
    <border>
      <left style="medium">
        <color auto="1"/>
      </left>
      <right style="double">
        <color rgb="FF000000"/>
      </right>
      <top style="medium">
        <color rgb="FF000000"/>
      </top>
      <bottom style="medium">
        <color rgb="FF000000"/>
      </bottom>
      <diagonal/>
    </border>
    <border>
      <left style="medium">
        <color auto="1"/>
      </left>
      <right style="double">
        <color rgb="FF000000"/>
      </right>
      <top/>
      <bottom style="double">
        <color auto="1"/>
      </bottom>
      <diagonal/>
    </border>
    <border>
      <left style="double">
        <color auto="1"/>
      </left>
      <right style="medium">
        <color auto="1"/>
      </right>
      <top style="medium">
        <color rgb="FF000000"/>
      </top>
      <bottom/>
      <diagonal/>
    </border>
    <border>
      <left style="double">
        <color auto="1"/>
      </left>
      <right style="medium">
        <color auto="1"/>
      </right>
      <top/>
      <bottom/>
      <diagonal/>
    </border>
    <border>
      <left style="double">
        <color rgb="FF000000"/>
      </left>
      <right style="medium">
        <color auto="1"/>
      </right>
      <top style="medium">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s>
  <cellStyleXfs count="6">
    <xf numFmtId="0" fontId="0" fillId="0" borderId="0"/>
    <xf numFmtId="9" fontId="41" fillId="0" borderId="0" applyFont="0" applyFill="0" applyBorder="0" applyAlignment="0" applyProtection="0"/>
    <xf numFmtId="0" fontId="18" fillId="0" borderId="0"/>
    <xf numFmtId="0" fontId="18" fillId="0" borderId="0"/>
    <xf numFmtId="0" fontId="18" fillId="0" borderId="0"/>
    <xf numFmtId="43" fontId="46" fillId="0" borderId="0" applyFont="0" applyFill="0" applyBorder="0" applyAlignment="0" applyProtection="0"/>
  </cellStyleXfs>
  <cellXfs count="965">
    <xf numFmtId="0" fontId="0" fillId="0" borderId="0" xfId="0"/>
    <xf numFmtId="0" fontId="6" fillId="0" borderId="0" xfId="0" applyFont="1"/>
    <xf numFmtId="0" fontId="0" fillId="0" borderId="0" xfId="0" applyAlignment="1"/>
    <xf numFmtId="0" fontId="7" fillId="0" borderId="0" xfId="0" applyFont="1" applyAlignment="1"/>
    <xf numFmtId="0" fontId="8" fillId="0" borderId="0" xfId="0" applyFont="1" applyAlignment="1"/>
    <xf numFmtId="0" fontId="9" fillId="0" borderId="0" xfId="0" applyFont="1" applyAlignment="1"/>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10" fillId="2" borderId="16" xfId="0" applyFont="1" applyFill="1" applyBorder="1"/>
    <xf numFmtId="3" fontId="9" fillId="0" borderId="5" xfId="0" applyNumberFormat="1" applyFont="1" applyBorder="1" applyAlignment="1">
      <alignment horizontal="right"/>
    </xf>
    <xf numFmtId="3" fontId="9" fillId="0" borderId="17" xfId="0" applyNumberFormat="1" applyFont="1" applyBorder="1" applyAlignment="1">
      <alignment horizontal="right"/>
    </xf>
    <xf numFmtId="9" fontId="9" fillId="0" borderId="18" xfId="1" applyFont="1" applyBorder="1" applyAlignment="1">
      <alignment horizontal="right"/>
    </xf>
    <xf numFmtId="3" fontId="9" fillId="0" borderId="19" xfId="0" applyNumberFormat="1" applyFont="1" applyBorder="1" applyAlignment="1">
      <alignment horizontal="right"/>
    </xf>
    <xf numFmtId="3" fontId="9" fillId="0" borderId="20" xfId="0" applyNumberFormat="1" applyFont="1" applyBorder="1" applyAlignment="1">
      <alignment horizontal="right"/>
    </xf>
    <xf numFmtId="0" fontId="10" fillId="2" borderId="21" xfId="0" applyFont="1" applyFill="1" applyBorder="1"/>
    <xf numFmtId="0" fontId="10" fillId="2" borderId="22" xfId="0" applyFont="1" applyFill="1" applyBorder="1"/>
    <xf numFmtId="0" fontId="9" fillId="0" borderId="5" xfId="0" applyFont="1" applyBorder="1" applyAlignment="1">
      <alignment horizontal="right"/>
    </xf>
    <xf numFmtId="0" fontId="10" fillId="2" borderId="23" xfId="0" applyFont="1" applyFill="1" applyBorder="1"/>
    <xf numFmtId="0" fontId="9" fillId="0" borderId="24" xfId="0" applyFont="1" applyBorder="1" applyAlignment="1">
      <alignment horizontal="right"/>
    </xf>
    <xf numFmtId="3" fontId="9" fillId="0" borderId="25" xfId="0" applyNumberFormat="1" applyFont="1" applyBorder="1" applyAlignment="1">
      <alignment horizontal="right"/>
    </xf>
    <xf numFmtId="3" fontId="9" fillId="0" borderId="26" xfId="0" applyNumberFormat="1" applyFont="1" applyBorder="1" applyAlignment="1">
      <alignment horizontal="right"/>
    </xf>
    <xf numFmtId="3" fontId="9" fillId="0" borderId="3" xfId="0" applyNumberFormat="1" applyFont="1" applyBorder="1" applyAlignment="1">
      <alignment horizontal="right"/>
    </xf>
    <xf numFmtId="3" fontId="9" fillId="0" borderId="2" xfId="0" applyNumberFormat="1" applyFont="1" applyBorder="1" applyAlignment="1">
      <alignment horizontal="right"/>
    </xf>
    <xf numFmtId="0" fontId="9" fillId="0" borderId="28" xfId="0" applyFont="1" applyBorder="1" applyAlignment="1">
      <alignment horizontal="right"/>
    </xf>
    <xf numFmtId="3" fontId="9" fillId="0" borderId="29" xfId="0" applyNumberFormat="1" applyFont="1" applyBorder="1" applyAlignment="1">
      <alignment horizontal="right"/>
    </xf>
    <xf numFmtId="9" fontId="9" fillId="0" borderId="30" xfId="1" applyFont="1" applyBorder="1" applyAlignment="1">
      <alignment horizontal="right"/>
    </xf>
    <xf numFmtId="3" fontId="9" fillId="0" borderId="31" xfId="0" applyNumberFormat="1" applyFont="1" applyBorder="1" applyAlignment="1">
      <alignment horizontal="right"/>
    </xf>
    <xf numFmtId="3" fontId="9" fillId="0" borderId="32" xfId="0" applyNumberFormat="1" applyFont="1" applyBorder="1" applyAlignment="1">
      <alignment horizontal="right"/>
    </xf>
    <xf numFmtId="0" fontId="10" fillId="2" borderId="34" xfId="0" applyFont="1" applyFill="1" applyBorder="1"/>
    <xf numFmtId="0" fontId="9" fillId="0" borderId="35" xfId="0" applyFont="1" applyBorder="1" applyAlignment="1">
      <alignment horizontal="right"/>
    </xf>
    <xf numFmtId="3" fontId="9" fillId="0" borderId="36" xfId="0" applyNumberFormat="1" applyFont="1" applyBorder="1" applyAlignment="1">
      <alignment horizontal="right"/>
    </xf>
    <xf numFmtId="3" fontId="9" fillId="0" borderId="15" xfId="0" applyNumberFormat="1" applyFont="1" applyBorder="1" applyAlignment="1">
      <alignment horizontal="right"/>
    </xf>
    <xf numFmtId="3" fontId="9" fillId="0" borderId="38" xfId="0" applyNumberFormat="1" applyFont="1" applyBorder="1" applyAlignment="1">
      <alignment horizontal="right"/>
    </xf>
    <xf numFmtId="0" fontId="9" fillId="0" borderId="39" xfId="0" applyFont="1" applyBorder="1"/>
    <xf numFmtId="3" fontId="9" fillId="0" borderId="40" xfId="0" applyNumberFormat="1" applyFont="1" applyBorder="1" applyAlignment="1">
      <alignment horizontal="right"/>
    </xf>
    <xf numFmtId="9" fontId="9" fillId="0" borderId="37" xfId="1" applyFont="1" applyBorder="1" applyAlignment="1">
      <alignment horizontal="right"/>
    </xf>
    <xf numFmtId="3" fontId="9" fillId="0" borderId="35" xfId="0" applyNumberFormat="1" applyFont="1" applyBorder="1" applyAlignment="1">
      <alignment horizontal="right"/>
    </xf>
    <xf numFmtId="0" fontId="0" fillId="0" borderId="0" xfId="0" applyAlignment="1">
      <alignment wrapText="1"/>
    </xf>
    <xf numFmtId="0" fontId="9" fillId="0" borderId="36" xfId="0" applyFont="1" applyBorder="1" applyAlignment="1">
      <alignment horizontal="center"/>
    </xf>
    <xf numFmtId="3" fontId="9" fillId="0" borderId="41" xfId="0" applyNumberFormat="1" applyFont="1" applyBorder="1" applyAlignment="1">
      <alignment horizontal="right"/>
    </xf>
    <xf numFmtId="3" fontId="9" fillId="0" borderId="19" xfId="0" applyNumberFormat="1" applyFont="1" applyBorder="1"/>
    <xf numFmtId="3" fontId="9" fillId="0" borderId="3" xfId="0" applyNumberFormat="1" applyFont="1" applyBorder="1"/>
    <xf numFmtId="3" fontId="9" fillId="0" borderId="27" xfId="0" applyNumberFormat="1" applyFont="1" applyBorder="1" applyAlignment="1">
      <alignment horizontal="right"/>
    </xf>
    <xf numFmtId="3" fontId="9" fillId="0" borderId="31" xfId="0" applyNumberFormat="1" applyFont="1" applyBorder="1"/>
    <xf numFmtId="3" fontId="9" fillId="0" borderId="33" xfId="0" applyNumberFormat="1" applyFont="1" applyBorder="1" applyAlignment="1">
      <alignment horizontal="right"/>
    </xf>
    <xf numFmtId="3" fontId="9" fillId="0" borderId="42" xfId="0" applyNumberFormat="1" applyFont="1" applyBorder="1" applyAlignment="1">
      <alignment horizontal="right"/>
    </xf>
    <xf numFmtId="3" fontId="9" fillId="0" borderId="38" xfId="0" applyNumberFormat="1" applyFont="1" applyBorder="1"/>
    <xf numFmtId="3" fontId="9" fillId="0" borderId="43" xfId="0" applyNumberFormat="1" applyFont="1" applyBorder="1" applyAlignment="1">
      <alignment horizontal="right"/>
    </xf>
    <xf numFmtId="3" fontId="9" fillId="0" borderId="47" xfId="0" applyNumberFormat="1" applyFont="1" applyBorder="1" applyAlignment="1">
      <alignment horizontal="right"/>
    </xf>
    <xf numFmtId="3" fontId="9" fillId="0" borderId="48" xfId="0" applyNumberFormat="1" applyFont="1" applyBorder="1" applyAlignment="1">
      <alignment horizontal="right"/>
    </xf>
    <xf numFmtId="3" fontId="9" fillId="0" borderId="49" xfId="0" applyNumberFormat="1" applyFont="1" applyBorder="1" applyAlignment="1">
      <alignment horizontal="center"/>
    </xf>
    <xf numFmtId="3" fontId="9" fillId="0" borderId="17" xfId="0" applyNumberFormat="1" applyFont="1" applyBorder="1"/>
    <xf numFmtId="3" fontId="9" fillId="0" borderId="24" xfId="0" applyNumberFormat="1" applyFont="1" applyBorder="1" applyAlignment="1">
      <alignment horizontal="center"/>
    </xf>
    <xf numFmtId="3" fontId="9" fillId="0" borderId="47" xfId="0" applyNumberFormat="1" applyFont="1" applyBorder="1"/>
    <xf numFmtId="3" fontId="9" fillId="0" borderId="50" xfId="0" applyNumberFormat="1" applyFont="1" applyBorder="1" applyAlignment="1">
      <alignment horizontal="center"/>
    </xf>
    <xf numFmtId="3" fontId="9" fillId="0" borderId="48" xfId="0" applyNumberFormat="1" applyFont="1" applyBorder="1"/>
    <xf numFmtId="3" fontId="9" fillId="0" borderId="40" xfId="0" applyNumberFormat="1" applyFont="1" applyBorder="1" applyAlignment="1">
      <alignment horizontal="center"/>
    </xf>
    <xf numFmtId="3" fontId="9" fillId="0" borderId="43" xfId="0" applyNumberFormat="1" applyFont="1" applyBorder="1"/>
    <xf numFmtId="3" fontId="9" fillId="0" borderId="51" xfId="0" applyNumberFormat="1" applyFont="1" applyBorder="1" applyAlignment="1">
      <alignment horizontal="right"/>
    </xf>
    <xf numFmtId="3" fontId="9" fillId="0" borderId="52" xfId="0" applyNumberFormat="1" applyFont="1" applyBorder="1" applyAlignment="1">
      <alignment horizontal="right"/>
    </xf>
    <xf numFmtId="0" fontId="10" fillId="2" borderId="53" xfId="0" applyFont="1" applyFill="1" applyBorder="1"/>
    <xf numFmtId="0" fontId="10" fillId="2" borderId="54" xfId="0" applyFont="1" applyFill="1" applyBorder="1"/>
    <xf numFmtId="0" fontId="10" fillId="2" borderId="55" xfId="0" applyFont="1" applyFill="1" applyBorder="1"/>
    <xf numFmtId="0" fontId="9" fillId="0" borderId="35" xfId="0" applyFont="1" applyBorder="1" applyAlignment="1">
      <alignment horizontal="center"/>
    </xf>
    <xf numFmtId="3" fontId="9" fillId="0" borderId="58" xfId="0" applyNumberFormat="1" applyFont="1" applyBorder="1" applyAlignment="1">
      <alignment horizontal="right"/>
    </xf>
    <xf numFmtId="3" fontId="9" fillId="0" borderId="59" xfId="0" applyNumberFormat="1" applyFont="1" applyBorder="1" applyAlignment="1">
      <alignment horizontal="right"/>
    </xf>
    <xf numFmtId="3" fontId="9" fillId="0" borderId="60" xfId="0" applyNumberFormat="1" applyFont="1" applyBorder="1" applyAlignment="1">
      <alignment horizontal="right"/>
    </xf>
    <xf numFmtId="3" fontId="9" fillId="0" borderId="39" xfId="0" applyNumberFormat="1" applyFont="1" applyBorder="1" applyAlignment="1">
      <alignment horizontal="right"/>
    </xf>
    <xf numFmtId="0" fontId="10" fillId="2" borderId="61" xfId="0" applyFont="1" applyFill="1" applyBorder="1"/>
    <xf numFmtId="0" fontId="10" fillId="2" borderId="62" xfId="0" applyFont="1" applyFill="1" applyBorder="1"/>
    <xf numFmtId="0" fontId="10" fillId="2" borderId="63" xfId="0" applyFont="1" applyFill="1" applyBorder="1"/>
    <xf numFmtId="0" fontId="12" fillId="0" borderId="0" xfId="0" applyFont="1" applyAlignment="1">
      <alignment horizontal="left"/>
    </xf>
    <xf numFmtId="0" fontId="12" fillId="0" borderId="0" xfId="0" applyFont="1" applyAlignment="1">
      <alignment horizontal="left" indent="2"/>
    </xf>
    <xf numFmtId="0" fontId="0" fillId="0" borderId="0" xfId="0" applyBorder="1" applyAlignment="1">
      <alignment vertical="top" wrapText="1"/>
    </xf>
    <xf numFmtId="0" fontId="8" fillId="0" borderId="0" xfId="0" applyFont="1" applyFill="1" applyBorder="1" applyAlignment="1">
      <alignment horizontal="center" vertical="top" wrapText="1"/>
    </xf>
    <xf numFmtId="0" fontId="0" fillId="0" borderId="36" xfId="0" applyBorder="1" applyAlignment="1">
      <alignment vertical="top" wrapText="1"/>
    </xf>
    <xf numFmtId="0" fontId="8" fillId="3" borderId="68" xfId="0" applyFont="1" applyFill="1" applyBorder="1" applyAlignment="1">
      <alignment horizontal="center" vertical="top" wrapText="1"/>
    </xf>
    <xf numFmtId="0" fontId="8" fillId="3" borderId="19" xfId="0" applyFont="1" applyFill="1" applyBorder="1" applyAlignment="1">
      <alignment vertical="top" wrapText="1"/>
    </xf>
    <xf numFmtId="0" fontId="0" fillId="0" borderId="69" xfId="0" applyBorder="1" applyAlignment="1">
      <alignment vertical="top" wrapText="1"/>
    </xf>
    <xf numFmtId="0" fontId="0" fillId="0" borderId="70" xfId="0" applyBorder="1" applyAlignment="1">
      <alignment horizontal="right" vertical="top" wrapText="1"/>
    </xf>
    <xf numFmtId="0" fontId="0" fillId="0" borderId="71" xfId="0" applyBorder="1" applyAlignment="1">
      <alignment horizontal="right" vertical="top" wrapText="1"/>
    </xf>
    <xf numFmtId="0" fontId="0" fillId="0" borderId="72" xfId="0" applyBorder="1" applyAlignment="1">
      <alignment horizontal="center" vertical="top" wrapText="1"/>
    </xf>
    <xf numFmtId="0" fontId="0" fillId="0" borderId="0" xfId="0" applyBorder="1" applyAlignment="1">
      <alignment horizontal="center" vertical="top" wrapText="1"/>
    </xf>
    <xf numFmtId="0" fontId="8" fillId="3" borderId="18" xfId="0" applyFont="1" applyFill="1" applyBorder="1" applyAlignment="1">
      <alignment horizontal="center" vertical="top" wrapText="1"/>
    </xf>
    <xf numFmtId="0" fontId="0" fillId="0" borderId="24" xfId="0" applyBorder="1" applyAlignment="1">
      <alignment vertical="top" wrapText="1"/>
    </xf>
    <xf numFmtId="0" fontId="0" fillId="0" borderId="27" xfId="0" applyBorder="1" applyAlignment="1">
      <alignment horizontal="right" vertical="top" wrapText="1"/>
    </xf>
    <xf numFmtId="0" fontId="0" fillId="0" borderId="73" xfId="0" applyBorder="1" applyAlignment="1">
      <alignment horizontal="right" vertical="top" wrapText="1"/>
    </xf>
    <xf numFmtId="0" fontId="0" fillId="0" borderId="47" xfId="0" applyBorder="1" applyAlignment="1">
      <alignment horizontal="center" vertical="top" wrapText="1"/>
    </xf>
    <xf numFmtId="0" fontId="8" fillId="3" borderId="15" xfId="0" applyFont="1" applyFill="1" applyBorder="1" applyAlignment="1">
      <alignment vertical="top" wrapText="1"/>
    </xf>
    <xf numFmtId="0" fontId="0" fillId="0" borderId="12" xfId="0" applyBorder="1" applyAlignment="1">
      <alignment vertical="top" wrapText="1"/>
    </xf>
    <xf numFmtId="0" fontId="0" fillId="0" borderId="14" xfId="0" applyBorder="1" applyAlignment="1">
      <alignment horizontal="right" vertical="top" wrapText="1"/>
    </xf>
    <xf numFmtId="0" fontId="0" fillId="0" borderId="74" xfId="0" applyBorder="1" applyAlignment="1">
      <alignment horizontal="right" vertical="top" wrapText="1"/>
    </xf>
    <xf numFmtId="0" fontId="0" fillId="3" borderId="37" xfId="0" applyFill="1" applyBorder="1" applyAlignment="1">
      <alignment wrapText="1"/>
    </xf>
    <xf numFmtId="0" fontId="13" fillId="3" borderId="15" xfId="0" applyFont="1" applyFill="1" applyBorder="1" applyAlignment="1">
      <alignment horizontal="center" wrapText="1"/>
    </xf>
    <xf numFmtId="0" fontId="0" fillId="0" borderId="51" xfId="0" applyBorder="1" applyAlignment="1">
      <alignment wrapText="1"/>
    </xf>
    <xf numFmtId="0" fontId="0" fillId="0" borderId="35" xfId="0" applyBorder="1" applyAlignment="1">
      <alignment horizontal="right" wrapText="1"/>
    </xf>
    <xf numFmtId="0" fontId="0" fillId="0" borderId="67" xfId="0" applyBorder="1" applyAlignment="1">
      <alignment horizontal="right" wrapText="1"/>
    </xf>
    <xf numFmtId="0" fontId="0" fillId="0" borderId="36" xfId="0" applyBorder="1" applyAlignment="1">
      <alignment horizontal="center" vertical="top" wrapText="1"/>
    </xf>
    <xf numFmtId="0" fontId="0" fillId="0" borderId="0" xfId="0" applyBorder="1" applyAlignment="1">
      <alignment horizontal="right" vertical="top" wrapText="1"/>
    </xf>
    <xf numFmtId="0" fontId="6" fillId="0" borderId="0" xfId="0" applyFont="1" applyAlignment="1"/>
    <xf numFmtId="0" fontId="14" fillId="0" borderId="0" xfId="0" applyFont="1"/>
    <xf numFmtId="0" fontId="15" fillId="4" borderId="76" xfId="0" applyFont="1" applyFill="1" applyBorder="1" applyAlignment="1">
      <alignment horizontal="center" vertical="center" wrapText="1"/>
    </xf>
    <xf numFmtId="0" fontId="16" fillId="5" borderId="79" xfId="0" applyFont="1" applyFill="1" applyBorder="1" applyAlignment="1">
      <alignment horizontal="right" vertical="center" wrapText="1"/>
    </xf>
    <xf numFmtId="0" fontId="0" fillId="0" borderId="80" xfId="0" applyFont="1" applyBorder="1" applyAlignment="1">
      <alignment horizontal="right" vertical="center"/>
    </xf>
    <xf numFmtId="0" fontId="0" fillId="0" borderId="76" xfId="0" applyBorder="1"/>
    <xf numFmtId="0" fontId="17" fillId="4" borderId="76" xfId="0" applyFont="1" applyFill="1" applyBorder="1" applyAlignment="1">
      <alignment horizontal="center" vertical="center" wrapText="1"/>
    </xf>
    <xf numFmtId="0" fontId="15" fillId="4" borderId="81" xfId="0" applyFont="1" applyFill="1" applyBorder="1" applyAlignment="1">
      <alignment horizontal="center" vertical="center" wrapText="1"/>
    </xf>
    <xf numFmtId="0" fontId="0" fillId="0" borderId="83" xfId="0" applyBorder="1"/>
    <xf numFmtId="0" fontId="0" fillId="0" borderId="80" xfId="0" applyBorder="1"/>
    <xf numFmtId="0" fontId="0" fillId="0" borderId="85" xfId="0" applyBorder="1"/>
    <xf numFmtId="0" fontId="15" fillId="4" borderId="86" xfId="0" applyFont="1" applyFill="1" applyBorder="1" applyAlignment="1">
      <alignment horizontal="center" vertical="center" wrapText="1"/>
    </xf>
    <xf numFmtId="0" fontId="0" fillId="0" borderId="79" xfId="0" applyFont="1" applyBorder="1" applyAlignment="1">
      <alignment horizontal="right" vertical="center"/>
    </xf>
    <xf numFmtId="0" fontId="16" fillId="5" borderId="87" xfId="0" applyFont="1" applyFill="1" applyBorder="1" applyAlignment="1">
      <alignment horizontal="right" vertical="center" wrapText="1"/>
    </xf>
    <xf numFmtId="0" fontId="0" fillId="0" borderId="0" xfId="0" applyBorder="1"/>
    <xf numFmtId="0" fontId="0" fillId="0" borderId="91" xfId="0" applyBorder="1"/>
    <xf numFmtId="0" fontId="19" fillId="0" borderId="0" xfId="3" applyFont="1" applyFill="1" applyBorder="1" applyAlignment="1">
      <alignment horizontal="center"/>
    </xf>
    <xf numFmtId="0" fontId="20" fillId="0" borderId="0" xfId="0" applyFont="1" applyFill="1" applyBorder="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2" fillId="0" borderId="0" xfId="4" applyFont="1" applyAlignment="1">
      <alignment horizontal="center"/>
    </xf>
    <xf numFmtId="0" fontId="15" fillId="6" borderId="93" xfId="0" applyFont="1" applyFill="1" applyBorder="1" applyAlignment="1">
      <alignment horizontal="center"/>
    </xf>
    <xf numFmtId="0" fontId="15" fillId="6" borderId="94" xfId="0" applyFont="1" applyFill="1" applyBorder="1" applyAlignment="1">
      <alignment horizontal="center"/>
    </xf>
    <xf numFmtId="0" fontId="15" fillId="6" borderId="95" xfId="0" applyFont="1" applyFill="1" applyBorder="1" applyAlignment="1">
      <alignment horizontal="center"/>
    </xf>
    <xf numFmtId="0" fontId="15" fillId="6" borderId="97" xfId="0" applyFont="1" applyFill="1" applyBorder="1" applyAlignment="1">
      <alignment horizontal="center"/>
    </xf>
    <xf numFmtId="0" fontId="15" fillId="6" borderId="80" xfId="0" applyFont="1" applyFill="1" applyBorder="1" applyAlignment="1">
      <alignment horizontal="center"/>
    </xf>
    <xf numFmtId="0" fontId="15" fillId="6" borderId="99" xfId="0" applyFont="1" applyFill="1" applyBorder="1" applyAlignment="1">
      <alignment horizontal="center"/>
    </xf>
    <xf numFmtId="0" fontId="15" fillId="6" borderId="100" xfId="0" applyFont="1" applyFill="1" applyBorder="1" applyAlignment="1">
      <alignment horizontal="center"/>
    </xf>
    <xf numFmtId="0" fontId="19" fillId="0" borderId="97" xfId="3" applyFont="1" applyFill="1" applyBorder="1" applyAlignment="1">
      <alignment horizontal="center" vertical="center"/>
    </xf>
    <xf numFmtId="0" fontId="20" fillId="0" borderId="94" xfId="0" applyFont="1" applyBorder="1" applyAlignment="1">
      <alignment vertical="top" wrapText="1"/>
    </xf>
    <xf numFmtId="0" fontId="24" fillId="0" borderId="94" xfId="0" applyFont="1" applyBorder="1" applyAlignment="1">
      <alignment horizontal="center" vertical="center"/>
    </xf>
    <xf numFmtId="0" fontId="20" fillId="0" borderId="0" xfId="0" applyFont="1" applyAlignment="1">
      <alignment vertical="top" wrapText="1"/>
    </xf>
    <xf numFmtId="0" fontId="19" fillId="0" borderId="101" xfId="0" applyFont="1" applyBorder="1" applyAlignment="1">
      <alignment horizontal="center" vertical="center"/>
    </xf>
    <xf numFmtId="0" fontId="17" fillId="0" borderId="97" xfId="0" applyFont="1" applyBorder="1" applyAlignment="1">
      <alignment horizontal="center"/>
    </xf>
    <xf numFmtId="0" fontId="18" fillId="0" borderId="97" xfId="0" applyFont="1" applyFill="1" applyBorder="1" applyAlignment="1">
      <alignment horizontal="center" vertical="center"/>
    </xf>
    <xf numFmtId="0" fontId="25" fillId="0" borderId="97" xfId="0" applyFont="1" applyBorder="1" applyAlignment="1">
      <alignment vertical="top" wrapText="1"/>
    </xf>
    <xf numFmtId="0" fontId="15" fillId="0" borderId="97" xfId="0" applyFont="1" applyBorder="1" applyAlignment="1">
      <alignment horizontal="center" vertical="center"/>
    </xf>
    <xf numFmtId="0" fontId="18" fillId="0" borderId="97" xfId="0" applyFont="1" applyBorder="1" applyAlignment="1">
      <alignment horizontal="center" vertical="center"/>
    </xf>
    <xf numFmtId="0" fontId="25" fillId="0" borderId="97" xfId="0" applyFont="1" applyBorder="1" applyAlignment="1">
      <alignment vertical="center" wrapText="1"/>
    </xf>
    <xf numFmtId="0" fontId="19" fillId="0" borderId="97" xfId="0" applyFont="1" applyFill="1" applyBorder="1" applyAlignment="1">
      <alignment horizontal="center" vertical="center"/>
    </xf>
    <xf numFmtId="0" fontId="19" fillId="0" borderId="97" xfId="0" applyFont="1" applyBorder="1" applyAlignment="1">
      <alignment horizontal="left" vertical="top" wrapText="1"/>
    </xf>
    <xf numFmtId="0" fontId="24" fillId="0" borderId="97" xfId="0" applyFont="1" applyBorder="1" applyAlignment="1">
      <alignment horizontal="center" vertical="center" wrapText="1"/>
    </xf>
    <xf numFmtId="0" fontId="19" fillId="0" borderId="97" xfId="0" applyFont="1" applyBorder="1" applyAlignment="1">
      <alignment vertical="top" wrapText="1"/>
    </xf>
    <xf numFmtId="0" fontId="19" fillId="0" borderId="97" xfId="0" applyFont="1" applyBorder="1" applyAlignment="1">
      <alignment horizontal="center" vertical="center"/>
    </xf>
    <xf numFmtId="0" fontId="26" fillId="0" borderId="97" xfId="0" applyFont="1" applyBorder="1" applyAlignment="1">
      <alignment horizontal="left"/>
    </xf>
    <xf numFmtId="0" fontId="26" fillId="0" borderId="97" xfId="0" applyFont="1" applyBorder="1" applyAlignment="1">
      <alignment horizontal="center"/>
    </xf>
    <xf numFmtId="0" fontId="20" fillId="0" borderId="97" xfId="0" applyFont="1" applyBorder="1" applyAlignment="1">
      <alignment vertical="top" wrapText="1"/>
    </xf>
    <xf numFmtId="0" fontId="20" fillId="0" borderId="97" xfId="0" applyFont="1" applyBorder="1" applyAlignment="1">
      <alignment wrapText="1"/>
    </xf>
    <xf numFmtId="0" fontId="26" fillId="0" borderId="97" xfId="0" applyFont="1" applyFill="1" applyBorder="1" applyAlignment="1">
      <alignment horizontal="center"/>
    </xf>
    <xf numFmtId="0" fontId="26" fillId="0" borderId="0" xfId="0" applyFont="1" applyBorder="1" applyAlignment="1">
      <alignment horizontal="left"/>
    </xf>
    <xf numFmtId="0" fontId="26" fillId="0" borderId="0" xfId="0" applyFont="1" applyBorder="1"/>
    <xf numFmtId="0" fontId="27" fillId="0" borderId="101" xfId="0" applyFont="1" applyBorder="1" applyAlignment="1">
      <alignment horizontal="center"/>
    </xf>
    <xf numFmtId="0" fontId="20" fillId="0" borderId="0" xfId="0" applyFont="1"/>
    <xf numFmtId="0" fontId="19" fillId="0" borderId="0" xfId="0" applyFont="1" applyBorder="1" applyAlignment="1">
      <alignment horizontal="left"/>
    </xf>
    <xf numFmtId="0" fontId="19" fillId="0" borderId="0" xfId="0" applyFont="1" applyBorder="1"/>
    <xf numFmtId="0" fontId="20" fillId="0" borderId="0" xfId="0" applyFont="1" applyAlignment="1">
      <alignment wrapText="1"/>
    </xf>
    <xf numFmtId="0" fontId="20" fillId="0" borderId="102" xfId="0" applyFont="1" applyBorder="1" applyAlignment="1">
      <alignment wrapText="1"/>
    </xf>
    <xf numFmtId="0" fontId="26" fillId="0" borderId="100" xfId="0" applyFont="1" applyFill="1" applyBorder="1" applyAlignment="1">
      <alignment horizontal="center"/>
    </xf>
    <xf numFmtId="0" fontId="20" fillId="0" borderId="0" xfId="0" applyFont="1" applyAlignment="1">
      <alignment horizontal="left" vertical="top" wrapText="1"/>
    </xf>
    <xf numFmtId="0" fontId="20" fillId="0" borderId="94" xfId="0" applyFont="1" applyFill="1" applyBorder="1" applyAlignment="1">
      <alignment vertical="top" wrapText="1"/>
    </xf>
    <xf numFmtId="0" fontId="28" fillId="0" borderId="97" xfId="0" applyFont="1" applyBorder="1" applyAlignment="1">
      <alignment vertical="top" wrapText="1"/>
    </xf>
    <xf numFmtId="0" fontId="18" fillId="0" borderId="97" xfId="3" applyFont="1" applyFill="1" applyBorder="1" applyAlignment="1">
      <alignment vertical="center"/>
    </xf>
    <xf numFmtId="0" fontId="20" fillId="0" borderId="97" xfId="0" applyFont="1" applyFill="1" applyBorder="1" applyAlignment="1">
      <alignment vertical="center" wrapText="1"/>
    </xf>
    <xf numFmtId="0" fontId="15" fillId="0" borderId="97" xfId="0" applyFont="1" applyBorder="1" applyAlignment="1">
      <alignment vertical="center"/>
    </xf>
    <xf numFmtId="0" fontId="28" fillId="0" borderId="97" xfId="0" applyFont="1" applyFill="1" applyBorder="1" applyAlignment="1">
      <alignment vertical="center" wrapText="1"/>
    </xf>
    <xf numFmtId="0" fontId="20" fillId="0" borderId="103" xfId="0" applyFont="1" applyFill="1" applyBorder="1" applyAlignment="1">
      <alignment vertical="top" wrapText="1"/>
    </xf>
    <xf numFmtId="0" fontId="18" fillId="0" borderId="97" xfId="0" applyFont="1" applyFill="1" applyBorder="1" applyAlignment="1">
      <alignment vertical="center"/>
    </xf>
    <xf numFmtId="0" fontId="25" fillId="0" borderId="97" xfId="0" applyFont="1" applyFill="1" applyBorder="1" applyAlignment="1">
      <alignment vertical="top" wrapText="1"/>
    </xf>
    <xf numFmtId="0" fontId="20" fillId="0" borderId="101" xfId="0" applyFont="1" applyFill="1" applyBorder="1" applyAlignment="1">
      <alignment vertical="top" wrapText="1"/>
    </xf>
    <xf numFmtId="0" fontId="25" fillId="0" borderId="15" xfId="0" applyFont="1" applyBorder="1" applyAlignment="1">
      <alignment horizontal="justify" vertical="top"/>
    </xf>
    <xf numFmtId="0" fontId="18" fillId="0" borderId="100" xfId="3" applyFont="1" applyFill="1" applyBorder="1" applyAlignment="1">
      <alignment vertical="center"/>
    </xf>
    <xf numFmtId="0" fontId="25" fillId="0" borderId="102" xfId="0" applyFont="1" applyFill="1" applyBorder="1" applyAlignment="1">
      <alignment vertical="top" wrapText="1"/>
    </xf>
    <xf numFmtId="0" fontId="15" fillId="0" borderId="100" xfId="0" applyFont="1" applyFill="1" applyBorder="1" applyAlignment="1">
      <alignment vertical="center"/>
    </xf>
    <xf numFmtId="0" fontId="25" fillId="0" borderId="99" xfId="0" applyFont="1" applyFill="1" applyBorder="1" applyAlignment="1">
      <alignment vertical="top" wrapText="1"/>
    </xf>
    <xf numFmtId="0" fontId="18" fillId="0" borderId="100" xfId="0" applyFont="1" applyFill="1" applyBorder="1" applyAlignment="1">
      <alignment horizontal="center" vertical="center"/>
    </xf>
    <xf numFmtId="0" fontId="20" fillId="0" borderId="103" xfId="0" applyFont="1" applyFill="1" applyBorder="1" applyAlignment="1">
      <alignment vertical="center" wrapText="1"/>
    </xf>
    <xf numFmtId="0" fontId="25" fillId="0" borderId="101" xfId="0" applyFont="1" applyFill="1" applyBorder="1" applyAlignment="1">
      <alignment vertical="top" wrapText="1"/>
    </xf>
    <xf numFmtId="0" fontId="25" fillId="0" borderId="103" xfId="0" applyFont="1" applyFill="1" applyBorder="1" applyAlignment="1">
      <alignment vertical="top" wrapText="1"/>
    </xf>
    <xf numFmtId="0" fontId="25" fillId="0" borderId="0" xfId="0" applyFont="1" applyAlignment="1">
      <alignment horizontal="justify" vertical="top"/>
    </xf>
    <xf numFmtId="0" fontId="19" fillId="0" borderId="97" xfId="3" applyFont="1" applyFill="1" applyBorder="1" applyAlignment="1">
      <alignment vertical="center"/>
    </xf>
    <xf numFmtId="0" fontId="15" fillId="0" borderId="97" xfId="0" applyFont="1" applyFill="1" applyBorder="1" applyAlignment="1">
      <alignment vertical="center"/>
    </xf>
    <xf numFmtId="0" fontId="28" fillId="0" borderId="0" xfId="0" applyFont="1" applyAlignment="1">
      <alignment horizontal="justify"/>
    </xf>
    <xf numFmtId="0" fontId="25" fillId="0" borderId="0" xfId="0" applyFont="1" applyAlignment="1">
      <alignment vertical="top" wrapText="1"/>
    </xf>
    <xf numFmtId="0" fontId="28" fillId="0" borderId="101" xfId="0" applyFont="1" applyFill="1" applyBorder="1" applyAlignment="1">
      <alignment wrapText="1"/>
    </xf>
    <xf numFmtId="0" fontId="26" fillId="0" borderId="104" xfId="0" applyFont="1" applyBorder="1" applyAlignment="1">
      <alignment horizontal="center"/>
    </xf>
    <xf numFmtId="0" fontId="17" fillId="0" borderId="104" xfId="0" applyFont="1" applyBorder="1" applyAlignment="1">
      <alignment horizontal="center"/>
    </xf>
    <xf numFmtId="0" fontId="26" fillId="0" borderId="104" xfId="0" applyFont="1" applyBorder="1" applyAlignment="1">
      <alignment horizontal="left"/>
    </xf>
    <xf numFmtId="0" fontId="26" fillId="0" borderId="104" xfId="0" applyFont="1" applyFill="1" applyBorder="1" applyAlignment="1">
      <alignment horizontal="center"/>
    </xf>
    <xf numFmtId="0" fontId="0" fillId="0" borderId="0" xfId="0" applyBorder="1" applyAlignment="1">
      <alignment horizontal="center"/>
    </xf>
    <xf numFmtId="0" fontId="15" fillId="0" borderId="0" xfId="0" applyFont="1" applyBorder="1" applyAlignment="1">
      <alignment horizontal="center"/>
    </xf>
    <xf numFmtId="0" fontId="29" fillId="0" borderId="0" xfId="0" applyFont="1" applyBorder="1" applyAlignment="1">
      <alignment horizontal="left" vertical="top" wrapText="1"/>
    </xf>
    <xf numFmtId="0" fontId="26" fillId="0" borderId="0" xfId="0" applyFont="1" applyFill="1" applyBorder="1"/>
    <xf numFmtId="0" fontId="26" fillId="0" borderId="0" xfId="0" applyFont="1" applyBorder="1" applyAlignment="1">
      <alignment horizontal="center"/>
    </xf>
    <xf numFmtId="0" fontId="30" fillId="0" borderId="0" xfId="0" applyFont="1" applyBorder="1" applyAlignment="1">
      <alignment horizontal="center"/>
    </xf>
    <xf numFmtId="0" fontId="18" fillId="0" borderId="0" xfId="0" applyFont="1" applyBorder="1" applyAlignment="1">
      <alignment horizontal="center"/>
    </xf>
    <xf numFmtId="0" fontId="0" fillId="0" borderId="0" xfId="0" applyBorder="1" applyAlignment="1">
      <alignment horizontal="left"/>
    </xf>
    <xf numFmtId="0" fontId="0" fillId="0" borderId="0" xfId="0" applyFill="1" applyBorder="1" applyAlignment="1">
      <alignment horizontal="left"/>
    </xf>
    <xf numFmtId="0" fontId="19" fillId="0" borderId="0" xfId="4" applyFont="1" applyFill="1" applyBorder="1" applyAlignment="1">
      <alignment horizontal="center"/>
    </xf>
    <xf numFmtId="0" fontId="26" fillId="0" borderId="0" xfId="0" applyFont="1" applyFill="1" applyBorder="1" applyAlignment="1">
      <alignment horizontal="center"/>
    </xf>
    <xf numFmtId="0" fontId="31" fillId="0" borderId="0" xfId="4" applyFont="1" applyFill="1" applyBorder="1" applyAlignment="1">
      <alignment horizontal="center"/>
    </xf>
    <xf numFmtId="0" fontId="21" fillId="0" borderId="0" xfId="0" applyFont="1" applyBorder="1" applyAlignment="1">
      <alignment horizontal="center"/>
    </xf>
    <xf numFmtId="165" fontId="19" fillId="0" borderId="97" xfId="0" applyNumberFormat="1" applyFont="1" applyBorder="1" applyAlignment="1">
      <alignment horizontal="center" vertical="center"/>
    </xf>
    <xf numFmtId="0" fontId="17" fillId="0" borderId="0" xfId="0" applyFont="1" applyBorder="1" applyAlignment="1">
      <alignment horizontal="center"/>
    </xf>
    <xf numFmtId="0" fontId="15" fillId="0" borderId="106" xfId="0" applyFont="1" applyBorder="1" applyAlignment="1">
      <alignment horizontal="center"/>
    </xf>
    <xf numFmtId="165" fontId="27" fillId="0" borderId="97" xfId="0" applyNumberFormat="1" applyFont="1" applyBorder="1" applyAlignment="1">
      <alignment horizontal="center"/>
    </xf>
    <xf numFmtId="0" fontId="32" fillId="0" borderId="101" xfId="3" applyFont="1" applyBorder="1" applyAlignment="1">
      <alignment horizontal="center"/>
    </xf>
    <xf numFmtId="164" fontId="27" fillId="0" borderId="97" xfId="0" applyNumberFormat="1" applyFont="1" applyBorder="1" applyAlignment="1">
      <alignment horizontal="center"/>
    </xf>
    <xf numFmtId="0" fontId="17" fillId="0" borderId="101" xfId="0" applyFont="1" applyBorder="1" applyAlignment="1">
      <alignment horizontal="center"/>
    </xf>
    <xf numFmtId="0" fontId="32" fillId="0" borderId="97" xfId="0" applyFont="1" applyBorder="1" applyAlignment="1">
      <alignment horizontal="center"/>
    </xf>
    <xf numFmtId="0" fontId="17" fillId="0" borderId="106" xfId="0" applyFont="1" applyBorder="1" applyAlignment="1">
      <alignment horizontal="center"/>
    </xf>
    <xf numFmtId="0" fontId="0" fillId="0" borderId="0" xfId="0" applyFill="1"/>
    <xf numFmtId="165" fontId="19" fillId="0" borderId="97" xfId="0" applyNumberFormat="1" applyFont="1" applyBorder="1" applyAlignment="1">
      <alignment horizontal="center"/>
    </xf>
    <xf numFmtId="165" fontId="27" fillId="0" borderId="100" xfId="0" applyNumberFormat="1" applyFont="1" applyBorder="1" applyAlignment="1">
      <alignment horizontal="center"/>
    </xf>
    <xf numFmtId="0" fontId="32" fillId="0" borderId="100" xfId="0" applyFont="1" applyBorder="1" applyAlignment="1">
      <alignment horizontal="center"/>
    </xf>
    <xf numFmtId="0" fontId="17" fillId="0" borderId="107" xfId="0" applyFont="1" applyBorder="1" applyAlignment="1">
      <alignment horizontal="center"/>
    </xf>
    <xf numFmtId="0" fontId="26" fillId="0" borderId="106" xfId="0" applyFont="1" applyBorder="1" applyAlignment="1">
      <alignment horizontal="center"/>
    </xf>
    <xf numFmtId="164" fontId="0" fillId="0" borderId="0" xfId="0" applyNumberFormat="1" applyBorder="1"/>
    <xf numFmtId="164" fontId="26" fillId="0" borderId="0" xfId="0" applyNumberFormat="1" applyFont="1" applyBorder="1" applyAlignment="1">
      <alignment horizontal="center"/>
    </xf>
    <xf numFmtId="0" fontId="0" fillId="0" borderId="0" xfId="0" applyFill="1" applyBorder="1"/>
    <xf numFmtId="2" fontId="15" fillId="0" borderId="0" xfId="0" applyNumberFormat="1" applyFont="1" applyBorder="1" applyAlignment="1">
      <alignment horizontal="center"/>
    </xf>
    <xf numFmtId="0" fontId="26" fillId="0" borderId="0" xfId="0" applyFont="1" applyFill="1" applyBorder="1" applyAlignment="1">
      <alignment horizontal="left"/>
    </xf>
    <xf numFmtId="0" fontId="18" fillId="0" borderId="0" xfId="0" applyFont="1" applyBorder="1"/>
    <xf numFmtId="0" fontId="33" fillId="0" borderId="0" xfId="0" applyFont="1" applyBorder="1" applyAlignment="1">
      <alignment horizontal="center"/>
    </xf>
    <xf numFmtId="0" fontId="15" fillId="6" borderId="0" xfId="0" applyFont="1" applyFill="1" applyBorder="1" applyAlignment="1">
      <alignment horizontal="center"/>
    </xf>
    <xf numFmtId="49" fontId="26" fillId="0" borderId="0" xfId="0" applyNumberFormat="1" applyFont="1" applyBorder="1"/>
    <xf numFmtId="17" fontId="0" fillId="0" borderId="0" xfId="0" applyNumberFormat="1" applyBorder="1" applyAlignment="1">
      <alignment horizontal="center"/>
    </xf>
    <xf numFmtId="164" fontId="0" fillId="0" borderId="0" xfId="0" applyNumberFormat="1" applyBorder="1" applyAlignment="1">
      <alignment horizontal="center"/>
    </xf>
    <xf numFmtId="0" fontId="30" fillId="0" borderId="0" xfId="0" applyFont="1" applyBorder="1"/>
    <xf numFmtId="0" fontId="18" fillId="0" borderId="0" xfId="4"/>
    <xf numFmtId="0" fontId="18" fillId="0" borderId="0" xfId="4" applyAlignment="1">
      <alignment horizontal="center"/>
    </xf>
    <xf numFmtId="0" fontId="15" fillId="0" borderId="0" xfId="4" applyFont="1" applyAlignment="1">
      <alignment horizontal="center"/>
    </xf>
    <xf numFmtId="0" fontId="33" fillId="0" borderId="0" xfId="4" applyFont="1" applyAlignment="1">
      <alignment horizontal="center"/>
    </xf>
    <xf numFmtId="0" fontId="19" fillId="0" borderId="96" xfId="4" applyFont="1" applyBorder="1" applyAlignment="1">
      <alignment horizontal="center" vertical="center"/>
    </xf>
    <xf numFmtId="0" fontId="24" fillId="0" borderId="97" xfId="4" applyFont="1" applyBorder="1" applyAlignment="1">
      <alignment horizontal="center" vertical="top"/>
    </xf>
    <xf numFmtId="0" fontId="19" fillId="0" borderId="97" xfId="4" applyFont="1" applyFill="1" applyBorder="1" applyAlignment="1">
      <alignment horizontal="center" vertical="center"/>
    </xf>
    <xf numFmtId="0" fontId="24" fillId="0" borderId="97" xfId="4" applyFont="1" applyBorder="1" applyAlignment="1">
      <alignment horizontal="center" vertical="center"/>
    </xf>
    <xf numFmtId="0" fontId="25" fillId="0" borderId="0" xfId="0" applyFont="1" applyAlignment="1">
      <alignment vertical="top"/>
    </xf>
    <xf numFmtId="0" fontId="19" fillId="0" borderId="101" xfId="4" applyFont="1" applyBorder="1" applyAlignment="1">
      <alignment horizontal="center" vertical="center"/>
    </xf>
    <xf numFmtId="0" fontId="17" fillId="0" borderId="97" xfId="4" applyFont="1" applyBorder="1" applyAlignment="1">
      <alignment horizontal="center" vertical="top"/>
    </xf>
    <xf numFmtId="0" fontId="18" fillId="0" borderId="97" xfId="4" applyFont="1" applyFill="1" applyBorder="1" applyAlignment="1">
      <alignment vertical="center"/>
    </xf>
    <xf numFmtId="0" fontId="17" fillId="0" borderId="97" xfId="4" applyFont="1" applyBorder="1" applyAlignment="1">
      <alignment vertical="center"/>
    </xf>
    <xf numFmtId="0" fontId="25" fillId="0" borderId="0" xfId="0" applyFont="1" applyAlignment="1">
      <alignment horizontal="left" vertical="top" wrapText="1"/>
    </xf>
    <xf numFmtId="0" fontId="19" fillId="0" borderId="96" xfId="4" applyFont="1" applyBorder="1" applyAlignment="1">
      <alignment horizontal="center" vertical="top"/>
    </xf>
    <xf numFmtId="0" fontId="18" fillId="0" borderId="101" xfId="4" applyFont="1" applyBorder="1" applyAlignment="1">
      <alignment vertical="center"/>
    </xf>
    <xf numFmtId="0" fontId="19" fillId="0" borderId="92" xfId="4" applyFont="1" applyBorder="1" applyAlignment="1">
      <alignment horizontal="center" vertical="top"/>
    </xf>
    <xf numFmtId="0" fontId="24" fillId="0" borderId="94" xfId="4" applyFont="1" applyBorder="1" applyAlignment="1">
      <alignment horizontal="center" vertical="top"/>
    </xf>
    <xf numFmtId="0" fontId="20" fillId="0" borderId="94" xfId="0" applyFont="1" applyBorder="1" applyAlignment="1">
      <alignment horizontal="left" wrapText="1" indent="1"/>
    </xf>
    <xf numFmtId="0" fontId="19" fillId="0" borderId="94" xfId="4" applyFont="1" applyFill="1" applyBorder="1" applyAlignment="1">
      <alignment horizontal="center" vertical="center"/>
    </xf>
    <xf numFmtId="0" fontId="20" fillId="0" borderId="104" xfId="0" applyFont="1" applyBorder="1" applyAlignment="1">
      <alignment horizontal="left" vertical="top" wrapText="1"/>
    </xf>
    <xf numFmtId="0" fontId="24" fillId="0" borderId="94" xfId="4" applyFont="1" applyBorder="1" applyAlignment="1">
      <alignment horizontal="center" vertical="center"/>
    </xf>
    <xf numFmtId="0" fontId="20" fillId="0" borderId="104" xfId="0" applyFont="1" applyBorder="1" applyAlignment="1">
      <alignment vertical="top" wrapText="1"/>
    </xf>
    <xf numFmtId="0" fontId="19" fillId="0" borderId="108" xfId="4" applyFont="1" applyBorder="1" applyAlignment="1">
      <alignment horizontal="center" vertical="center"/>
    </xf>
    <xf numFmtId="0" fontId="20" fillId="0" borderId="0" xfId="0" applyFont="1" applyAlignment="1">
      <alignment horizontal="left" wrapText="1" indent="1"/>
    </xf>
    <xf numFmtId="0" fontId="20" fillId="0" borderId="0" xfId="0" applyFont="1" applyBorder="1" applyAlignment="1">
      <alignment horizontal="left" vertical="top" wrapText="1"/>
    </xf>
    <xf numFmtId="0" fontId="20" fillId="0" borderId="0" xfId="0" applyFont="1" applyBorder="1" applyAlignment="1">
      <alignment vertical="top" wrapText="1"/>
    </xf>
    <xf numFmtId="0" fontId="19" fillId="0" borderId="101" xfId="4" applyFont="1" applyBorder="1" applyAlignment="1">
      <alignment vertical="center"/>
    </xf>
    <xf numFmtId="0" fontId="19" fillId="0" borderId="96" xfId="4" applyFont="1" applyBorder="1" applyAlignment="1">
      <alignment horizontal="center"/>
    </xf>
    <xf numFmtId="0" fontId="19" fillId="0" borderId="97" xfId="4" applyFont="1" applyBorder="1" applyAlignment="1">
      <alignment horizontal="center"/>
    </xf>
    <xf numFmtId="0" fontId="26" fillId="0" borderId="97" xfId="4" applyFont="1" applyFill="1" applyBorder="1" applyAlignment="1">
      <alignment horizontal="center"/>
    </xf>
    <xf numFmtId="0" fontId="19" fillId="0" borderId="100" xfId="4" applyFont="1" applyBorder="1" applyAlignment="1">
      <alignment vertical="center" wrapText="1"/>
    </xf>
    <xf numFmtId="0" fontId="26" fillId="0" borderId="101" xfId="4" applyFont="1" applyBorder="1" applyAlignment="1">
      <alignment horizontal="center"/>
    </xf>
    <xf numFmtId="0" fontId="20" fillId="0" borderId="94" xfId="0" applyFont="1" applyBorder="1" applyAlignment="1">
      <alignment horizontal="left" vertical="top" wrapText="1"/>
    </xf>
    <xf numFmtId="14" fontId="19" fillId="0" borderId="94" xfId="4" applyNumberFormat="1" applyFont="1" applyBorder="1" applyAlignment="1">
      <alignment horizontal="center" vertical="center"/>
    </xf>
    <xf numFmtId="0" fontId="24" fillId="0" borderId="97" xfId="4" applyFont="1" applyBorder="1"/>
    <xf numFmtId="0" fontId="28" fillId="0" borderId="97" xfId="0" applyFont="1" applyBorder="1" applyAlignment="1">
      <alignment vertical="center" wrapText="1"/>
    </xf>
    <xf numFmtId="0" fontId="26" fillId="0" borderId="97" xfId="4" applyFont="1" applyFill="1" applyBorder="1" applyAlignment="1">
      <alignment vertical="center"/>
    </xf>
    <xf numFmtId="0" fontId="15" fillId="0" borderId="97" xfId="4" applyFont="1" applyBorder="1" applyAlignment="1">
      <alignment vertical="center"/>
    </xf>
    <xf numFmtId="14" fontId="19" fillId="0" borderId="97" xfId="4" applyNumberFormat="1" applyFont="1" applyBorder="1" applyAlignment="1">
      <alignment horizontal="center" vertical="center"/>
    </xf>
    <xf numFmtId="0" fontId="20" fillId="0" borderId="97" xfId="0" applyFont="1" applyBorder="1" applyAlignment="1">
      <alignment horizontal="left" vertical="top" wrapText="1"/>
    </xf>
    <xf numFmtId="14" fontId="19" fillId="0" borderId="101" xfId="4" applyNumberFormat="1" applyFont="1" applyBorder="1" applyAlignment="1">
      <alignment horizontal="center" vertical="center"/>
    </xf>
    <xf numFmtId="0" fontId="19" fillId="0" borderId="98" xfId="4" applyFont="1" applyBorder="1" applyAlignment="1">
      <alignment horizontal="center"/>
    </xf>
    <xf numFmtId="0" fontId="24" fillId="0" borderId="100" xfId="4" applyFont="1" applyBorder="1"/>
    <xf numFmtId="0" fontId="20" fillId="0" borderId="100" xfId="0" applyFont="1" applyBorder="1" applyAlignment="1">
      <alignment wrapText="1"/>
    </xf>
    <xf numFmtId="0" fontId="31" fillId="0" borderId="100" xfId="4" applyFont="1" applyFill="1" applyBorder="1" applyAlignment="1">
      <alignment horizontal="center"/>
    </xf>
    <xf numFmtId="0" fontId="19" fillId="0" borderId="100" xfId="4" applyFont="1" applyFill="1" applyBorder="1" applyAlignment="1">
      <alignment wrapText="1"/>
    </xf>
    <xf numFmtId="0" fontId="17" fillId="0" borderId="100" xfId="4" applyFont="1" applyFill="1" applyBorder="1" applyAlignment="1">
      <alignment horizontal="center"/>
    </xf>
    <xf numFmtId="0" fontId="19" fillId="0" borderId="100" xfId="4" applyFont="1" applyFill="1" applyBorder="1" applyAlignment="1">
      <alignment vertical="center" wrapText="1"/>
    </xf>
    <xf numFmtId="0" fontId="19" fillId="0" borderId="102" xfId="4" applyFont="1" applyBorder="1" applyAlignment="1">
      <alignment horizontal="center"/>
    </xf>
    <xf numFmtId="0" fontId="19" fillId="0" borderId="94" xfId="4" applyFont="1" applyBorder="1" applyAlignment="1">
      <alignment horizontal="center" vertical="center"/>
    </xf>
    <xf numFmtId="0" fontId="18" fillId="0" borderId="97" xfId="4" applyFont="1" applyFill="1" applyBorder="1" applyAlignment="1">
      <alignment vertical="top" wrapText="1"/>
    </xf>
    <xf numFmtId="0" fontId="19" fillId="0" borderId="97" xfId="4" applyFont="1" applyBorder="1" applyAlignment="1">
      <alignment horizontal="center" vertical="center"/>
    </xf>
    <xf numFmtId="0" fontId="25" fillId="0" borderId="0" xfId="0" applyFont="1" applyFill="1" applyAlignment="1">
      <alignment horizontal="left" vertical="top" wrapText="1"/>
    </xf>
    <xf numFmtId="0" fontId="17" fillId="0" borderId="97" xfId="4" applyFont="1" applyFill="1" applyBorder="1" applyAlignment="1">
      <alignment vertical="center"/>
    </xf>
    <xf numFmtId="0" fontId="25" fillId="0" borderId="0" xfId="0" applyFont="1" applyFill="1" applyAlignment="1">
      <alignment vertical="top"/>
    </xf>
    <xf numFmtId="0" fontId="25" fillId="0" borderId="97" xfId="0" applyFont="1" applyFill="1" applyBorder="1" applyAlignment="1">
      <alignment vertical="center" wrapText="1"/>
    </xf>
    <xf numFmtId="0" fontId="28" fillId="0" borderId="0" xfId="0" applyFont="1" applyFill="1" applyAlignment="1"/>
    <xf numFmtId="0" fontId="18" fillId="0" borderId="97" xfId="4" applyFont="1" applyFill="1" applyBorder="1" applyAlignment="1">
      <alignment vertical="center" wrapText="1"/>
    </xf>
    <xf numFmtId="0" fontId="17" fillId="0" borderId="97" xfId="4" applyFont="1" applyFill="1" applyBorder="1" applyAlignment="1">
      <alignment vertical="center" wrapText="1"/>
    </xf>
    <xf numFmtId="0" fontId="26" fillId="0" borderId="97" xfId="4" applyFont="1" applyFill="1" applyBorder="1"/>
    <xf numFmtId="0" fontId="20" fillId="0" borderId="0" xfId="0" applyFont="1" applyAlignment="1">
      <alignment horizontal="left" indent="5"/>
    </xf>
    <xf numFmtId="0" fontId="19" fillId="0" borderId="97" xfId="4" applyFont="1" applyFill="1" applyBorder="1" applyAlignment="1">
      <alignment horizontal="center" vertical="center" wrapText="1"/>
    </xf>
    <xf numFmtId="0" fontId="20" fillId="0" borderId="0" xfId="0" applyFont="1" applyFill="1" applyAlignment="1">
      <alignment vertical="top" wrapText="1"/>
    </xf>
    <xf numFmtId="0" fontId="19" fillId="0" borderId="97" xfId="4" applyFont="1" applyFill="1" applyBorder="1" applyAlignment="1">
      <alignment horizontal="left" vertical="top" wrapText="1"/>
    </xf>
    <xf numFmtId="0" fontId="20" fillId="0" borderId="0" xfId="0" applyFont="1" applyFill="1" applyAlignment="1"/>
    <xf numFmtId="0" fontId="24" fillId="0" borderId="97" xfId="4" applyFont="1" applyFill="1" applyBorder="1" applyAlignment="1">
      <alignment vertical="center" wrapText="1"/>
    </xf>
    <xf numFmtId="0" fontId="19" fillId="0" borderId="97" xfId="4" applyFont="1" applyFill="1" applyBorder="1"/>
    <xf numFmtId="0" fontId="19" fillId="0" borderId="97" xfId="4" applyFont="1" applyFill="1" applyBorder="1" applyAlignment="1">
      <alignment vertical="top" wrapText="1"/>
    </xf>
    <xf numFmtId="0" fontId="19" fillId="0" borderId="98" xfId="4" applyFont="1" applyBorder="1" applyAlignment="1">
      <alignment horizontal="center" vertical="center"/>
    </xf>
    <xf numFmtId="0" fontId="20" fillId="0" borderId="15" xfId="0" applyFont="1" applyBorder="1" applyAlignment="1">
      <alignment horizontal="left" indent="5"/>
    </xf>
    <xf numFmtId="0" fontId="18" fillId="0" borderId="100" xfId="4" applyFont="1" applyFill="1" applyBorder="1" applyAlignment="1">
      <alignment vertical="center" wrapText="1"/>
    </xf>
    <xf numFmtId="0" fontId="28" fillId="0" borderId="15" xfId="0" applyFont="1" applyFill="1" applyBorder="1" applyAlignment="1"/>
    <xf numFmtId="0" fontId="17" fillId="0" borderId="100" xfId="4" applyFont="1" applyFill="1" applyBorder="1" applyAlignment="1">
      <alignment vertical="center" wrapText="1"/>
    </xf>
    <xf numFmtId="0" fontId="26" fillId="0" borderId="100" xfId="4" applyFont="1" applyFill="1" applyBorder="1"/>
    <xf numFmtId="0" fontId="18" fillId="0" borderId="102" xfId="4" applyFont="1" applyBorder="1" applyAlignment="1">
      <alignment horizontal="center" vertical="center"/>
    </xf>
    <xf numFmtId="0" fontId="19" fillId="0" borderId="94" xfId="4" applyFont="1" applyBorder="1" applyAlignment="1">
      <alignment horizontal="center" vertical="top"/>
    </xf>
    <xf numFmtId="0" fontId="19" fillId="0" borderId="94" xfId="4" applyFont="1" applyBorder="1" applyAlignment="1">
      <alignment vertical="top" wrapText="1"/>
    </xf>
    <xf numFmtId="0" fontId="0" fillId="0" borderId="100" xfId="0" applyBorder="1"/>
    <xf numFmtId="0" fontId="18" fillId="0" borderId="0" xfId="4" applyBorder="1" applyAlignment="1">
      <alignment horizontal="center"/>
    </xf>
    <xf numFmtId="165" fontId="19" fillId="0" borderId="97" xfId="4" applyNumberFormat="1" applyFont="1" applyBorder="1" applyAlignment="1">
      <alignment horizontal="center"/>
    </xf>
    <xf numFmtId="0" fontId="17" fillId="0" borderId="106" xfId="4" applyFont="1" applyBorder="1" applyAlignment="1">
      <alignment horizontal="center"/>
    </xf>
    <xf numFmtId="0" fontId="32" fillId="0" borderId="0" xfId="3" applyFont="1" applyBorder="1" applyAlignment="1">
      <alignment horizontal="center"/>
    </xf>
    <xf numFmtId="0" fontId="26" fillId="0" borderId="97" xfId="4" applyFont="1" applyBorder="1" applyAlignment="1">
      <alignment horizontal="center"/>
    </xf>
    <xf numFmtId="0" fontId="17" fillId="0" borderId="0" xfId="4" applyFont="1" applyBorder="1" applyAlignment="1">
      <alignment horizontal="center"/>
    </xf>
    <xf numFmtId="165" fontId="19" fillId="0" borderId="94" xfId="4" applyNumberFormat="1" applyFont="1" applyBorder="1" applyAlignment="1">
      <alignment horizontal="center" vertical="center" wrapText="1"/>
    </xf>
    <xf numFmtId="0" fontId="32" fillId="0" borderId="105" xfId="3" applyFont="1" applyBorder="1" applyAlignment="1">
      <alignment horizontal="center"/>
    </xf>
    <xf numFmtId="164" fontId="19" fillId="0" borderId="97" xfId="4" applyNumberFormat="1" applyFont="1" applyBorder="1" applyAlignment="1">
      <alignment horizontal="center"/>
    </xf>
    <xf numFmtId="0" fontId="17" fillId="0" borderId="101" xfId="4" applyFont="1" applyBorder="1" applyAlignment="1">
      <alignment horizontal="center"/>
    </xf>
    <xf numFmtId="0" fontId="15" fillId="0" borderId="106" xfId="4" applyFont="1" applyBorder="1" applyAlignment="1">
      <alignment horizontal="center"/>
    </xf>
    <xf numFmtId="164" fontId="19" fillId="0" borderId="100" xfId="4" applyNumberFormat="1" applyFont="1" applyBorder="1" applyAlignment="1">
      <alignment horizontal="center"/>
    </xf>
    <xf numFmtId="0" fontId="32" fillId="0" borderId="100" xfId="3" applyFont="1" applyBorder="1" applyAlignment="1">
      <alignment horizontal="center"/>
    </xf>
    <xf numFmtId="0" fontId="32" fillId="0" borderId="107" xfId="3" applyFont="1" applyBorder="1" applyAlignment="1">
      <alignment horizontal="center"/>
    </xf>
    <xf numFmtId="0" fontId="15" fillId="0" borderId="97" xfId="3" applyFont="1" applyBorder="1" applyAlignment="1">
      <alignment horizontal="center"/>
    </xf>
    <xf numFmtId="0" fontId="15" fillId="0" borderId="101" xfId="3" applyFont="1" applyBorder="1" applyAlignment="1">
      <alignment horizontal="center"/>
    </xf>
    <xf numFmtId="0" fontId="32" fillId="0" borderId="102" xfId="3" applyFont="1" applyBorder="1" applyAlignment="1">
      <alignment horizontal="center"/>
    </xf>
    <xf numFmtId="0" fontId="15" fillId="0" borderId="107" xfId="4" applyFont="1" applyBorder="1" applyAlignment="1">
      <alignment horizontal="center"/>
    </xf>
    <xf numFmtId="0" fontId="18" fillId="0" borderId="105" xfId="4" applyBorder="1"/>
    <xf numFmtId="0" fontId="0" fillId="0" borderId="107" xfId="0" applyBorder="1"/>
    <xf numFmtId="0" fontId="18" fillId="0" borderId="0" xfId="2"/>
    <xf numFmtId="0" fontId="18" fillId="0" borderId="0" xfId="2" applyFont="1"/>
    <xf numFmtId="0" fontId="18" fillId="0" borderId="0" xfId="3"/>
    <xf numFmtId="0" fontId="18" fillId="0" borderId="0" xfId="3" applyAlignment="1">
      <alignment horizontal="center"/>
    </xf>
    <xf numFmtId="0" fontId="22" fillId="0" borderId="0" xfId="3" applyFont="1" applyAlignment="1">
      <alignment horizontal="center"/>
    </xf>
    <xf numFmtId="0" fontId="15" fillId="0" borderId="0" xfId="3" applyFont="1" applyAlignment="1">
      <alignment horizontal="center"/>
    </xf>
    <xf numFmtId="0" fontId="33" fillId="0" borderId="0" xfId="3" applyFont="1" applyAlignment="1">
      <alignment horizontal="center"/>
    </xf>
    <xf numFmtId="0" fontId="33" fillId="6" borderId="93" xfId="0" applyFont="1" applyFill="1" applyBorder="1" applyAlignment="1">
      <alignment horizontal="center"/>
    </xf>
    <xf numFmtId="0" fontId="33" fillId="6" borderId="94" xfId="0" applyFont="1" applyFill="1" applyBorder="1" applyAlignment="1">
      <alignment horizontal="center"/>
    </xf>
    <xf numFmtId="0" fontId="33" fillId="6" borderId="95" xfId="0" applyFont="1" applyFill="1" applyBorder="1" applyAlignment="1">
      <alignment horizontal="center"/>
    </xf>
    <xf numFmtId="0" fontId="33" fillId="6" borderId="97" xfId="0" applyFont="1" applyFill="1" applyBorder="1" applyAlignment="1">
      <alignment horizontal="center"/>
    </xf>
    <xf numFmtId="0" fontId="33" fillId="6" borderId="80" xfId="0" applyFont="1" applyFill="1" applyBorder="1" applyAlignment="1">
      <alignment horizontal="center"/>
    </xf>
    <xf numFmtId="0" fontId="33" fillId="6" borderId="99" xfId="0" applyFont="1" applyFill="1" applyBorder="1" applyAlignment="1">
      <alignment horizontal="center"/>
    </xf>
    <xf numFmtId="0" fontId="33" fillId="6" borderId="100" xfId="0" applyFont="1" applyFill="1" applyBorder="1" applyAlignment="1">
      <alignment horizontal="center"/>
    </xf>
    <xf numFmtId="0" fontId="19" fillId="0" borderId="96" xfId="3" applyFont="1" applyBorder="1" applyAlignment="1">
      <alignment horizontal="center" vertical="top"/>
    </xf>
    <xf numFmtId="0" fontId="24" fillId="0" borderId="97" xfId="3" applyFont="1" applyFill="1" applyBorder="1" applyAlignment="1">
      <alignment horizontal="center" vertical="top"/>
    </xf>
    <xf numFmtId="0" fontId="20" fillId="0" borderId="94" xfId="0" applyFont="1" applyFill="1" applyBorder="1" applyAlignment="1">
      <alignment horizontal="center" vertical="center"/>
    </xf>
    <xf numFmtId="0" fontId="24" fillId="0" borderId="97" xfId="3" applyFont="1" applyFill="1" applyBorder="1" applyAlignment="1">
      <alignment horizontal="center" vertical="center"/>
    </xf>
    <xf numFmtId="0" fontId="20" fillId="0" borderId="97" xfId="0" applyFont="1" applyFill="1" applyBorder="1" applyAlignment="1">
      <alignment horizontal="center" vertical="center"/>
    </xf>
    <xf numFmtId="0" fontId="25" fillId="0" borderId="97" xfId="0" applyFont="1" applyFill="1" applyBorder="1" applyAlignment="1">
      <alignment wrapText="1"/>
    </xf>
    <xf numFmtId="0" fontId="24" fillId="0" borderId="97" xfId="3" applyFont="1" applyFill="1" applyBorder="1" applyAlignment="1">
      <alignment horizontal="center"/>
    </xf>
    <xf numFmtId="0" fontId="19" fillId="0" borderId="96" xfId="3" applyFont="1" applyBorder="1" applyAlignment="1">
      <alignment horizontal="center"/>
    </xf>
    <xf numFmtId="0" fontId="24" fillId="0" borderId="97" xfId="3" applyFont="1" applyFill="1" applyBorder="1"/>
    <xf numFmtId="0" fontId="19" fillId="0" borderId="97" xfId="3" applyFont="1" applyFill="1" applyBorder="1" applyAlignment="1">
      <alignment horizontal="center"/>
    </xf>
    <xf numFmtId="0" fontId="26" fillId="0" borderId="103" xfId="3" applyFont="1" applyFill="1" applyBorder="1" applyAlignment="1">
      <alignment horizontal="left"/>
    </xf>
    <xf numFmtId="0" fontId="26" fillId="0" borderId="97" xfId="3" applyFont="1" applyFill="1" applyBorder="1"/>
    <xf numFmtId="0" fontId="24" fillId="0" borderId="97" xfId="3" applyFont="1" applyBorder="1" applyAlignment="1">
      <alignment horizontal="center"/>
    </xf>
    <xf numFmtId="0" fontId="26" fillId="0" borderId="0" xfId="3" applyFont="1" applyBorder="1"/>
    <xf numFmtId="14" fontId="26" fillId="0" borderId="97" xfId="3" applyNumberFormat="1" applyFont="1" applyFill="1" applyBorder="1"/>
    <xf numFmtId="0" fontId="18" fillId="0" borderId="97" xfId="3" applyFont="1" applyBorder="1" applyAlignment="1">
      <alignment horizontal="center"/>
    </xf>
    <xf numFmtId="0" fontId="24" fillId="0" borderId="97" xfId="3" applyFont="1" applyBorder="1"/>
    <xf numFmtId="0" fontId="18" fillId="0" borderId="97" xfId="3" applyFont="1" applyFill="1" applyBorder="1" applyAlignment="1">
      <alignment vertical="top" wrapText="1"/>
    </xf>
    <xf numFmtId="0" fontId="19" fillId="0" borderId="97" xfId="3" applyFont="1" applyBorder="1" applyAlignment="1">
      <alignment horizontal="center" vertical="center"/>
    </xf>
    <xf numFmtId="0" fontId="18" fillId="0" borderId="0" xfId="3" applyFont="1" applyFill="1" applyBorder="1" applyAlignment="1">
      <alignment vertical="top" wrapText="1"/>
    </xf>
    <xf numFmtId="0" fontId="26" fillId="0" borderId="97" xfId="3" applyFont="1" applyFill="1" applyBorder="1" applyAlignment="1">
      <alignment horizontal="center"/>
    </xf>
    <xf numFmtId="0" fontId="26" fillId="0" borderId="0" xfId="3" applyFont="1" applyFill="1" applyBorder="1" applyAlignment="1">
      <alignment horizontal="left"/>
    </xf>
    <xf numFmtId="0" fontId="19" fillId="0" borderId="109" xfId="3" applyFont="1" applyBorder="1" applyAlignment="1">
      <alignment horizontal="center" vertical="top"/>
    </xf>
    <xf numFmtId="0" fontId="24" fillId="0" borderId="94" xfId="3" applyFont="1" applyFill="1" applyBorder="1" applyAlignment="1">
      <alignment horizontal="center" vertical="top"/>
    </xf>
    <xf numFmtId="0" fontId="19" fillId="0" borderId="110" xfId="3" applyFont="1" applyBorder="1" applyAlignment="1">
      <alignment horizontal="center"/>
    </xf>
    <xf numFmtId="0" fontId="35" fillId="0" borderId="101" xfId="0" applyFont="1" applyFill="1" applyBorder="1" applyAlignment="1">
      <alignment vertical="center" wrapText="1"/>
    </xf>
    <xf numFmtId="0" fontId="26" fillId="0" borderId="97" xfId="3" applyFont="1" applyFill="1" applyBorder="1" applyAlignment="1">
      <alignment horizontal="left"/>
    </xf>
    <xf numFmtId="0" fontId="26" fillId="0" borderId="97" xfId="3" applyFont="1" applyBorder="1"/>
    <xf numFmtId="0" fontId="19" fillId="0" borderId="97" xfId="3" applyFont="1" applyBorder="1" applyAlignment="1">
      <alignment horizontal="center"/>
    </xf>
    <xf numFmtId="0" fontId="35" fillId="0" borderId="0" xfId="0" applyFont="1" applyFill="1" applyBorder="1" applyAlignment="1">
      <alignment vertical="center" wrapText="1"/>
    </xf>
    <xf numFmtId="0" fontId="19" fillId="0" borderId="92" xfId="3" applyFont="1" applyBorder="1" applyAlignment="1">
      <alignment horizontal="center" vertical="top"/>
    </xf>
    <xf numFmtId="0" fontId="24" fillId="0" borderId="94" xfId="3" applyFont="1" applyBorder="1" applyAlignment="1">
      <alignment horizontal="center" vertical="top"/>
    </xf>
    <xf numFmtId="0" fontId="20" fillId="0" borderId="94" xfId="0" applyFont="1" applyBorder="1" applyAlignment="1">
      <alignment horizontal="left" vertical="center" wrapText="1"/>
    </xf>
    <xf numFmtId="0" fontId="19" fillId="0" borderId="94" xfId="3" applyFont="1" applyFill="1" applyBorder="1" applyAlignment="1">
      <alignment horizontal="center" vertical="center"/>
    </xf>
    <xf numFmtId="0" fontId="24" fillId="0" borderId="94" xfId="3" applyFont="1" applyFill="1" applyBorder="1" applyAlignment="1">
      <alignment horizontal="center" vertical="center"/>
    </xf>
    <xf numFmtId="0" fontId="19" fillId="0" borderId="94" xfId="3" applyFont="1" applyBorder="1" applyAlignment="1">
      <alignment horizontal="center" vertical="center"/>
    </xf>
    <xf numFmtId="0" fontId="19" fillId="0" borderId="96" xfId="3" applyFont="1" applyBorder="1" applyAlignment="1">
      <alignment horizontal="center" vertical="center" wrapText="1"/>
    </xf>
    <xf numFmtId="0" fontId="19" fillId="0" borderId="97" xfId="3" applyFont="1" applyBorder="1" applyAlignment="1">
      <alignment vertical="center"/>
    </xf>
    <xf numFmtId="0" fontId="19" fillId="0" borderId="96" xfId="3" applyFont="1" applyBorder="1" applyAlignment="1">
      <alignment horizontal="center" vertical="top" wrapText="1"/>
    </xf>
    <xf numFmtId="0" fontId="18" fillId="0" borderId="97" xfId="3" applyFont="1" applyBorder="1" applyAlignment="1">
      <alignment vertical="center"/>
    </xf>
    <xf numFmtId="0" fontId="19" fillId="0" borderId="98" xfId="3" applyFont="1" applyBorder="1" applyAlignment="1">
      <alignment horizontal="center" vertical="center" wrapText="1"/>
    </xf>
    <xf numFmtId="0" fontId="19" fillId="0" borderId="100" xfId="3" applyFont="1" applyBorder="1"/>
    <xf numFmtId="0" fontId="25" fillId="0" borderId="100" xfId="0" applyFont="1" applyBorder="1" applyAlignment="1">
      <alignment horizontal="left" wrapText="1"/>
    </xf>
    <xf numFmtId="0" fontId="25" fillId="0" borderId="100" xfId="0" applyFont="1" applyBorder="1" applyAlignment="1">
      <alignment vertical="top"/>
    </xf>
    <xf numFmtId="0" fontId="19" fillId="0" borderId="100" xfId="3" applyFont="1" applyBorder="1" applyAlignment="1">
      <alignment vertical="center"/>
    </xf>
    <xf numFmtId="0" fontId="25" fillId="0" borderId="100" xfId="0" applyFont="1" applyBorder="1" applyAlignment="1">
      <alignment vertical="top" wrapText="1"/>
    </xf>
    <xf numFmtId="0" fontId="18" fillId="0" borderId="100" xfId="3" applyFont="1" applyBorder="1" applyAlignment="1">
      <alignment vertical="center"/>
    </xf>
    <xf numFmtId="0" fontId="18" fillId="0" borderId="0" xfId="3" applyFill="1" applyBorder="1"/>
    <xf numFmtId="0" fontId="18" fillId="0" borderId="0" xfId="3" applyFont="1" applyFill="1" applyBorder="1" applyAlignment="1">
      <alignment horizontal="center"/>
    </xf>
    <xf numFmtId="0" fontId="18" fillId="0" borderId="0" xfId="3" applyFill="1" applyBorder="1" applyAlignment="1">
      <alignment horizontal="center"/>
    </xf>
    <xf numFmtId="0" fontId="18" fillId="0" borderId="0" xfId="3" applyBorder="1" applyAlignment="1">
      <alignment horizontal="center"/>
    </xf>
    <xf numFmtId="165" fontId="19" fillId="0" borderId="97" xfId="3" applyNumberFormat="1" applyFont="1" applyFill="1" applyBorder="1" applyAlignment="1">
      <alignment horizontal="center" vertical="center"/>
    </xf>
    <xf numFmtId="0" fontId="32" fillId="0" borderId="101" xfId="3" applyFont="1" applyFill="1" applyBorder="1" applyAlignment="1">
      <alignment horizontal="center"/>
    </xf>
    <xf numFmtId="0" fontId="15" fillId="0" borderId="105" xfId="3" applyFont="1" applyFill="1" applyBorder="1" applyAlignment="1">
      <alignment horizontal="center"/>
    </xf>
    <xf numFmtId="165" fontId="19" fillId="0" borderId="97" xfId="3" applyNumberFormat="1" applyFont="1" applyFill="1" applyBorder="1" applyAlignment="1">
      <alignment horizontal="center"/>
    </xf>
    <xf numFmtId="0" fontId="15" fillId="0" borderId="106" xfId="3" applyFont="1" applyFill="1" applyBorder="1" applyAlignment="1">
      <alignment horizontal="center"/>
    </xf>
    <xf numFmtId="0" fontId="17" fillId="0" borderId="106" xfId="3" applyFont="1" applyFill="1" applyBorder="1" applyAlignment="1">
      <alignment horizontal="center"/>
    </xf>
    <xf numFmtId="166" fontId="26" fillId="0" borderId="97" xfId="3" applyNumberFormat="1" applyFont="1" applyBorder="1" applyAlignment="1">
      <alignment horizontal="center"/>
    </xf>
    <xf numFmtId="0" fontId="15" fillId="0" borderId="106" xfId="3" applyFont="1" applyBorder="1" applyAlignment="1">
      <alignment horizontal="center"/>
    </xf>
    <xf numFmtId="0" fontId="17" fillId="0" borderId="106" xfId="3" applyFont="1" applyBorder="1" applyAlignment="1">
      <alignment horizontal="center"/>
    </xf>
    <xf numFmtId="165" fontId="19" fillId="0" borderId="97" xfId="3" applyNumberFormat="1" applyFont="1" applyBorder="1" applyAlignment="1">
      <alignment horizontal="center"/>
    </xf>
    <xf numFmtId="165" fontId="26" fillId="0" borderId="97" xfId="3" applyNumberFormat="1" applyFont="1" applyBorder="1" applyAlignment="1">
      <alignment horizontal="center"/>
    </xf>
    <xf numFmtId="17" fontId="26" fillId="0" borderId="97" xfId="3" applyNumberFormat="1" applyFont="1" applyBorder="1" applyAlignment="1">
      <alignment horizontal="center"/>
    </xf>
    <xf numFmtId="0" fontId="26" fillId="0" borderId="106" xfId="3" applyFont="1" applyBorder="1"/>
    <xf numFmtId="0" fontId="18" fillId="0" borderId="97" xfId="3" applyFont="1" applyBorder="1"/>
    <xf numFmtId="0" fontId="18" fillId="0" borderId="106" xfId="3" applyFont="1" applyBorder="1"/>
    <xf numFmtId="0" fontId="18" fillId="0" borderId="100" xfId="3" applyFont="1" applyBorder="1"/>
    <xf numFmtId="0" fontId="18" fillId="0" borderId="107" xfId="3" applyFont="1" applyBorder="1"/>
    <xf numFmtId="0" fontId="36" fillId="0" borderId="0" xfId="0" applyFont="1"/>
    <xf numFmtId="0" fontId="18" fillId="0" borderId="0" xfId="3" applyBorder="1"/>
    <xf numFmtId="0" fontId="33" fillId="0" borderId="0" xfId="3" applyFont="1" applyBorder="1" applyAlignment="1">
      <alignment horizontal="center"/>
    </xf>
    <xf numFmtId="0" fontId="15" fillId="0" borderId="0" xfId="3" applyFont="1" applyBorder="1" applyAlignment="1">
      <alignment horizontal="center"/>
    </xf>
    <xf numFmtId="0" fontId="18" fillId="0" borderId="0" xfId="3" applyFont="1" applyBorder="1" applyAlignment="1">
      <alignment horizontal="center"/>
    </xf>
    <xf numFmtId="0" fontId="26" fillId="0" borderId="0" xfId="3" applyFont="1" applyFill="1" applyBorder="1"/>
    <xf numFmtId="0" fontId="26" fillId="0" borderId="0" xfId="3" applyFont="1" applyBorder="1" applyAlignment="1">
      <alignment horizontal="left"/>
    </xf>
    <xf numFmtId="0" fontId="26" fillId="0" borderId="0" xfId="3" applyFont="1" applyBorder="1" applyAlignment="1">
      <alignment horizontal="center"/>
    </xf>
    <xf numFmtId="49" fontId="26" fillId="0" borderId="0" xfId="3" applyNumberFormat="1" applyFont="1" applyBorder="1"/>
    <xf numFmtId="49" fontId="26" fillId="0" borderId="0" xfId="3" applyNumberFormat="1" applyFont="1" applyFill="1" applyBorder="1"/>
    <xf numFmtId="0" fontId="18" fillId="0" borderId="0" xfId="3" applyBorder="1" applyAlignment="1">
      <alignment horizontal="left"/>
    </xf>
    <xf numFmtId="0" fontId="18" fillId="0" borderId="0" xfId="3" applyFill="1" applyBorder="1" applyAlignment="1">
      <alignment horizontal="left"/>
    </xf>
    <xf numFmtId="2" fontId="15" fillId="0" borderId="0" xfId="3" applyNumberFormat="1" applyFont="1" applyBorder="1" applyAlignment="1">
      <alignment horizontal="center"/>
    </xf>
    <xf numFmtId="0" fontId="30" fillId="0" borderId="0" xfId="3" applyFont="1" applyBorder="1" applyAlignment="1">
      <alignment horizontal="center"/>
    </xf>
    <xf numFmtId="0" fontId="18" fillId="0" borderId="0" xfId="3" applyFont="1" applyBorder="1"/>
    <xf numFmtId="17" fontId="18" fillId="0" borderId="0" xfId="3" applyNumberFormat="1" applyBorder="1" applyAlignment="1">
      <alignment horizontal="center"/>
    </xf>
    <xf numFmtId="0" fontId="17" fillId="0" borderId="0" xfId="3" applyFont="1" applyBorder="1" applyAlignment="1">
      <alignment horizontal="center"/>
    </xf>
    <xf numFmtId="164" fontId="26" fillId="0" borderId="0" xfId="3" applyNumberFormat="1" applyFont="1" applyBorder="1" applyAlignment="1">
      <alignment horizontal="center"/>
    </xf>
    <xf numFmtId="164" fontId="18" fillId="0" borderId="0" xfId="3" applyNumberFormat="1" applyBorder="1" applyAlignment="1">
      <alignment horizontal="center"/>
    </xf>
    <xf numFmtId="164" fontId="18" fillId="0" borderId="0" xfId="3" applyNumberFormat="1" applyBorder="1"/>
    <xf numFmtId="0" fontId="30" fillId="0" borderId="0" xfId="3" applyFont="1" applyBorder="1"/>
    <xf numFmtId="9" fontId="0" fillId="0" borderId="0" xfId="1" applyFont="1"/>
    <xf numFmtId="0" fontId="20" fillId="0" borderId="0" xfId="0" applyFont="1" applyAlignment="1">
      <alignment horizontal="left" vertical="top" wrapText="1"/>
    </xf>
    <xf numFmtId="0" fontId="0" fillId="0" borderId="47" xfId="0" applyBorder="1" applyAlignment="1">
      <alignment horizontal="center" vertical="top"/>
    </xf>
    <xf numFmtId="0" fontId="0" fillId="0" borderId="0" xfId="0" applyBorder="1" applyAlignment="1">
      <alignment horizontal="center" vertical="top"/>
    </xf>
    <xf numFmtId="0" fontId="0" fillId="0" borderId="13" xfId="0" applyBorder="1" applyAlignment="1">
      <alignment horizontal="center" vertical="top"/>
    </xf>
    <xf numFmtId="0" fontId="42" fillId="0" borderId="101" xfId="3" applyFont="1" applyFill="1" applyBorder="1" applyAlignment="1">
      <alignment horizontal="center" vertical="center"/>
    </xf>
    <xf numFmtId="0" fontId="42" fillId="0" borderId="94" xfId="3" applyFont="1" applyFill="1" applyBorder="1" applyAlignment="1">
      <alignment horizontal="center" vertical="center"/>
    </xf>
    <xf numFmtId="0" fontId="42" fillId="0" borderId="106" xfId="3" applyFont="1" applyFill="1" applyBorder="1" applyAlignment="1">
      <alignment horizontal="center" vertical="center"/>
    </xf>
    <xf numFmtId="0" fontId="42" fillId="0" borderId="105" xfId="3" applyFont="1" applyFill="1" applyBorder="1" applyAlignment="1">
      <alignment horizontal="center" vertical="center"/>
    </xf>
    <xf numFmtId="0" fontId="42" fillId="0" borderId="111" xfId="3" applyFont="1" applyFill="1" applyBorder="1" applyAlignment="1">
      <alignment horizontal="center" vertical="center"/>
    </xf>
    <xf numFmtId="0" fontId="42" fillId="0" borderId="97" xfId="3" applyFont="1" applyFill="1" applyBorder="1" applyAlignment="1">
      <alignment horizontal="center" vertical="center"/>
    </xf>
    <xf numFmtId="0" fontId="0" fillId="0" borderId="0" xfId="0"/>
    <xf numFmtId="0" fontId="0" fillId="0" borderId="0" xfId="0"/>
    <xf numFmtId="0" fontId="0" fillId="0" borderId="0" xfId="0"/>
    <xf numFmtId="0" fontId="20" fillId="0" borderId="0" xfId="0" applyFont="1" applyAlignment="1">
      <alignment horizontal="left" vertical="center" wrapText="1" indent="1"/>
    </xf>
    <xf numFmtId="0" fontId="43" fillId="0" borderId="0" xfId="0" applyFont="1" applyAlignment="1">
      <alignment horizontal="left" wrapText="1"/>
    </xf>
    <xf numFmtId="0" fontId="43" fillId="0" borderId="0" xfId="0" applyFont="1" applyAlignment="1">
      <alignment horizontal="left" vertical="center" wrapText="1"/>
    </xf>
    <xf numFmtId="0" fontId="34" fillId="0" borderId="97" xfId="3" applyFont="1" applyFill="1" applyBorder="1" applyAlignment="1">
      <alignment horizontal="center" vertical="center"/>
    </xf>
    <xf numFmtId="0" fontId="34" fillId="0" borderId="97" xfId="0" applyFont="1" applyFill="1" applyBorder="1" applyAlignment="1">
      <alignment horizontal="center" vertical="center"/>
    </xf>
    <xf numFmtId="0" fontId="24" fillId="0" borderId="97" xfId="0" applyFont="1" applyBorder="1" applyAlignment="1">
      <alignment horizontal="center" vertical="center"/>
    </xf>
    <xf numFmtId="0" fontId="43" fillId="0" borderId="0" xfId="0" applyFont="1" applyAlignment="1">
      <alignment horizontal="left" vertical="top" wrapText="1"/>
    </xf>
    <xf numFmtId="0" fontId="34" fillId="0" borderId="97" xfId="0" applyFont="1" applyFill="1" applyBorder="1" applyAlignment="1">
      <alignment horizontal="center" vertical="center"/>
    </xf>
    <xf numFmtId="0" fontId="44" fillId="0" borderId="97" xfId="0" applyFont="1" applyFill="1" applyBorder="1" applyAlignment="1">
      <alignment horizontal="center" vertical="center" wrapText="1"/>
    </xf>
    <xf numFmtId="0" fontId="34" fillId="0" borderId="97" xfId="0" applyFont="1" applyFill="1" applyBorder="1" applyAlignment="1">
      <alignment horizontal="center" vertical="center"/>
    </xf>
    <xf numFmtId="0" fontId="34" fillId="0" borderId="92" xfId="0" applyFont="1" applyBorder="1" applyAlignment="1">
      <alignment horizontal="center" vertical="top"/>
    </xf>
    <xf numFmtId="0" fontId="33" fillId="0" borderId="97" xfId="0" applyFont="1" applyBorder="1" applyAlignment="1">
      <alignment horizontal="center" vertical="top"/>
    </xf>
    <xf numFmtId="0" fontId="34" fillId="0" borderId="96" xfId="0" applyFont="1" applyBorder="1" applyAlignment="1">
      <alignment horizontal="center" vertical="top"/>
    </xf>
    <xf numFmtId="0" fontId="33" fillId="0" borderId="97" xfId="0" applyFont="1" applyBorder="1" applyAlignment="1">
      <alignment horizontal="center"/>
    </xf>
    <xf numFmtId="0" fontId="34" fillId="0" borderId="97" xfId="0" applyFont="1" applyBorder="1" applyAlignment="1">
      <alignment horizontal="center"/>
    </xf>
    <xf numFmtId="0" fontId="34" fillId="0" borderId="96" xfId="0" applyFont="1" applyBorder="1" applyAlignment="1">
      <alignment horizontal="center" vertical="center"/>
    </xf>
    <xf numFmtId="0" fontId="34" fillId="0" borderId="96" xfId="0" applyFont="1" applyBorder="1" applyAlignment="1">
      <alignment horizontal="center"/>
    </xf>
    <xf numFmtId="0" fontId="33" fillId="0" borderId="94" xfId="0" applyFont="1" applyBorder="1" applyAlignment="1">
      <alignment horizontal="center" vertical="top"/>
    </xf>
    <xf numFmtId="0" fontId="34" fillId="0" borderId="96" xfId="0" applyFont="1" applyFill="1" applyBorder="1" applyAlignment="1">
      <alignment horizontal="center" vertical="top"/>
    </xf>
    <xf numFmtId="0" fontId="33" fillId="0" borderId="97" xfId="0" applyFont="1" applyFill="1" applyBorder="1" applyAlignment="1">
      <alignment horizontal="center"/>
    </xf>
    <xf numFmtId="0" fontId="34" fillId="0" borderId="98" xfId="0" applyFont="1" applyBorder="1" applyAlignment="1">
      <alignment horizontal="center" vertical="center"/>
    </xf>
    <xf numFmtId="0" fontId="33" fillId="0" borderId="100" xfId="0" applyFont="1" applyBorder="1" applyAlignment="1">
      <alignment horizontal="center"/>
    </xf>
    <xf numFmtId="0" fontId="34" fillId="0" borderId="97" xfId="0" applyFont="1" applyFill="1" applyBorder="1" applyAlignment="1">
      <alignment horizontal="center" vertical="center" wrapText="1"/>
    </xf>
    <xf numFmtId="0" fontId="25" fillId="0" borderId="0" xfId="0" applyFont="1" applyBorder="1" applyAlignment="1">
      <alignment vertical="center" wrapText="1"/>
    </xf>
    <xf numFmtId="0" fontId="32" fillId="0" borderId="101" xfId="0" applyFont="1" applyBorder="1" applyAlignment="1">
      <alignment horizontal="center"/>
    </xf>
    <xf numFmtId="0" fontId="43" fillId="0" borderId="0" xfId="0" applyFont="1" applyBorder="1" applyAlignment="1">
      <alignment vertical="center" wrapText="1"/>
    </xf>
    <xf numFmtId="0" fontId="34" fillId="0" borderId="97" xfId="0" applyFont="1" applyFill="1" applyBorder="1" applyAlignment="1">
      <alignment horizontal="center" vertical="center"/>
    </xf>
    <xf numFmtId="0" fontId="43" fillId="0" borderId="101" xfId="0" applyFont="1" applyFill="1" applyBorder="1" applyAlignment="1">
      <alignment wrapText="1"/>
    </xf>
    <xf numFmtId="0" fontId="33" fillId="0" borderId="97" xfId="0" applyFont="1" applyBorder="1" applyAlignment="1">
      <alignment horizontal="center" vertical="top" wrapText="1"/>
    </xf>
    <xf numFmtId="0" fontId="43" fillId="0" borderId="101" xfId="0" applyFont="1" applyFill="1" applyBorder="1" applyAlignment="1">
      <alignment vertical="top" wrapText="1"/>
    </xf>
    <xf numFmtId="0" fontId="43" fillId="0" borderId="103" xfId="0" applyFont="1" applyFill="1" applyBorder="1" applyAlignment="1">
      <alignment vertical="top" wrapText="1"/>
    </xf>
    <xf numFmtId="0" fontId="43" fillId="0" borderId="0" xfId="0" applyFont="1" applyAlignment="1">
      <alignment vertical="top" wrapText="1"/>
    </xf>
    <xf numFmtId="0" fontId="43" fillId="0" borderId="97" xfId="0" applyFont="1" applyFill="1" applyBorder="1" applyAlignment="1">
      <alignment vertical="top" wrapText="1"/>
    </xf>
    <xf numFmtId="165" fontId="34" fillId="0" borderId="97" xfId="0" applyNumberFormat="1" applyFont="1" applyBorder="1" applyAlignment="1">
      <alignment horizontal="center" vertical="center"/>
    </xf>
    <xf numFmtId="0" fontId="34" fillId="0" borderId="97" xfId="0" applyFont="1" applyBorder="1" applyAlignment="1">
      <alignment horizontal="center" vertical="center"/>
    </xf>
    <xf numFmtId="165" fontId="34" fillId="0" borderId="97" xfId="0" applyNumberFormat="1" applyFont="1" applyBorder="1" applyAlignment="1">
      <alignment horizontal="center"/>
    </xf>
    <xf numFmtId="165" fontId="34" fillId="0" borderId="97" xfId="0" applyNumberFormat="1" applyFont="1" applyBorder="1" applyAlignment="1">
      <alignment horizontal="center" vertical="center" wrapText="1"/>
    </xf>
    <xf numFmtId="0" fontId="44" fillId="0" borderId="97" xfId="3" applyFont="1" applyFill="1" applyBorder="1" applyAlignment="1">
      <alignment horizontal="center" vertical="center" wrapText="1"/>
    </xf>
    <xf numFmtId="0" fontId="33" fillId="0" borderId="97" xfId="0" applyFont="1" applyBorder="1" applyAlignment="1">
      <alignment horizontal="center" vertical="center" wrapText="1"/>
    </xf>
    <xf numFmtId="0" fontId="33" fillId="0" borderId="97" xfId="0" applyFont="1" applyFill="1" applyBorder="1" applyAlignment="1">
      <alignment horizontal="center" vertical="center"/>
    </xf>
    <xf numFmtId="0" fontId="33" fillId="0" borderId="97" xfId="0" applyFont="1" applyFill="1" applyBorder="1" applyAlignment="1">
      <alignment vertical="center"/>
    </xf>
    <xf numFmtId="0" fontId="43" fillId="0" borderId="97" xfId="0" applyNumberFormat="1" applyFont="1" applyFill="1" applyBorder="1" applyAlignment="1">
      <alignment vertical="top" wrapText="1"/>
    </xf>
    <xf numFmtId="0" fontId="43" fillId="0" borderId="94" xfId="0" applyFont="1" applyFill="1" applyBorder="1" applyAlignment="1">
      <alignment vertical="top" wrapText="1"/>
    </xf>
    <xf numFmtId="0" fontId="33" fillId="0" borderId="94" xfId="0" applyFont="1" applyBorder="1" applyAlignment="1">
      <alignment horizontal="center" vertical="center" wrapText="1"/>
    </xf>
    <xf numFmtId="0" fontId="34" fillId="0" borderId="94" xfId="0" applyFont="1" applyFill="1" applyBorder="1" applyAlignment="1">
      <alignment horizontal="center" vertical="center"/>
    </xf>
    <xf numFmtId="165" fontId="34" fillId="0" borderId="94" xfId="0" applyNumberFormat="1" applyFont="1" applyBorder="1" applyAlignment="1">
      <alignment horizontal="center" vertical="center"/>
    </xf>
    <xf numFmtId="0" fontId="24" fillId="0" borderId="97" xfId="0" applyFont="1" applyBorder="1" applyAlignment="1">
      <alignment horizontal="center" vertical="center" wrapText="1"/>
    </xf>
    <xf numFmtId="0" fontId="20" fillId="0" borderId="100" xfId="0" applyFont="1" applyBorder="1"/>
    <xf numFmtId="0" fontId="34" fillId="0" borderId="0" xfId="0" applyFont="1" applyBorder="1" applyAlignment="1">
      <alignment horizontal="left" vertical="top" wrapText="1"/>
    </xf>
    <xf numFmtId="165" fontId="20" fillId="0" borderId="97" xfId="0" applyNumberFormat="1" applyFont="1" applyBorder="1" applyAlignment="1">
      <alignment horizontal="center" vertical="center" wrapText="1"/>
    </xf>
    <xf numFmtId="0" fontId="34" fillId="0" borderId="97" xfId="0" applyFont="1" applyBorder="1" applyAlignment="1">
      <alignment horizontal="left" vertical="top" wrapText="1"/>
    </xf>
    <xf numFmtId="0" fontId="34" fillId="0" borderId="97" xfId="0" applyFont="1" applyBorder="1" applyAlignment="1">
      <alignment vertical="top" wrapText="1"/>
    </xf>
    <xf numFmtId="0" fontId="43" fillId="0" borderId="94" xfId="0" applyFont="1" applyBorder="1" applyAlignment="1">
      <alignment vertical="top" wrapText="1"/>
    </xf>
    <xf numFmtId="0" fontId="34" fillId="0" borderId="0" xfId="0" applyFont="1" applyBorder="1" applyAlignment="1">
      <alignment horizontal="left" vertical="top"/>
    </xf>
    <xf numFmtId="0" fontId="24" fillId="0" borderId="97" xfId="0" applyFont="1" applyBorder="1" applyAlignment="1">
      <alignment horizontal="center" vertical="center" wrapText="1"/>
    </xf>
    <xf numFmtId="0" fontId="34" fillId="0" borderId="0" xfId="0" applyFont="1" applyBorder="1" applyAlignment="1">
      <alignment vertical="top" wrapText="1"/>
    </xf>
    <xf numFmtId="165" fontId="20" fillId="0" borderId="97" xfId="0" applyNumberFormat="1" applyFont="1" applyBorder="1" applyAlignment="1">
      <alignment vertical="center" wrapText="1"/>
    </xf>
    <xf numFmtId="165" fontId="20" fillId="0" borderId="94" xfId="0" applyNumberFormat="1" applyFont="1" applyBorder="1" applyAlignment="1">
      <alignment horizontal="center" vertical="center" wrapText="1"/>
    </xf>
    <xf numFmtId="0" fontId="43" fillId="0" borderId="97" xfId="0" applyFont="1" applyBorder="1" applyAlignment="1">
      <alignment vertical="top" wrapText="1"/>
    </xf>
    <xf numFmtId="165" fontId="19" fillId="0" borderId="97" xfId="0" applyNumberFormat="1" applyFont="1" applyBorder="1" applyAlignment="1">
      <alignment horizontal="center" vertical="center" wrapText="1"/>
    </xf>
    <xf numFmtId="0" fontId="20" fillId="0" borderId="0" xfId="0" applyFont="1" applyAlignment="1">
      <alignment horizontal="left" vertical="top" wrapText="1"/>
    </xf>
    <xf numFmtId="0" fontId="0" fillId="0" borderId="0" xfId="0"/>
    <xf numFmtId="0" fontId="24" fillId="0" borderId="97" xfId="4" applyFont="1" applyBorder="1" applyAlignment="1">
      <alignment horizontal="center" vertical="center"/>
    </xf>
    <xf numFmtId="0" fontId="19" fillId="0" borderId="97" xfId="4" applyFont="1" applyBorder="1" applyAlignment="1">
      <alignment horizontal="center" vertical="center"/>
    </xf>
    <xf numFmtId="0" fontId="20" fillId="0" borderId="0" xfId="0" applyFont="1" applyFill="1" applyBorder="1" applyAlignment="1">
      <alignment vertical="center" wrapText="1"/>
    </xf>
    <xf numFmtId="0" fontId="20" fillId="0" borderId="94" xfId="0" applyFont="1" applyFill="1" applyBorder="1" applyAlignment="1">
      <alignment horizontal="left" vertical="top" wrapText="1"/>
    </xf>
    <xf numFmtId="0" fontId="0" fillId="0" borderId="0" xfId="0"/>
    <xf numFmtId="0" fontId="20" fillId="0" borderId="0" xfId="0" applyFont="1" applyAlignment="1">
      <alignment vertical="center" wrapText="1"/>
    </xf>
    <xf numFmtId="0" fontId="19" fillId="0" borderId="97" xfId="3" applyFont="1" applyFill="1" applyBorder="1" applyAlignment="1">
      <alignment horizontal="center" vertical="center" wrapText="1"/>
    </xf>
    <xf numFmtId="0" fontId="19" fillId="0" borderId="97" xfId="3" applyFont="1" applyFill="1" applyBorder="1" applyAlignment="1">
      <alignment vertical="center" wrapText="1"/>
    </xf>
    <xf numFmtId="0" fontId="0" fillId="0" borderId="0" xfId="0"/>
    <xf numFmtId="0" fontId="19" fillId="0" borderId="110" xfId="3" applyFont="1" applyBorder="1" applyAlignment="1">
      <alignment horizontal="center" vertical="center"/>
    </xf>
    <xf numFmtId="0" fontId="19" fillId="0" borderId="97" xfId="3" applyFont="1" applyFill="1" applyBorder="1" applyAlignment="1">
      <alignment vertical="top" wrapText="1"/>
    </xf>
    <xf numFmtId="0" fontId="19" fillId="0" borderId="97" xfId="3" applyFont="1" applyFill="1" applyBorder="1" applyAlignment="1">
      <alignment horizontal="left" vertical="center"/>
    </xf>
    <xf numFmtId="0" fontId="4" fillId="0" borderId="7" xfId="0" applyFont="1" applyBorder="1" applyAlignment="1">
      <alignment horizontal="center" vertical="center" wrapText="1"/>
    </xf>
    <xf numFmtId="0" fontId="4" fillId="0" borderId="73" xfId="0" applyFont="1" applyBorder="1" applyAlignment="1">
      <alignment horizontal="center" vertical="top" wrapText="1"/>
    </xf>
    <xf numFmtId="0" fontId="5" fillId="0" borderId="73" xfId="0" applyFont="1" applyBorder="1" applyAlignment="1">
      <alignment horizontal="right" vertical="top" wrapText="1"/>
    </xf>
    <xf numFmtId="0" fontId="5" fillId="0" borderId="73" xfId="0" applyFont="1" applyBorder="1" applyAlignment="1">
      <alignment vertical="top" wrapText="1"/>
    </xf>
    <xf numFmtId="10" fontId="5" fillId="0" borderId="73" xfId="0" applyNumberFormat="1" applyFont="1" applyBorder="1" applyAlignment="1">
      <alignment horizontal="center" vertical="top" wrapText="1"/>
    </xf>
    <xf numFmtId="0" fontId="4" fillId="0" borderId="112" xfId="0" applyFont="1" applyBorder="1" applyAlignment="1">
      <alignment horizontal="center" vertical="top" wrapText="1"/>
    </xf>
    <xf numFmtId="10" fontId="4" fillId="0" borderId="112" xfId="0" applyNumberFormat="1" applyFont="1" applyBorder="1" applyAlignment="1">
      <alignment horizontal="center" vertical="top" wrapText="1"/>
    </xf>
    <xf numFmtId="0" fontId="4" fillId="0" borderId="112" xfId="0" applyFont="1" applyBorder="1" applyAlignment="1">
      <alignment horizontal="right" vertical="top" wrapText="1"/>
    </xf>
    <xf numFmtId="0" fontId="4" fillId="0" borderId="112" xfId="0" applyFont="1" applyBorder="1" applyAlignment="1">
      <alignment vertical="top" wrapText="1"/>
    </xf>
    <xf numFmtId="0" fontId="4" fillId="0" borderId="113" xfId="0" applyFont="1" applyBorder="1" applyAlignment="1">
      <alignment horizontal="center" vertical="top" wrapText="1"/>
    </xf>
    <xf numFmtId="10" fontId="4" fillId="0" borderId="113" xfId="0" applyNumberFormat="1" applyFont="1" applyBorder="1" applyAlignment="1">
      <alignment horizontal="center" vertical="top" wrapText="1"/>
    </xf>
    <xf numFmtId="0" fontId="4" fillId="0" borderId="113" xfId="0" applyFont="1" applyBorder="1" applyAlignment="1">
      <alignment horizontal="right" vertical="top" wrapText="1"/>
    </xf>
    <xf numFmtId="0" fontId="4" fillId="0" borderId="113" xfId="0" applyFont="1" applyBorder="1" applyAlignment="1">
      <alignment vertical="top" wrapText="1"/>
    </xf>
    <xf numFmtId="0" fontId="4" fillId="0" borderId="114" xfId="0" applyFont="1" applyBorder="1" applyAlignment="1">
      <alignment horizontal="center" vertical="top" wrapText="1"/>
    </xf>
    <xf numFmtId="10" fontId="4" fillId="0" borderId="114" xfId="0" applyNumberFormat="1" applyFont="1" applyBorder="1" applyAlignment="1">
      <alignment horizontal="center" vertical="top" wrapText="1"/>
    </xf>
    <xf numFmtId="0" fontId="4" fillId="0" borderId="114" xfId="0" applyFont="1" applyBorder="1" applyAlignment="1">
      <alignment horizontal="right" vertical="top" wrapText="1"/>
    </xf>
    <xf numFmtId="0" fontId="4" fillId="0" borderId="114" xfId="0" applyFont="1" applyBorder="1" applyAlignment="1">
      <alignment vertical="top" wrapText="1"/>
    </xf>
    <xf numFmtId="10" fontId="4" fillId="0" borderId="112" xfId="1" applyNumberFormat="1" applyFont="1" applyBorder="1" applyAlignment="1">
      <alignment horizontal="center" vertical="top" wrapText="1"/>
    </xf>
    <xf numFmtId="165" fontId="19" fillId="0" borderId="94" xfId="4" applyNumberFormat="1" applyFont="1" applyBorder="1" applyAlignment="1">
      <alignment horizontal="center" vertical="center"/>
    </xf>
    <xf numFmtId="165" fontId="19" fillId="0" borderId="97" xfId="4" applyNumberFormat="1" applyFont="1" applyBorder="1" applyAlignment="1">
      <alignment horizontal="center" vertical="center"/>
    </xf>
    <xf numFmtId="0" fontId="20" fillId="0" borderId="0" xfId="0" applyFont="1" applyAlignment="1">
      <alignment horizontal="left" vertical="top" wrapText="1"/>
    </xf>
    <xf numFmtId="165" fontId="20" fillId="0" borderId="97" xfId="0" applyNumberFormat="1" applyFont="1" applyBorder="1" applyAlignment="1">
      <alignment horizontal="center" vertical="center" wrapText="1"/>
    </xf>
    <xf numFmtId="167" fontId="45" fillId="0" borderId="112" xfId="5" applyNumberFormat="1" applyFont="1" applyFill="1" applyBorder="1" applyAlignment="1">
      <alignment horizontal="right" vertical="top"/>
    </xf>
    <xf numFmtId="167" fontId="4" fillId="0" borderId="113" xfId="5" applyNumberFormat="1" applyFont="1" applyBorder="1" applyAlignment="1">
      <alignment horizontal="left" wrapText="1"/>
    </xf>
    <xf numFmtId="10" fontId="4" fillId="0" borderId="113" xfId="1" applyNumberFormat="1" applyFont="1" applyBorder="1" applyAlignment="1">
      <alignment horizontal="center" vertical="top" wrapText="1"/>
    </xf>
    <xf numFmtId="167" fontId="4" fillId="0" borderId="113" xfId="5" applyNumberFormat="1" applyFont="1" applyBorder="1" applyAlignment="1">
      <alignment horizontal="left" vertical="top" wrapText="1"/>
    </xf>
    <xf numFmtId="167" fontId="4" fillId="0" borderId="114" xfId="5" applyNumberFormat="1" applyFont="1" applyBorder="1" applyAlignment="1">
      <alignment horizontal="left" vertical="top" wrapText="1"/>
    </xf>
    <xf numFmtId="167" fontId="47" fillId="0" borderId="73" xfId="0" applyNumberFormat="1" applyFont="1" applyBorder="1" applyAlignment="1">
      <alignment vertical="top" wrapText="1"/>
    </xf>
    <xf numFmtId="10" fontId="47" fillId="0" borderId="73" xfId="0" applyNumberFormat="1" applyFont="1" applyBorder="1" applyAlignment="1">
      <alignment horizontal="center" vertical="top" wrapText="1"/>
    </xf>
    <xf numFmtId="10" fontId="4" fillId="0" borderId="73" xfId="1" applyNumberFormat="1" applyFont="1" applyBorder="1" applyAlignment="1">
      <alignment horizontal="center" vertical="top" wrapText="1"/>
    </xf>
    <xf numFmtId="0" fontId="0" fillId="0" borderId="0" xfId="0"/>
    <xf numFmtId="165" fontId="19" fillId="0" borderId="94" xfId="3" applyNumberFormat="1" applyFont="1" applyBorder="1" applyAlignment="1">
      <alignment horizontal="center"/>
    </xf>
    <xf numFmtId="9" fontId="9" fillId="0" borderId="118" xfId="1" applyFont="1" applyBorder="1" applyAlignment="1">
      <alignment horizontal="right"/>
    </xf>
    <xf numFmtId="3" fontId="9" fillId="0" borderId="119" xfId="0" applyNumberFormat="1" applyFont="1" applyBorder="1" applyAlignment="1">
      <alignment horizontal="right"/>
    </xf>
    <xf numFmtId="3" fontId="9" fillId="0" borderId="120" xfId="0" applyNumberFormat="1" applyFont="1" applyBorder="1" applyAlignment="1">
      <alignment horizontal="right"/>
    </xf>
    <xf numFmtId="3" fontId="9" fillId="0" borderId="119" xfId="0" applyNumberFormat="1" applyFont="1" applyBorder="1"/>
    <xf numFmtId="3" fontId="9" fillId="0" borderId="121" xfId="0" applyNumberFormat="1" applyFont="1" applyBorder="1" applyAlignment="1">
      <alignment horizontal="right"/>
    </xf>
    <xf numFmtId="3" fontId="9" fillId="0" borderId="122" xfId="0" applyNumberFormat="1" applyFont="1" applyBorder="1" applyAlignment="1">
      <alignment horizontal="right"/>
    </xf>
    <xf numFmtId="3" fontId="9" fillId="0" borderId="26" xfId="0" applyNumberFormat="1" applyFont="1" applyBorder="1" applyAlignment="1">
      <alignment horizontal="center" vertical="center"/>
    </xf>
    <xf numFmtId="9" fontId="9" fillId="0" borderId="118" xfId="1" applyFont="1" applyBorder="1" applyAlignment="1">
      <alignment horizontal="center"/>
    </xf>
    <xf numFmtId="3" fontId="9" fillId="0" borderId="0" xfId="0" applyNumberFormat="1" applyFont="1" applyFill="1" applyBorder="1" applyAlignment="1">
      <alignment horizontal="right"/>
    </xf>
    <xf numFmtId="3" fontId="0" fillId="0" borderId="0" xfId="0" applyNumberFormat="1" applyAlignment="1"/>
    <xf numFmtId="3" fontId="9" fillId="0" borderId="0" xfId="0" applyNumberFormat="1" applyFont="1" applyFill="1" applyBorder="1" applyAlignment="1">
      <alignment horizontal="center"/>
    </xf>
    <xf numFmtId="3" fontId="9" fillId="0" borderId="0" xfId="0" applyNumberFormat="1" applyFont="1" applyFill="1" applyBorder="1" applyAlignment="1"/>
    <xf numFmtId="4" fontId="9" fillId="0" borderId="26" xfId="0" applyNumberFormat="1" applyFont="1" applyBorder="1" applyAlignment="1">
      <alignment horizontal="right"/>
    </xf>
    <xf numFmtId="4" fontId="9" fillId="0" borderId="37" xfId="0" applyNumberFormat="1" applyFont="1" applyBorder="1" applyAlignment="1">
      <alignment horizontal="right"/>
    </xf>
    <xf numFmtId="3" fontId="9" fillId="0" borderId="123" xfId="0" applyNumberFormat="1" applyFont="1" applyBorder="1" applyAlignment="1">
      <alignment horizontal="center" vertical="center"/>
    </xf>
    <xf numFmtId="9" fontId="9" fillId="0" borderId="18" xfId="1" applyNumberFormat="1" applyFont="1" applyBorder="1" applyAlignment="1">
      <alignment horizontal="right"/>
    </xf>
    <xf numFmtId="0" fontId="19" fillId="0" borderId="94" xfId="4" applyFont="1" applyFill="1" applyBorder="1" applyAlignment="1">
      <alignment horizontal="center" vertical="center"/>
    </xf>
    <xf numFmtId="0" fontId="19" fillId="0" borderId="94" xfId="4" applyFont="1" applyBorder="1" applyAlignment="1">
      <alignment horizontal="center" vertical="center"/>
    </xf>
    <xf numFmtId="0" fontId="19" fillId="0" borderId="110" xfId="3" applyFont="1" applyBorder="1" applyAlignment="1">
      <alignment horizontal="center" vertical="top"/>
    </xf>
    <xf numFmtId="0" fontId="19" fillId="0" borderId="97" xfId="4" applyFont="1" applyBorder="1" applyAlignment="1">
      <alignment horizontal="center" vertical="center"/>
    </xf>
    <xf numFmtId="0" fontId="42" fillId="0" borderId="105" xfId="3" applyFont="1" applyFill="1" applyBorder="1" applyAlignment="1">
      <alignment horizontal="center" vertical="center"/>
    </xf>
    <xf numFmtId="0" fontId="42" fillId="0" borderId="106" xfId="3" applyFont="1" applyFill="1" applyBorder="1" applyAlignment="1">
      <alignment horizontal="center" vertical="center"/>
    </xf>
    <xf numFmtId="0" fontId="19" fillId="0" borderId="96" xfId="4" applyFont="1" applyBorder="1" applyAlignment="1">
      <alignment horizontal="center" vertical="top"/>
    </xf>
    <xf numFmtId="0" fontId="24" fillId="0" borderId="97" xfId="4" applyFont="1" applyBorder="1" applyAlignment="1">
      <alignment horizontal="center" vertical="center"/>
    </xf>
    <xf numFmtId="0" fontId="0" fillId="0" borderId="0" xfId="0"/>
    <xf numFmtId="0" fontId="0" fillId="0" borderId="0" xfId="0"/>
    <xf numFmtId="0" fontId="0" fillId="0" borderId="0" xfId="0"/>
    <xf numFmtId="0" fontId="0" fillId="0" borderId="0" xfId="0" applyAlignment="1">
      <alignment wrapText="1"/>
    </xf>
    <xf numFmtId="0" fontId="10" fillId="2" borderId="126" xfId="0" applyFont="1" applyFill="1" applyBorder="1"/>
    <xf numFmtId="3" fontId="9" fillId="0" borderId="128" xfId="0" applyNumberFormat="1" applyFont="1" applyBorder="1" applyAlignment="1">
      <alignment horizontal="right"/>
    </xf>
    <xf numFmtId="167" fontId="10" fillId="2" borderId="116" xfId="5" applyNumberFormat="1" applyFont="1" applyFill="1" applyBorder="1"/>
    <xf numFmtId="167" fontId="10" fillId="2" borderId="124" xfId="5" applyNumberFormat="1" applyFont="1" applyFill="1" applyBorder="1"/>
    <xf numFmtId="167" fontId="9" fillId="0" borderId="5" xfId="5" applyNumberFormat="1" applyFont="1" applyBorder="1" applyAlignment="1">
      <alignment horizontal="right"/>
    </xf>
    <xf numFmtId="167" fontId="9" fillId="0" borderId="27" xfId="5" applyNumberFormat="1" applyFont="1" applyBorder="1" applyAlignment="1">
      <alignment horizontal="right"/>
    </xf>
    <xf numFmtId="167" fontId="9" fillId="0" borderId="115" xfId="5" applyNumberFormat="1" applyFont="1" applyBorder="1" applyAlignment="1">
      <alignment horizontal="right"/>
    </xf>
    <xf numFmtId="167" fontId="9" fillId="0" borderId="125" xfId="5" applyNumberFormat="1" applyFont="1" applyBorder="1" applyAlignment="1">
      <alignment horizontal="right"/>
    </xf>
    <xf numFmtId="167" fontId="9" fillId="0" borderId="17" xfId="5" applyNumberFormat="1" applyFont="1" applyBorder="1" applyAlignment="1">
      <alignment horizontal="right"/>
    </xf>
    <xf numFmtId="167" fontId="9" fillId="0" borderId="25" xfId="5" applyNumberFormat="1" applyFont="1" applyBorder="1" applyAlignment="1">
      <alignment horizontal="right"/>
    </xf>
    <xf numFmtId="167" fontId="9" fillId="0" borderId="29" xfId="5" applyNumberFormat="1" applyFont="1" applyBorder="1" applyAlignment="1">
      <alignment horizontal="right"/>
    </xf>
    <xf numFmtId="167" fontId="9" fillId="0" borderId="117" xfId="5" applyNumberFormat="1" applyFont="1" applyBorder="1" applyAlignment="1">
      <alignment horizontal="right"/>
    </xf>
    <xf numFmtId="167" fontId="10" fillId="2" borderId="127" xfId="5" applyNumberFormat="1" applyFont="1" applyFill="1" applyBorder="1"/>
    <xf numFmtId="167" fontId="9" fillId="0" borderId="39" xfId="0" applyNumberFormat="1" applyFont="1" applyBorder="1"/>
    <xf numFmtId="3" fontId="9" fillId="0" borderId="73" xfId="0" applyNumberFormat="1" applyFont="1" applyBorder="1" applyAlignment="1">
      <alignment horizontal="right"/>
    </xf>
    <xf numFmtId="167" fontId="9" fillId="0" borderId="24" xfId="5" applyNumberFormat="1" applyFont="1" applyBorder="1" applyAlignment="1">
      <alignment horizontal="center" vertical="center"/>
    </xf>
    <xf numFmtId="167" fontId="10" fillId="2" borderId="24" xfId="5" applyNumberFormat="1" applyFont="1" applyFill="1" applyBorder="1"/>
    <xf numFmtId="167" fontId="9" fillId="0" borderId="24" xfId="5" applyNumberFormat="1" applyFont="1" applyBorder="1" applyAlignment="1">
      <alignment horizontal="center"/>
    </xf>
    <xf numFmtId="3" fontId="9" fillId="0" borderId="74" xfId="0" applyNumberFormat="1" applyFont="1" applyBorder="1" applyAlignment="1">
      <alignment horizontal="right"/>
    </xf>
    <xf numFmtId="3" fontId="9" fillId="0" borderId="1" xfId="0" applyNumberFormat="1" applyFont="1" applyBorder="1" applyAlignment="1">
      <alignment horizontal="right"/>
    </xf>
    <xf numFmtId="3" fontId="9" fillId="0" borderId="129" xfId="0" applyNumberFormat="1" applyFont="1" applyBorder="1" applyAlignment="1">
      <alignment horizontal="right"/>
    </xf>
    <xf numFmtId="167" fontId="9" fillId="0" borderId="24" xfId="5" applyNumberFormat="1" applyFont="1" applyBorder="1" applyAlignment="1">
      <alignment horizontal="right"/>
    </xf>
    <xf numFmtId="167" fontId="9" fillId="0" borderId="51" xfId="1" applyNumberFormat="1" applyFont="1" applyBorder="1" applyAlignment="1">
      <alignment horizontal="right"/>
    </xf>
    <xf numFmtId="3" fontId="9" fillId="0" borderId="73" xfId="0" applyNumberFormat="1" applyFont="1" applyBorder="1" applyAlignment="1">
      <alignment horizontal="center"/>
    </xf>
    <xf numFmtId="3" fontId="9" fillId="0" borderId="12" xfId="0" applyNumberFormat="1" applyFont="1" applyBorder="1" applyAlignment="1">
      <alignment horizontal="center" vertical="center"/>
    </xf>
    <xf numFmtId="3" fontId="9" fillId="0" borderId="74" xfId="0" applyNumberFormat="1" applyFont="1" applyBorder="1" applyAlignment="1">
      <alignment horizontal="center"/>
    </xf>
    <xf numFmtId="4" fontId="9" fillId="0" borderId="12" xfId="0" applyNumberFormat="1" applyFont="1" applyBorder="1" applyAlignment="1">
      <alignment horizontal="right"/>
    </xf>
    <xf numFmtId="0" fontId="9" fillId="0" borderId="0" xfId="0" applyFont="1" applyBorder="1" applyAlignment="1">
      <alignment horizontal="center"/>
    </xf>
    <xf numFmtId="9" fontId="9" fillId="0" borderId="36" xfId="1" applyFont="1" applyBorder="1" applyAlignment="1">
      <alignment horizontal="right"/>
    </xf>
    <xf numFmtId="9" fontId="9" fillId="0" borderId="36" xfId="1" applyNumberFormat="1" applyFont="1" applyBorder="1" applyAlignment="1">
      <alignment horizontal="right"/>
    </xf>
    <xf numFmtId="9" fontId="9" fillId="0" borderId="37" xfId="1" applyNumberFormat="1" applyFont="1" applyBorder="1" applyAlignment="1">
      <alignment horizontal="right"/>
    </xf>
    <xf numFmtId="0" fontId="2" fillId="0" borderId="133" xfId="0" applyFont="1" applyBorder="1" applyAlignment="1">
      <alignment horizontal="center"/>
    </xf>
    <xf numFmtId="0" fontId="9" fillId="0" borderId="1" xfId="0" applyFont="1" applyBorder="1" applyAlignment="1">
      <alignment horizontal="center"/>
    </xf>
    <xf numFmtId="0" fontId="9" fillId="0" borderId="134" xfId="0" applyFont="1" applyBorder="1" applyAlignment="1">
      <alignment horizontal="center"/>
    </xf>
    <xf numFmtId="0" fontId="9" fillId="0" borderId="135" xfId="0" applyFont="1" applyBorder="1" applyAlignment="1">
      <alignment horizontal="center"/>
    </xf>
    <xf numFmtId="0" fontId="9" fillId="0" borderId="129" xfId="0" applyFont="1" applyBorder="1" applyAlignment="1">
      <alignment horizontal="center"/>
    </xf>
    <xf numFmtId="0" fontId="9" fillId="0" borderId="111" xfId="0" applyFont="1" applyBorder="1" applyAlignment="1">
      <alignment horizontal="center"/>
    </xf>
    <xf numFmtId="167" fontId="10" fillId="2" borderId="136" xfId="5" applyNumberFormat="1" applyFont="1" applyFill="1" applyBorder="1"/>
    <xf numFmtId="167" fontId="9" fillId="0" borderId="49" xfId="5" applyNumberFormat="1" applyFont="1" applyBorder="1" applyAlignment="1">
      <alignment horizontal="right"/>
    </xf>
    <xf numFmtId="3" fontId="9" fillId="0" borderId="137" xfId="0" applyNumberFormat="1" applyFont="1" applyBorder="1" applyAlignment="1">
      <alignment horizontal="right"/>
    </xf>
    <xf numFmtId="3" fontId="9" fillId="0" borderId="137" xfId="0" applyNumberFormat="1" applyFont="1" applyBorder="1" applyAlignment="1">
      <alignment horizontal="center"/>
    </xf>
    <xf numFmtId="167" fontId="9" fillId="0" borderId="138" xfId="5" applyNumberFormat="1" applyFont="1" applyBorder="1" applyAlignment="1">
      <alignment horizontal="right"/>
    </xf>
    <xf numFmtId="167" fontId="9" fillId="0" borderId="139" xfId="5" applyNumberFormat="1" applyFont="1" applyBorder="1" applyAlignment="1">
      <alignment horizontal="right"/>
    </xf>
    <xf numFmtId="9" fontId="9" fillId="0" borderId="139" xfId="1" applyFont="1" applyBorder="1" applyAlignment="1">
      <alignment horizontal="right"/>
    </xf>
    <xf numFmtId="9" fontId="9" fillId="0" borderId="140" xfId="1" applyNumberFormat="1" applyFont="1" applyBorder="1" applyAlignment="1">
      <alignment horizontal="right"/>
    </xf>
    <xf numFmtId="167" fontId="9" fillId="0" borderId="141" xfId="5" applyNumberFormat="1" applyFont="1" applyBorder="1" applyAlignment="1">
      <alignment horizontal="right"/>
    </xf>
    <xf numFmtId="3" fontId="9" fillId="0" borderId="142" xfId="0" applyNumberFormat="1" applyFont="1" applyBorder="1" applyAlignment="1">
      <alignment horizontal="right"/>
    </xf>
    <xf numFmtId="3" fontId="9" fillId="0" borderId="143" xfId="0" applyNumberFormat="1" applyFont="1" applyBorder="1" applyAlignment="1">
      <alignment horizontal="right"/>
    </xf>
    <xf numFmtId="9" fontId="9" fillId="0" borderId="140" xfId="1" applyFont="1" applyBorder="1" applyAlignment="1">
      <alignment horizontal="right"/>
    </xf>
    <xf numFmtId="3" fontId="9" fillId="0" borderId="142" xfId="0" applyNumberFormat="1" applyFont="1" applyBorder="1" applyAlignment="1">
      <alignment horizontal="center"/>
    </xf>
    <xf numFmtId="3" fontId="9" fillId="0" borderId="144" xfId="0" applyNumberFormat="1" applyFont="1" applyBorder="1" applyAlignment="1">
      <alignment horizontal="right"/>
    </xf>
    <xf numFmtId="3" fontId="9" fillId="0" borderId="145" xfId="0" applyNumberFormat="1" applyFont="1" applyBorder="1" applyAlignment="1">
      <alignment horizontal="right"/>
    </xf>
    <xf numFmtId="3" fontId="9" fillId="0" borderId="139" xfId="0" applyNumberFormat="1" applyFont="1" applyBorder="1" applyAlignment="1">
      <alignment horizontal="right"/>
    </xf>
    <xf numFmtId="0" fontId="9" fillId="0" borderId="146" xfId="0" applyFont="1" applyBorder="1" applyAlignment="1">
      <alignment horizontal="center"/>
    </xf>
    <xf numFmtId="167" fontId="9" fillId="0" borderId="147" xfId="5" applyNumberFormat="1" applyFont="1" applyBorder="1" applyAlignment="1">
      <alignment horizontal="right"/>
    </xf>
    <xf numFmtId="167" fontId="9" fillId="0" borderId="58" xfId="5" applyNumberFormat="1" applyFont="1" applyBorder="1" applyAlignment="1">
      <alignment horizontal="right"/>
    </xf>
    <xf numFmtId="167" fontId="9" fillId="0" borderId="59" xfId="5" applyNumberFormat="1" applyFont="1" applyBorder="1" applyAlignment="1">
      <alignment horizontal="right"/>
    </xf>
    <xf numFmtId="167" fontId="9" fillId="0" borderId="142" xfId="5" applyNumberFormat="1" applyFont="1" applyBorder="1" applyAlignment="1">
      <alignment horizontal="right"/>
    </xf>
    <xf numFmtId="167" fontId="9" fillId="0" borderId="137" xfId="5" applyNumberFormat="1" applyFont="1" applyBorder="1" applyAlignment="1">
      <alignment horizontal="right"/>
    </xf>
    <xf numFmtId="167" fontId="9" fillId="0" borderId="73" xfId="5" applyNumberFormat="1" applyFont="1" applyBorder="1" applyAlignment="1">
      <alignment horizontal="right"/>
    </xf>
    <xf numFmtId="167" fontId="9" fillId="0" borderId="148" xfId="5" applyNumberFormat="1" applyFont="1" applyBorder="1" applyAlignment="1">
      <alignment horizontal="right"/>
    </xf>
    <xf numFmtId="167" fontId="9" fillId="0" borderId="74" xfId="5" applyNumberFormat="1" applyFont="1" applyBorder="1" applyAlignment="1">
      <alignment horizontal="right"/>
    </xf>
    <xf numFmtId="0" fontId="9" fillId="0" borderId="149" xfId="0" applyFont="1" applyBorder="1" applyAlignment="1">
      <alignment horizontal="center"/>
    </xf>
    <xf numFmtId="0" fontId="9" fillId="0" borderId="150" xfId="0" applyFont="1" applyBorder="1" applyAlignment="1">
      <alignment horizontal="center"/>
    </xf>
    <xf numFmtId="9" fontId="9" fillId="0" borderId="138" xfId="1" applyFont="1" applyBorder="1" applyAlignment="1">
      <alignment horizontal="right"/>
    </xf>
    <xf numFmtId="9" fontId="9" fillId="0" borderId="141" xfId="1" applyFont="1" applyBorder="1" applyAlignment="1">
      <alignment horizontal="right"/>
    </xf>
    <xf numFmtId="9" fontId="9" fillId="0" borderId="143" xfId="1" applyFont="1" applyBorder="1" applyAlignment="1">
      <alignment horizontal="right"/>
    </xf>
    <xf numFmtId="9" fontId="9" fillId="0" borderId="144" xfId="1" applyFont="1" applyBorder="1" applyAlignment="1">
      <alignment horizontal="right"/>
    </xf>
    <xf numFmtId="9" fontId="9" fillId="0" borderId="5" xfId="1" applyFont="1" applyBorder="1" applyAlignment="1">
      <alignment horizontal="right"/>
    </xf>
    <xf numFmtId="9" fontId="9" fillId="0" borderId="17" xfId="1" applyFont="1" applyBorder="1" applyAlignment="1">
      <alignment horizontal="right"/>
    </xf>
    <xf numFmtId="9" fontId="9" fillId="0" borderId="49" xfId="1" applyFont="1" applyBorder="1" applyAlignment="1">
      <alignment horizontal="right"/>
    </xf>
    <xf numFmtId="9" fontId="9" fillId="0" borderId="20" xfId="1" applyFont="1" applyBorder="1" applyAlignment="1">
      <alignment horizontal="right"/>
    </xf>
    <xf numFmtId="9" fontId="9" fillId="0" borderId="19" xfId="1" applyFont="1" applyBorder="1" applyAlignment="1">
      <alignment horizontal="right"/>
    </xf>
    <xf numFmtId="9" fontId="9" fillId="0" borderId="24" xfId="1" applyFont="1" applyBorder="1" applyAlignment="1">
      <alignment horizontal="right"/>
    </xf>
    <xf numFmtId="9" fontId="9" fillId="0" borderId="19" xfId="1" applyFont="1" applyBorder="1"/>
    <xf numFmtId="9" fontId="9" fillId="0" borderId="27" xfId="1" applyFont="1" applyBorder="1" applyAlignment="1">
      <alignment horizontal="right"/>
    </xf>
    <xf numFmtId="9" fontId="9" fillId="0" borderId="25" xfId="1" applyFont="1" applyBorder="1" applyAlignment="1">
      <alignment horizontal="right"/>
    </xf>
    <xf numFmtId="9" fontId="9" fillId="0" borderId="2" xfId="1" applyFont="1" applyBorder="1" applyAlignment="1">
      <alignment horizontal="right"/>
    </xf>
    <xf numFmtId="9" fontId="9" fillId="0" borderId="3" xfId="1" applyFont="1" applyBorder="1"/>
    <xf numFmtId="9" fontId="9" fillId="0" borderId="32" xfId="1" applyFont="1" applyBorder="1" applyAlignment="1">
      <alignment horizontal="right"/>
    </xf>
    <xf numFmtId="9" fontId="9" fillId="0" borderId="31" xfId="1" applyFont="1" applyBorder="1"/>
    <xf numFmtId="9" fontId="9" fillId="0" borderId="120" xfId="1" applyFont="1" applyBorder="1" applyAlignment="1">
      <alignment horizontal="right"/>
    </xf>
    <xf numFmtId="9" fontId="9" fillId="0" borderId="129" xfId="1" applyFont="1" applyBorder="1" applyAlignment="1">
      <alignment horizontal="right"/>
    </xf>
    <xf numFmtId="9" fontId="9" fillId="0" borderId="51" xfId="1" applyFont="1" applyBorder="1" applyAlignment="1">
      <alignment horizontal="right"/>
    </xf>
    <xf numFmtId="0" fontId="10" fillId="2" borderId="56" xfId="0" applyFont="1" applyFill="1" applyBorder="1"/>
    <xf numFmtId="0" fontId="10" fillId="2" borderId="151" xfId="0" applyFont="1" applyFill="1" applyBorder="1"/>
    <xf numFmtId="0" fontId="10" fillId="2" borderId="152" xfId="0" applyFont="1" applyFill="1" applyBorder="1"/>
    <xf numFmtId="0" fontId="9" fillId="0" borderId="153" xfId="0" applyFont="1" applyBorder="1" applyAlignment="1">
      <alignment horizontal="center"/>
    </xf>
    <xf numFmtId="0" fontId="9" fillId="0" borderId="154" xfId="0" applyFont="1" applyBorder="1" applyAlignment="1">
      <alignment horizontal="center"/>
    </xf>
    <xf numFmtId="9" fontId="9" fillId="0" borderId="145" xfId="1" applyFont="1" applyBorder="1" applyAlignment="1">
      <alignment horizontal="right"/>
    </xf>
    <xf numFmtId="9" fontId="9" fillId="0" borderId="41" xfId="1" applyFont="1" applyBorder="1" applyAlignment="1">
      <alignment horizontal="right"/>
    </xf>
    <xf numFmtId="9" fontId="10" fillId="2" borderId="141" xfId="1" applyFont="1" applyFill="1" applyBorder="1" applyAlignment="1">
      <alignment horizontal="right"/>
    </xf>
    <xf numFmtId="9" fontId="10" fillId="2" borderId="155" xfId="1" applyFont="1" applyFill="1" applyBorder="1" applyAlignment="1">
      <alignment horizontal="right"/>
    </xf>
    <xf numFmtId="9" fontId="10" fillId="2" borderId="156" xfId="1" applyFont="1" applyFill="1" applyBorder="1" applyAlignment="1">
      <alignment horizontal="right"/>
    </xf>
    <xf numFmtId="9" fontId="10" fillId="2" borderId="157" xfId="1" applyFont="1" applyFill="1" applyBorder="1" applyAlignment="1">
      <alignment horizontal="right"/>
    </xf>
    <xf numFmtId="9" fontId="9" fillId="0" borderId="40" xfId="1" applyFont="1" applyBorder="1" applyAlignment="1">
      <alignment horizontal="right"/>
    </xf>
    <xf numFmtId="0" fontId="9" fillId="0" borderId="158" xfId="0" applyFont="1" applyBorder="1" applyAlignment="1">
      <alignment horizontal="center"/>
    </xf>
    <xf numFmtId="0" fontId="9" fillId="0" borderId="110" xfId="0" applyFont="1" applyBorder="1" applyAlignment="1"/>
    <xf numFmtId="0" fontId="9" fillId="0" borderId="110" xfId="0" applyFont="1" applyBorder="1" applyAlignment="1">
      <alignment horizontal="center"/>
    </xf>
    <xf numFmtId="3" fontId="9" fillId="0" borderId="110" xfId="0" applyNumberFormat="1" applyFont="1" applyBorder="1" applyAlignment="1">
      <alignment horizontal="right"/>
    </xf>
    <xf numFmtId="167" fontId="9" fillId="0" borderId="0" xfId="5" applyNumberFormat="1" applyFont="1" applyBorder="1" applyAlignment="1">
      <alignment horizontal="right"/>
    </xf>
    <xf numFmtId="3" fontId="9" fillId="0" borderId="0" xfId="0" applyNumberFormat="1" applyFont="1" applyBorder="1" applyAlignment="1">
      <alignment horizontal="right"/>
    </xf>
    <xf numFmtId="9" fontId="9" fillId="0" borderId="0" xfId="1" applyFont="1" applyBorder="1" applyAlignment="1">
      <alignment horizontal="right"/>
    </xf>
    <xf numFmtId="4" fontId="9" fillId="0" borderId="0" xfId="0" applyNumberFormat="1" applyFont="1" applyBorder="1" applyAlignment="1">
      <alignment horizontal="right"/>
    </xf>
    <xf numFmtId="167" fontId="10" fillId="2" borderId="0" xfId="5" applyNumberFormat="1" applyFont="1" applyFill="1" applyBorder="1"/>
    <xf numFmtId="167" fontId="9" fillId="0" borderId="0" xfId="1" applyNumberFormat="1" applyFont="1" applyBorder="1" applyAlignment="1">
      <alignment horizontal="right"/>
    </xf>
    <xf numFmtId="0" fontId="9" fillId="0" borderId="161" xfId="0" applyFont="1" applyBorder="1" applyAlignment="1">
      <alignment horizontal="center"/>
    </xf>
    <xf numFmtId="9" fontId="9" fillId="0" borderId="162" xfId="1" applyFont="1" applyBorder="1" applyAlignment="1">
      <alignment horizontal="right"/>
    </xf>
    <xf numFmtId="0" fontId="9" fillId="0" borderId="163" xfId="0" applyFont="1" applyBorder="1" applyAlignment="1">
      <alignment horizontal="center"/>
    </xf>
    <xf numFmtId="9" fontId="9" fillId="0" borderId="164" xfId="1" applyFont="1" applyBorder="1" applyAlignment="1">
      <alignment horizontal="right"/>
    </xf>
    <xf numFmtId="9" fontId="9" fillId="0" borderId="165" xfId="1" applyFont="1" applyBorder="1" applyAlignment="1">
      <alignment horizontal="right"/>
    </xf>
    <xf numFmtId="9" fontId="9" fillId="0" borderId="25" xfId="1" applyFont="1" applyBorder="1" applyAlignment="1">
      <alignment horizontal="right" vertical="center"/>
    </xf>
    <xf numFmtId="9" fontId="9" fillId="0" borderId="50" xfId="1" applyFont="1" applyBorder="1" applyAlignment="1">
      <alignment horizontal="right"/>
    </xf>
    <xf numFmtId="9" fontId="10" fillId="2" borderId="25" xfId="1" applyFont="1" applyFill="1" applyBorder="1" applyAlignment="1">
      <alignment horizontal="right"/>
    </xf>
    <xf numFmtId="9" fontId="9" fillId="0" borderId="156" xfId="1" applyFont="1" applyBorder="1" applyAlignment="1">
      <alignment horizontal="right"/>
    </xf>
    <xf numFmtId="9" fontId="9" fillId="0" borderId="154" xfId="1" applyFont="1" applyBorder="1" applyAlignment="1">
      <alignment horizontal="right"/>
    </xf>
    <xf numFmtId="9" fontId="9" fillId="0" borderId="166" xfId="1" applyFont="1" applyBorder="1" applyAlignment="1">
      <alignment horizontal="right"/>
    </xf>
    <xf numFmtId="0" fontId="9" fillId="0" borderId="167" xfId="0" applyFont="1" applyBorder="1" applyAlignment="1">
      <alignment horizontal="center"/>
    </xf>
    <xf numFmtId="0" fontId="9" fillId="0" borderId="168" xfId="0" applyFont="1" applyBorder="1" applyAlignment="1">
      <alignment horizontal="center"/>
    </xf>
    <xf numFmtId="9" fontId="9" fillId="0" borderId="169" xfId="1" applyFont="1" applyBorder="1" applyAlignment="1">
      <alignment horizontal="right"/>
    </xf>
    <xf numFmtId="9" fontId="9" fillId="0" borderId="170" xfId="1" applyFont="1" applyBorder="1" applyAlignment="1">
      <alignment horizontal="right"/>
    </xf>
    <xf numFmtId="9" fontId="9" fillId="0" borderId="171" xfId="1" applyFont="1" applyBorder="1" applyAlignment="1">
      <alignment horizontal="right"/>
    </xf>
    <xf numFmtId="9" fontId="9" fillId="0" borderId="172" xfId="1" applyFont="1" applyBorder="1" applyAlignment="1">
      <alignment horizontal="right"/>
    </xf>
    <xf numFmtId="9" fontId="9" fillId="0" borderId="173" xfId="1" applyFont="1" applyBorder="1" applyAlignment="1">
      <alignment horizontal="right"/>
    </xf>
    <xf numFmtId="9" fontId="9" fillId="0" borderId="174" xfId="1" applyFont="1" applyBorder="1" applyAlignment="1">
      <alignment horizontal="right"/>
    </xf>
    <xf numFmtId="9" fontId="10" fillId="2" borderId="173" xfId="1" applyFont="1" applyFill="1" applyBorder="1" applyAlignment="1">
      <alignment horizontal="right"/>
    </xf>
    <xf numFmtId="9" fontId="9" fillId="0" borderId="176" xfId="1" applyFont="1" applyBorder="1" applyAlignment="1">
      <alignment horizontal="right"/>
    </xf>
    <xf numFmtId="9" fontId="9" fillId="0" borderId="177" xfId="1" applyFont="1" applyBorder="1" applyAlignment="1">
      <alignment horizontal="right"/>
    </xf>
    <xf numFmtId="9" fontId="9" fillId="0" borderId="147" xfId="1" applyFont="1" applyBorder="1" applyAlignment="1">
      <alignment horizontal="right"/>
    </xf>
    <xf numFmtId="9" fontId="9" fillId="0" borderId="58" xfId="1" applyFont="1" applyBorder="1" applyAlignment="1">
      <alignment horizontal="right"/>
    </xf>
    <xf numFmtId="9" fontId="9" fillId="0" borderId="59" xfId="1" applyFont="1" applyBorder="1" applyAlignment="1">
      <alignment horizontal="right"/>
    </xf>
    <xf numFmtId="9" fontId="10" fillId="2" borderId="59" xfId="1" applyFont="1" applyFill="1" applyBorder="1"/>
    <xf numFmtId="9" fontId="9" fillId="0" borderId="178" xfId="1" applyFont="1" applyBorder="1" applyAlignment="1">
      <alignment horizontal="right"/>
    </xf>
    <xf numFmtId="9" fontId="9" fillId="0" borderId="47" xfId="1" applyFont="1" applyBorder="1" applyAlignment="1">
      <alignment horizontal="right"/>
    </xf>
    <xf numFmtId="9" fontId="9" fillId="0" borderId="48" xfId="1" applyFont="1" applyBorder="1" applyAlignment="1">
      <alignment horizontal="right"/>
    </xf>
    <xf numFmtId="9" fontId="9" fillId="0" borderId="122" xfId="1" applyFont="1" applyBorder="1" applyAlignment="1">
      <alignment horizontal="right"/>
    </xf>
    <xf numFmtId="9" fontId="9" fillId="0" borderId="2" xfId="1" applyFont="1" applyBorder="1" applyAlignment="1">
      <alignment horizontal="right" vertical="center"/>
    </xf>
    <xf numFmtId="9" fontId="10" fillId="2" borderId="2" xfId="1" applyFont="1" applyFill="1" applyBorder="1"/>
    <xf numFmtId="0" fontId="9" fillId="0" borderId="179" xfId="0" applyFont="1" applyBorder="1" applyAlignment="1">
      <alignment horizontal="center"/>
    </xf>
    <xf numFmtId="167" fontId="9" fillId="0" borderId="170" xfId="5" applyNumberFormat="1" applyFont="1" applyBorder="1" applyAlignment="1">
      <alignment horizontal="right"/>
    </xf>
    <xf numFmtId="167" fontId="9" fillId="0" borderId="172" xfId="5" applyNumberFormat="1" applyFont="1" applyBorder="1" applyAlignment="1">
      <alignment horizontal="right"/>
    </xf>
    <xf numFmtId="167" fontId="9" fillId="0" borderId="174" xfId="5" applyNumberFormat="1" applyFont="1" applyBorder="1" applyAlignment="1">
      <alignment horizontal="right"/>
    </xf>
    <xf numFmtId="167" fontId="9" fillId="0" borderId="175" xfId="5" applyNumberFormat="1" applyFont="1" applyBorder="1" applyAlignment="1">
      <alignment horizontal="right"/>
    </xf>
    <xf numFmtId="0" fontId="9" fillId="0" borderId="178" xfId="0" applyFont="1" applyBorder="1"/>
    <xf numFmtId="167" fontId="9" fillId="0" borderId="178" xfId="0" applyNumberFormat="1" applyFont="1" applyBorder="1"/>
    <xf numFmtId="3" fontId="9" fillId="0" borderId="182" xfId="0" applyNumberFormat="1" applyFont="1" applyBorder="1" applyAlignment="1">
      <alignment horizontal="right"/>
    </xf>
    <xf numFmtId="3" fontId="9" fillId="0" borderId="165" xfId="0" applyNumberFormat="1" applyFont="1" applyBorder="1" applyAlignment="1">
      <alignment horizontal="right"/>
    </xf>
    <xf numFmtId="167" fontId="9" fillId="0" borderId="8" xfId="5" applyNumberFormat="1" applyFont="1" applyBorder="1" applyAlignment="1">
      <alignment horizontal="right"/>
    </xf>
    <xf numFmtId="167" fontId="9" fillId="0" borderId="71" xfId="5" applyNumberFormat="1" applyFont="1" applyBorder="1" applyAlignment="1">
      <alignment horizontal="right"/>
    </xf>
    <xf numFmtId="167" fontId="9" fillId="0" borderId="183" xfId="5" applyNumberFormat="1" applyFont="1" applyBorder="1" applyAlignment="1">
      <alignment horizontal="right"/>
    </xf>
    <xf numFmtId="0" fontId="2" fillId="0" borderId="152" xfId="0" applyFont="1" applyBorder="1" applyAlignment="1">
      <alignment horizontal="center"/>
    </xf>
    <xf numFmtId="0" fontId="9" fillId="0" borderId="184" xfId="0" applyFont="1" applyBorder="1" applyAlignment="1">
      <alignment horizontal="center"/>
    </xf>
    <xf numFmtId="9" fontId="9" fillId="0" borderId="185" xfId="1" applyFont="1" applyBorder="1" applyAlignment="1">
      <alignment horizontal="right"/>
    </xf>
    <xf numFmtId="9" fontId="9" fillId="0" borderId="186" xfId="1" applyFont="1" applyBorder="1" applyAlignment="1">
      <alignment horizontal="right"/>
    </xf>
    <xf numFmtId="9" fontId="9" fillId="0" borderId="187" xfId="1" applyFont="1" applyBorder="1" applyAlignment="1">
      <alignment horizontal="right"/>
    </xf>
    <xf numFmtId="0" fontId="9" fillId="0" borderId="0" xfId="0" applyFont="1" applyBorder="1"/>
    <xf numFmtId="0" fontId="10" fillId="2" borderId="133" xfId="0" applyFont="1" applyFill="1" applyBorder="1"/>
    <xf numFmtId="9" fontId="10" fillId="2" borderId="188" xfId="1" applyFont="1" applyFill="1" applyBorder="1" applyAlignment="1">
      <alignment horizontal="right"/>
    </xf>
    <xf numFmtId="9" fontId="9" fillId="0" borderId="180" xfId="1" applyFont="1" applyBorder="1" applyAlignment="1">
      <alignment horizontal="right"/>
    </xf>
    <xf numFmtId="9" fontId="9" fillId="0" borderId="189" xfId="1" applyFont="1" applyBorder="1" applyAlignment="1">
      <alignment horizontal="right"/>
    </xf>
    <xf numFmtId="9" fontId="9" fillId="0" borderId="190" xfId="1" applyFont="1" applyBorder="1" applyAlignment="1">
      <alignment horizontal="right" vertical="center"/>
    </xf>
    <xf numFmtId="9" fontId="9" fillId="0" borderId="181" xfId="1" applyFont="1" applyBorder="1" applyAlignment="1">
      <alignment horizontal="right"/>
    </xf>
    <xf numFmtId="9" fontId="9" fillId="0" borderId="0" xfId="1" applyFont="1" applyBorder="1"/>
    <xf numFmtId="9" fontId="9" fillId="0" borderId="158" xfId="1" applyFont="1" applyBorder="1" applyAlignment="1">
      <alignment horizontal="right"/>
    </xf>
    <xf numFmtId="9" fontId="9" fillId="0" borderId="111" xfId="1" applyFont="1" applyBorder="1" applyAlignment="1">
      <alignment horizontal="right"/>
    </xf>
    <xf numFmtId="9" fontId="9" fillId="0" borderId="146" xfId="1" applyFont="1" applyBorder="1" applyAlignment="1">
      <alignment horizontal="right"/>
    </xf>
    <xf numFmtId="9" fontId="9" fillId="0" borderId="182" xfId="1" applyFont="1" applyBorder="1" applyAlignment="1">
      <alignment horizontal="right"/>
    </xf>
    <xf numFmtId="9" fontId="9" fillId="0" borderId="52" xfId="1" applyFont="1" applyBorder="1" applyAlignment="1">
      <alignment horizontal="right"/>
    </xf>
    <xf numFmtId="0" fontId="24" fillId="0" borderId="97" xfId="0" applyFont="1" applyBorder="1" applyAlignment="1">
      <alignment horizontal="center" vertical="center" wrapText="1"/>
    </xf>
    <xf numFmtId="0" fontId="15" fillId="4" borderId="89" xfId="0" applyFont="1" applyFill="1" applyBorder="1" applyAlignment="1">
      <alignment horizontal="center" vertical="center" wrapText="1"/>
    </xf>
    <xf numFmtId="0" fontId="18" fillId="5" borderId="87" xfId="0" applyFont="1" applyFill="1" applyBorder="1" applyAlignment="1">
      <alignment horizontal="center" vertical="center" wrapText="1"/>
    </xf>
    <xf numFmtId="0" fontId="18" fillId="5" borderId="191" xfId="0" applyFont="1" applyFill="1" applyBorder="1" applyAlignment="1">
      <alignment horizontal="center" vertical="center" wrapText="1"/>
    </xf>
    <xf numFmtId="0" fontId="18" fillId="5" borderId="192" xfId="0" applyFont="1" applyFill="1" applyBorder="1" applyAlignment="1">
      <alignment horizontal="center" vertical="center" wrapText="1"/>
    </xf>
    <xf numFmtId="0" fontId="15" fillId="5" borderId="80" xfId="0" applyFont="1" applyFill="1" applyBorder="1" applyAlignment="1">
      <alignment horizontal="center" vertical="center" wrapText="1"/>
    </xf>
    <xf numFmtId="0" fontId="15" fillId="5" borderId="193" xfId="0" applyFont="1" applyFill="1" applyBorder="1" applyAlignment="1">
      <alignment horizontal="center" vertical="center" wrapText="1"/>
    </xf>
    <xf numFmtId="0" fontId="15" fillId="4" borderId="194" xfId="0" applyFont="1" applyFill="1" applyBorder="1" applyAlignment="1">
      <alignment horizontal="center" vertical="center" wrapText="1"/>
    </xf>
    <xf numFmtId="0" fontId="15" fillId="5" borderId="83" xfId="0" applyFont="1" applyFill="1" applyBorder="1" applyAlignment="1">
      <alignment horizontal="center" vertical="center" wrapText="1"/>
    </xf>
    <xf numFmtId="0" fontId="0" fillId="0" borderId="0" xfId="0"/>
    <xf numFmtId="0" fontId="0" fillId="0" borderId="0" xfId="0"/>
    <xf numFmtId="0" fontId="15" fillId="4" borderId="84" xfId="0" applyFont="1" applyFill="1" applyBorder="1" applyAlignment="1">
      <alignment horizontal="center" vertical="center" wrapText="1"/>
    </xf>
    <xf numFmtId="0" fontId="0" fillId="0" borderId="85" xfId="0" applyFill="1" applyBorder="1"/>
    <xf numFmtId="0" fontId="0" fillId="0" borderId="88" xfId="0" applyFill="1" applyBorder="1"/>
    <xf numFmtId="0" fontId="0" fillId="0" borderId="81" xfId="0" applyBorder="1"/>
    <xf numFmtId="0" fontId="1" fillId="0" borderId="0" xfId="0" applyFont="1" applyBorder="1" applyAlignment="1">
      <alignment horizontal="center"/>
    </xf>
    <xf numFmtId="0" fontId="24" fillId="0" borderId="97" xfId="4" applyFont="1" applyBorder="1" applyAlignment="1">
      <alignment horizontal="center" vertical="center"/>
    </xf>
    <xf numFmtId="0" fontId="19" fillId="0" borderId="97" xfId="4" applyFont="1" applyFill="1" applyBorder="1" applyAlignment="1">
      <alignment horizontal="center" vertical="center"/>
    </xf>
    <xf numFmtId="0" fontId="0" fillId="0" borderId="0" xfId="0"/>
    <xf numFmtId="0" fontId="9" fillId="0" borderId="0" xfId="0" applyFont="1" applyBorder="1" applyAlignment="1">
      <alignment horizontal="center"/>
    </xf>
    <xf numFmtId="0" fontId="18" fillId="5" borderId="80" xfId="0" applyFont="1" applyFill="1" applyBorder="1" applyAlignment="1">
      <alignment horizontal="center" vertical="center" wrapText="1"/>
    </xf>
    <xf numFmtId="0" fontId="25" fillId="0" borderId="84" xfId="0" applyFont="1" applyBorder="1"/>
    <xf numFmtId="0" fontId="25" fillId="0" borderId="85" xfId="0" applyFont="1" applyBorder="1"/>
    <xf numFmtId="0" fontId="25" fillId="0" borderId="88" xfId="0" applyFont="1" applyBorder="1"/>
    <xf numFmtId="0" fontId="25" fillId="0" borderId="76" xfId="0" applyFont="1" applyBorder="1"/>
    <xf numFmtId="0" fontId="0" fillId="0" borderId="83" xfId="0" applyBorder="1" applyAlignment="1">
      <alignment vertical="center"/>
    </xf>
    <xf numFmtId="0" fontId="0" fillId="0" borderId="84" xfId="0" applyBorder="1" applyAlignment="1">
      <alignment vertical="center"/>
    </xf>
    <xf numFmtId="0" fontId="0" fillId="0" borderId="80" xfId="0" applyBorder="1" applyAlignment="1">
      <alignment vertical="center"/>
    </xf>
    <xf numFmtId="0" fontId="0" fillId="0" borderId="85" xfId="0" applyBorder="1" applyAlignment="1">
      <alignment vertical="center"/>
    </xf>
    <xf numFmtId="0" fontId="0" fillId="0" borderId="91" xfId="0" applyBorder="1" applyAlignment="1">
      <alignment vertical="center"/>
    </xf>
    <xf numFmtId="0" fontId="0" fillId="0" borderId="88" xfId="0" applyBorder="1" applyAlignment="1">
      <alignment vertical="center"/>
    </xf>
    <xf numFmtId="0" fontId="0" fillId="0" borderId="76" xfId="0" applyBorder="1" applyAlignment="1">
      <alignment vertical="center"/>
    </xf>
    <xf numFmtId="0" fontId="0" fillId="0" borderId="90" xfId="0" applyBorder="1" applyAlignment="1">
      <alignment vertical="center"/>
    </xf>
    <xf numFmtId="0" fontId="49" fillId="0" borderId="80" xfId="0" applyFont="1" applyBorder="1" applyAlignment="1">
      <alignment vertical="center"/>
    </xf>
    <xf numFmtId="165" fontId="19" fillId="0" borderId="97" xfId="3" applyNumberFormat="1" applyFont="1" applyFill="1" applyBorder="1" applyAlignment="1">
      <alignment horizontal="center" vertical="center"/>
    </xf>
    <xf numFmtId="0" fontId="42" fillId="0" borderId="106" xfId="3" applyFont="1" applyFill="1" applyBorder="1" applyAlignment="1">
      <alignment horizontal="center" vertical="center"/>
    </xf>
    <xf numFmtId="17" fontId="26" fillId="0" borderId="100" xfId="3" applyNumberFormat="1" applyFont="1" applyBorder="1" applyAlignment="1">
      <alignment horizontal="center"/>
    </xf>
    <xf numFmtId="0" fontId="26" fillId="0" borderId="100" xfId="3" applyFont="1" applyBorder="1"/>
    <xf numFmtId="0" fontId="26" fillId="0" borderId="107" xfId="3" applyFont="1" applyBorder="1"/>
    <xf numFmtId="0" fontId="24" fillId="0" borderId="97" xfId="4" applyFont="1" applyBorder="1" applyAlignment="1">
      <alignment horizontal="center" vertical="center"/>
    </xf>
    <xf numFmtId="165" fontId="19" fillId="0" borderId="101" xfId="4" applyNumberFormat="1" applyFont="1" applyBorder="1" applyAlignment="1">
      <alignment horizontal="center" vertical="center"/>
    </xf>
    <xf numFmtId="0" fontId="25" fillId="0" borderId="0" xfId="0" applyFont="1" applyFill="1" applyAlignment="1">
      <alignment horizontal="left" vertical="center" wrapText="1"/>
    </xf>
    <xf numFmtId="0" fontId="25" fillId="0" borderId="0" xfId="0" applyFont="1" applyFill="1" applyAlignment="1">
      <alignment vertical="center"/>
    </xf>
    <xf numFmtId="0" fontId="42" fillId="7" borderId="101" xfId="3" applyFont="1" applyFill="1" applyBorder="1" applyAlignment="1">
      <alignment horizontal="center" vertical="center"/>
    </xf>
    <xf numFmtId="0" fontId="42" fillId="7" borderId="106" xfId="3" applyFont="1" applyFill="1" applyBorder="1" applyAlignment="1">
      <alignment horizontal="center" vertical="center"/>
    </xf>
    <xf numFmtId="0" fontId="19" fillId="7" borderId="96" xfId="4" applyFont="1" applyFill="1" applyBorder="1" applyAlignment="1">
      <alignment horizontal="center" vertical="top"/>
    </xf>
    <xf numFmtId="0" fontId="17" fillId="7" borderId="97" xfId="4" applyFont="1" applyFill="1" applyBorder="1" applyAlignment="1">
      <alignment horizontal="center" vertical="top"/>
    </xf>
    <xf numFmtId="0" fontId="20" fillId="7" borderId="0" xfId="0" applyFont="1" applyFill="1" applyAlignment="1">
      <alignment vertical="top" wrapText="1"/>
    </xf>
    <xf numFmtId="0" fontId="19" fillId="7" borderId="97" xfId="4" applyFont="1" applyFill="1" applyBorder="1" applyAlignment="1">
      <alignment horizontal="center" vertical="center"/>
    </xf>
    <xf numFmtId="0" fontId="25" fillId="7" borderId="97" xfId="0" applyFont="1" applyFill="1" applyBorder="1" applyAlignment="1">
      <alignment vertical="top" wrapText="1"/>
    </xf>
    <xf numFmtId="0" fontId="24" fillId="7" borderId="97" xfId="4" applyFont="1" applyFill="1" applyBorder="1" applyAlignment="1">
      <alignment horizontal="center" vertical="center"/>
    </xf>
    <xf numFmtId="0" fontId="25" fillId="7" borderId="0" xfId="0" applyFont="1" applyFill="1" applyAlignment="1">
      <alignment horizontal="left" vertical="top" wrapText="1"/>
    </xf>
    <xf numFmtId="0" fontId="19" fillId="7" borderId="101" xfId="4" applyFont="1" applyFill="1" applyBorder="1" applyAlignment="1">
      <alignment horizontal="center" vertical="center"/>
    </xf>
    <xf numFmtId="165" fontId="19" fillId="7" borderId="97" xfId="4" applyNumberFormat="1" applyFont="1" applyFill="1" applyBorder="1" applyAlignment="1">
      <alignment horizontal="center" vertical="center"/>
    </xf>
    <xf numFmtId="0" fontId="32" fillId="7" borderId="0" xfId="3" applyFont="1" applyFill="1" applyBorder="1" applyAlignment="1">
      <alignment horizontal="center"/>
    </xf>
    <xf numFmtId="0" fontId="20" fillId="7" borderId="0" xfId="0" applyFont="1" applyFill="1" applyAlignment="1">
      <alignment horizontal="left" vertical="top" wrapText="1"/>
    </xf>
    <xf numFmtId="0" fontId="42" fillId="7" borderId="97" xfId="3" applyFont="1" applyFill="1" applyBorder="1" applyAlignment="1">
      <alignment horizontal="center" vertical="center"/>
    </xf>
    <xf numFmtId="0" fontId="24" fillId="0" borderId="97" xfId="3" applyFont="1" applyFill="1" applyBorder="1" applyAlignment="1">
      <alignment horizontal="center" vertical="center"/>
    </xf>
    <xf numFmtId="0" fontId="19" fillId="0" borderId="97" xfId="3" applyFont="1" applyFill="1" applyBorder="1" applyAlignment="1">
      <alignment horizontal="center" vertical="center"/>
    </xf>
    <xf numFmtId="165" fontId="19" fillId="0" borderId="97" xfId="3" applyNumberFormat="1" applyFont="1" applyFill="1" applyBorder="1" applyAlignment="1">
      <alignment horizontal="center" vertical="center"/>
    </xf>
    <xf numFmtId="0" fontId="42" fillId="0" borderId="97" xfId="3" applyFont="1" applyFill="1" applyBorder="1" applyAlignment="1">
      <alignment horizontal="center" vertical="center"/>
    </xf>
    <xf numFmtId="0" fontId="19" fillId="0" borderId="97" xfId="4" applyFont="1" applyFill="1" applyBorder="1" applyAlignment="1">
      <alignment horizontal="center" vertical="center"/>
    </xf>
    <xf numFmtId="0" fontId="19" fillId="0" borderId="110" xfId="3" applyFont="1" applyFill="1" applyBorder="1" applyAlignment="1">
      <alignment horizontal="center" vertical="top"/>
    </xf>
    <xf numFmtId="0" fontId="20" fillId="0" borderId="0" xfId="0" applyFont="1" applyFill="1" applyBorder="1" applyAlignment="1">
      <alignment vertical="top" wrapText="1"/>
    </xf>
    <xf numFmtId="0" fontId="19" fillId="0" borderId="97" xfId="3" applyFont="1" applyFill="1" applyBorder="1" applyAlignment="1">
      <alignment horizontal="left" vertical="top" wrapText="1"/>
    </xf>
    <xf numFmtId="0" fontId="19" fillId="0" borderId="96" xfId="3" applyFont="1" applyFill="1" applyBorder="1" applyAlignment="1">
      <alignment horizontal="center" vertical="top" wrapText="1"/>
    </xf>
    <xf numFmtId="0" fontId="20" fillId="0" borderId="97" xfId="0" applyFont="1" applyFill="1" applyBorder="1" applyAlignment="1">
      <alignment vertical="top" wrapText="1"/>
    </xf>
    <xf numFmtId="0" fontId="18" fillId="0" borderId="97" xfId="3" applyFont="1" applyFill="1" applyBorder="1" applyAlignment="1">
      <alignment horizontal="center" vertical="center"/>
    </xf>
    <xf numFmtId="165" fontId="19" fillId="0" borderId="101" xfId="4" applyNumberFormat="1" applyFont="1" applyFill="1" applyBorder="1" applyAlignment="1">
      <alignment horizontal="center" vertical="center"/>
    </xf>
    <xf numFmtId="0" fontId="18" fillId="0" borderId="94" xfId="4" applyFont="1" applyFill="1" applyBorder="1" applyAlignment="1">
      <alignment wrapText="1"/>
    </xf>
    <xf numFmtId="0" fontId="18" fillId="0" borderId="94" xfId="4" applyFont="1" applyFill="1" applyBorder="1" applyAlignment="1">
      <alignment vertical="top" wrapText="1"/>
    </xf>
    <xf numFmtId="0" fontId="18" fillId="0" borderId="97" xfId="4" applyFont="1" applyFill="1" applyBorder="1" applyAlignment="1">
      <alignment wrapText="1"/>
    </xf>
    <xf numFmtId="0" fontId="18" fillId="0" borderId="0" xfId="4" applyFont="1" applyFill="1" applyBorder="1"/>
    <xf numFmtId="0" fontId="19" fillId="0" borderId="96" xfId="4" applyFont="1" applyFill="1" applyBorder="1" applyAlignment="1">
      <alignment horizontal="center" vertical="top"/>
    </xf>
    <xf numFmtId="0" fontId="24" fillId="0" borderId="97" xfId="4" applyFont="1" applyFill="1" applyBorder="1" applyAlignment="1">
      <alignment horizontal="center" vertical="top"/>
    </xf>
    <xf numFmtId="0" fontId="20" fillId="0" borderId="0" xfId="0" applyFont="1" applyFill="1" applyAlignment="1">
      <alignment horizontal="left" vertical="top" wrapText="1"/>
    </xf>
    <xf numFmtId="0" fontId="24" fillId="0" borderId="97" xfId="4" applyFont="1" applyFill="1" applyBorder="1" applyAlignment="1">
      <alignment horizontal="center" vertical="center"/>
    </xf>
    <xf numFmtId="0" fontId="19" fillId="0" borderId="97" xfId="4" applyFont="1" applyFill="1" applyBorder="1" applyAlignment="1">
      <alignment vertical="center" wrapText="1"/>
    </xf>
    <xf numFmtId="0" fontId="19" fillId="0" borderId="101" xfId="4" applyFont="1" applyFill="1" applyBorder="1" applyAlignment="1">
      <alignment horizontal="center" vertical="center"/>
    </xf>
    <xf numFmtId="0" fontId="19" fillId="0" borderId="96" xfId="4" applyFont="1" applyFill="1" applyBorder="1" applyAlignment="1">
      <alignment horizontal="center" vertical="center"/>
    </xf>
    <xf numFmtId="0" fontId="24" fillId="0" borderId="97" xfId="4" applyFont="1" applyFill="1" applyBorder="1"/>
    <xf numFmtId="0" fontId="20" fillId="0" borderId="0" xfId="0" applyFont="1" applyFill="1" applyAlignment="1">
      <alignment horizontal="left" indent="5"/>
    </xf>
    <xf numFmtId="0" fontId="18" fillId="0" borderId="101" xfId="4" applyFont="1" applyFill="1" applyBorder="1" applyAlignment="1">
      <alignment horizontal="center" vertical="center"/>
    </xf>
    <xf numFmtId="0" fontId="15" fillId="0" borderId="106" xfId="4" applyFont="1" applyFill="1" applyBorder="1" applyAlignment="1">
      <alignment horizontal="center"/>
    </xf>
    <xf numFmtId="167" fontId="0" fillId="0" borderId="0" xfId="0" applyNumberFormat="1"/>
    <xf numFmtId="0" fontId="20" fillId="7" borderId="0" xfId="0" applyFont="1" applyFill="1" applyAlignment="1">
      <alignment horizontal="left" vertical="top" wrapText="1" indent="1"/>
    </xf>
    <xf numFmtId="0" fontId="20" fillId="7" borderId="94" xfId="0" applyFont="1" applyFill="1" applyBorder="1" applyAlignment="1">
      <alignment vertical="top" wrapText="1"/>
    </xf>
    <xf numFmtId="0" fontId="20" fillId="7" borderId="97" xfId="0" applyFont="1" applyFill="1" applyBorder="1" applyAlignment="1">
      <alignment vertical="top" wrapText="1"/>
    </xf>
    <xf numFmtId="0" fontId="20" fillId="7" borderId="94" xfId="0" applyFont="1" applyFill="1" applyBorder="1" applyAlignment="1">
      <alignment wrapText="1"/>
    </xf>
    <xf numFmtId="0" fontId="20" fillId="7" borderId="0" xfId="0" applyFont="1" applyFill="1" applyAlignment="1">
      <alignment horizontal="left" vertical="center" wrapText="1"/>
    </xf>
    <xf numFmtId="0" fontId="20" fillId="7" borderId="0" xfId="0" applyFont="1" applyFill="1" applyAlignment="1">
      <alignment horizontal="left" wrapText="1"/>
    </xf>
    <xf numFmtId="0" fontId="20" fillId="7" borderId="0" xfId="0" applyFont="1" applyFill="1" applyAlignment="1">
      <alignment horizontal="left"/>
    </xf>
    <xf numFmtId="0" fontId="25" fillId="7" borderId="0" xfId="0" applyFont="1" applyFill="1" applyAlignment="1">
      <alignment wrapText="1"/>
    </xf>
    <xf numFmtId="0" fontId="43" fillId="7" borderId="0" xfId="0" applyFont="1" applyFill="1" applyAlignment="1">
      <alignment horizontal="left" vertical="center" wrapText="1"/>
    </xf>
    <xf numFmtId="0" fontId="43" fillId="7" borderId="0" xfId="0" applyFont="1" applyFill="1" applyAlignment="1">
      <alignment horizontal="left" vertical="top" wrapText="1"/>
    </xf>
    <xf numFmtId="0" fontId="43" fillId="7" borderId="0" xfId="0" applyFont="1" applyFill="1" applyAlignment="1">
      <alignment vertical="top" wrapText="1"/>
    </xf>
    <xf numFmtId="0" fontId="19" fillId="0" borderId="94" xfId="4" applyFont="1" applyBorder="1" applyAlignment="1">
      <alignment horizontal="center" vertical="top"/>
    </xf>
    <xf numFmtId="0" fontId="19" fillId="0" borderId="100" xfId="4" applyFont="1" applyBorder="1" applyAlignment="1">
      <alignment horizontal="center" vertical="top"/>
    </xf>
    <xf numFmtId="0" fontId="24" fillId="0" borderId="94" xfId="4" applyFont="1" applyBorder="1" applyAlignment="1">
      <alignment horizontal="center" vertical="center"/>
    </xf>
    <xf numFmtId="0" fontId="24" fillId="0" borderId="100" xfId="4" applyFont="1" applyBorder="1" applyAlignment="1">
      <alignment horizontal="center" vertical="center"/>
    </xf>
    <xf numFmtId="0" fontId="19" fillId="0" borderId="94" xfId="4" applyFont="1" applyBorder="1" applyAlignment="1">
      <alignment horizontal="left" vertical="top"/>
    </xf>
    <xf numFmtId="0" fontId="19" fillId="0" borderId="100" xfId="4" applyFont="1" applyBorder="1" applyAlignment="1">
      <alignment horizontal="left" vertical="top"/>
    </xf>
    <xf numFmtId="0" fontId="22" fillId="6" borderId="92" xfId="0" applyFont="1" applyFill="1" applyBorder="1" applyAlignment="1">
      <alignment horizontal="center" vertical="center"/>
    </xf>
    <xf numFmtId="0" fontId="22" fillId="6" borderId="96" xfId="0" applyFont="1" applyFill="1" applyBorder="1" applyAlignment="1">
      <alignment horizontal="center" vertical="center"/>
    </xf>
    <xf numFmtId="0" fontId="22" fillId="6" borderId="98" xfId="0" applyFont="1" applyFill="1" applyBorder="1" applyAlignment="1">
      <alignment horizontal="center" vertical="center"/>
    </xf>
    <xf numFmtId="0" fontId="33" fillId="6" borderId="94" xfId="0" applyFont="1" applyFill="1" applyBorder="1" applyAlignment="1">
      <alignment horizontal="center" vertical="center"/>
    </xf>
    <xf numFmtId="0" fontId="33" fillId="6" borderId="97" xfId="0" applyFont="1" applyFill="1" applyBorder="1" applyAlignment="1">
      <alignment horizontal="center" vertical="center"/>
    </xf>
    <xf numFmtId="0" fontId="33" fillId="6" borderId="100" xfId="0" applyFont="1" applyFill="1" applyBorder="1" applyAlignment="1">
      <alignment horizontal="center" vertical="center"/>
    </xf>
    <xf numFmtId="0" fontId="19" fillId="0" borderId="97" xfId="3" applyFont="1" applyFill="1" applyBorder="1" applyAlignment="1">
      <alignment horizontal="center" vertical="center"/>
    </xf>
    <xf numFmtId="0" fontId="20" fillId="0" borderId="97" xfId="0" applyFont="1" applyFill="1" applyBorder="1" applyAlignment="1">
      <alignment horizontal="left" vertical="top" wrapText="1"/>
    </xf>
    <xf numFmtId="0" fontId="24" fillId="0" borderId="97" xfId="3" applyFont="1" applyFill="1" applyBorder="1" applyAlignment="1">
      <alignment horizontal="center" vertical="center"/>
    </xf>
    <xf numFmtId="0" fontId="34" fillId="6" borderId="100" xfId="0" applyFont="1" applyFill="1" applyBorder="1" applyAlignment="1">
      <alignment horizontal="center" vertical="center"/>
    </xf>
    <xf numFmtId="0" fontId="33" fillId="6" borderId="105" xfId="0" applyFont="1" applyFill="1" applyBorder="1" applyAlignment="1">
      <alignment horizontal="center" vertical="center" wrapText="1"/>
    </xf>
    <xf numFmtId="0" fontId="33" fillId="6" borderId="106" xfId="0" applyFont="1" applyFill="1" applyBorder="1" applyAlignment="1">
      <alignment horizontal="center" vertical="center" wrapText="1"/>
    </xf>
    <xf numFmtId="0" fontId="33" fillId="6" borderId="107" xfId="0" applyFont="1" applyFill="1" applyBorder="1" applyAlignment="1">
      <alignment horizontal="center" vertical="center" wrapText="1"/>
    </xf>
    <xf numFmtId="0" fontId="33" fillId="6" borderId="94" xfId="0" applyFont="1" applyFill="1" applyBorder="1" applyAlignment="1">
      <alignment horizontal="center" vertical="center" wrapText="1"/>
    </xf>
    <xf numFmtId="0" fontId="33" fillId="6" borderId="97" xfId="0" applyFont="1" applyFill="1" applyBorder="1" applyAlignment="1">
      <alignment horizontal="center" vertical="center" wrapText="1"/>
    </xf>
    <xf numFmtId="0" fontId="33" fillId="6" borderId="100" xfId="0" applyFont="1" applyFill="1" applyBorder="1" applyAlignment="1">
      <alignment horizontal="center" vertical="center" wrapText="1"/>
    </xf>
    <xf numFmtId="165" fontId="19" fillId="0" borderId="97" xfId="3" applyNumberFormat="1" applyFont="1" applyFill="1" applyBorder="1" applyAlignment="1">
      <alignment horizontal="center" vertical="center"/>
    </xf>
    <xf numFmtId="0" fontId="42" fillId="0" borderId="97" xfId="3" applyFont="1" applyFill="1" applyBorder="1" applyAlignment="1">
      <alignment horizontal="center" vertical="center"/>
    </xf>
    <xf numFmtId="165" fontId="19" fillId="0" borderId="97" xfId="4" applyNumberFormat="1" applyFont="1" applyFill="1" applyBorder="1" applyAlignment="1">
      <alignment horizontal="center" vertical="center"/>
    </xf>
    <xf numFmtId="0" fontId="42" fillId="0" borderId="106" xfId="3" applyFont="1" applyFill="1" applyBorder="1" applyAlignment="1">
      <alignment horizontal="center" vertical="center"/>
    </xf>
    <xf numFmtId="0" fontId="19" fillId="7" borderId="97" xfId="4" applyFont="1" applyFill="1" applyBorder="1" applyAlignment="1">
      <alignment horizontal="center" vertical="center"/>
    </xf>
    <xf numFmtId="0" fontId="28" fillId="7" borderId="97" xfId="0" applyFont="1" applyFill="1" applyBorder="1" applyAlignment="1">
      <alignment horizontal="left" vertical="center" wrapText="1"/>
    </xf>
    <xf numFmtId="0" fontId="24" fillId="0" borderId="97" xfId="4" applyFont="1" applyFill="1" applyBorder="1" applyAlignment="1">
      <alignment horizontal="center" vertical="center"/>
    </xf>
    <xf numFmtId="0" fontId="26" fillId="0" borderId="97" xfId="4" applyFont="1" applyFill="1" applyBorder="1" applyAlignment="1">
      <alignment horizontal="left" vertical="center" wrapText="1"/>
    </xf>
    <xf numFmtId="0" fontId="19" fillId="0" borderId="97" xfId="4" applyFont="1" applyFill="1" applyBorder="1" applyAlignment="1">
      <alignment horizontal="center" vertical="center"/>
    </xf>
    <xf numFmtId="0" fontId="19" fillId="0" borderId="96" xfId="4" applyFont="1" applyFill="1" applyBorder="1" applyAlignment="1">
      <alignment horizontal="center" vertical="top"/>
    </xf>
    <xf numFmtId="0" fontId="24" fillId="0" borderId="97" xfId="4" applyFont="1" applyFill="1" applyBorder="1" applyAlignment="1">
      <alignment horizontal="center"/>
    </xf>
    <xf numFmtId="0" fontId="19" fillId="0" borderId="92" xfId="4" applyFont="1" applyFill="1" applyBorder="1" applyAlignment="1">
      <alignment horizontal="center" vertical="top"/>
    </xf>
    <xf numFmtId="0" fontId="24" fillId="0" borderId="94" xfId="4" applyFont="1" applyFill="1" applyBorder="1" applyAlignment="1">
      <alignment horizontal="center" vertical="top"/>
    </xf>
    <xf numFmtId="0" fontId="24" fillId="0" borderId="97" xfId="4" applyFont="1" applyFill="1" applyBorder="1" applyAlignment="1">
      <alignment horizontal="center" vertical="top"/>
    </xf>
    <xf numFmtId="0" fontId="19" fillId="0" borderId="94" xfId="4" applyFont="1" applyFill="1" applyBorder="1" applyAlignment="1">
      <alignment horizontal="center" vertical="center"/>
    </xf>
    <xf numFmtId="0" fontId="15" fillId="6" borderId="105" xfId="0" applyFont="1" applyFill="1" applyBorder="1" applyAlignment="1">
      <alignment horizontal="center" vertical="center" wrapText="1"/>
    </xf>
    <xf numFmtId="0" fontId="15" fillId="6" borderId="106" xfId="0" applyFont="1" applyFill="1" applyBorder="1" applyAlignment="1">
      <alignment horizontal="center" vertical="center" wrapText="1"/>
    </xf>
    <xf numFmtId="0" fontId="15" fillId="6" borderId="107" xfId="0" applyFont="1" applyFill="1" applyBorder="1" applyAlignment="1">
      <alignment horizontal="center" vertical="center" wrapText="1"/>
    </xf>
    <xf numFmtId="0" fontId="42" fillId="0" borderId="105" xfId="3" applyFont="1" applyFill="1" applyBorder="1" applyAlignment="1">
      <alignment horizontal="center" vertical="center"/>
    </xf>
    <xf numFmtId="0" fontId="15" fillId="6" borderId="92" xfId="0" applyFont="1" applyFill="1" applyBorder="1" applyAlignment="1">
      <alignment horizontal="center" vertical="center"/>
    </xf>
    <xf numFmtId="0" fontId="15" fillId="6" borderId="96" xfId="0" applyFont="1" applyFill="1" applyBorder="1" applyAlignment="1">
      <alignment horizontal="center" vertical="center"/>
    </xf>
    <xf numFmtId="0" fontId="15" fillId="6" borderId="98" xfId="0" applyFont="1" applyFill="1" applyBorder="1" applyAlignment="1">
      <alignment horizontal="center" vertical="center"/>
    </xf>
    <xf numFmtId="0" fontId="15" fillId="6" borderId="94" xfId="0" applyFont="1" applyFill="1" applyBorder="1" applyAlignment="1">
      <alignment horizontal="center" vertical="center"/>
    </xf>
    <xf numFmtId="0" fontId="15" fillId="6" borderId="97" xfId="0" applyFont="1" applyFill="1" applyBorder="1" applyAlignment="1">
      <alignment horizontal="center" vertical="center"/>
    </xf>
    <xf numFmtId="0" fontId="15" fillId="6" borderId="100" xfId="0" applyFont="1" applyFill="1" applyBorder="1" applyAlignment="1">
      <alignment horizontal="center" vertical="center"/>
    </xf>
    <xf numFmtId="0" fontId="18" fillId="6" borderId="100" xfId="0" applyFont="1" applyFill="1" applyBorder="1" applyAlignment="1">
      <alignment horizontal="center" vertical="center"/>
    </xf>
    <xf numFmtId="0" fontId="15" fillId="6" borderId="94" xfId="0" applyFont="1" applyFill="1" applyBorder="1" applyAlignment="1">
      <alignment horizontal="center" vertical="center" wrapText="1"/>
    </xf>
    <xf numFmtId="0" fontId="15" fillId="6" borderId="97" xfId="0" applyFont="1" applyFill="1" applyBorder="1" applyAlignment="1">
      <alignment horizontal="center" vertical="center" wrapText="1"/>
    </xf>
    <xf numFmtId="0" fontId="15" fillId="6" borderId="100" xfId="0" applyFont="1" applyFill="1" applyBorder="1" applyAlignment="1">
      <alignment horizontal="center" vertical="center" wrapText="1"/>
    </xf>
    <xf numFmtId="0" fontId="24" fillId="0" borderId="94" xfId="4" applyFont="1" applyFill="1" applyBorder="1" applyAlignment="1">
      <alignment horizontal="center" vertical="center"/>
    </xf>
    <xf numFmtId="0" fontId="24" fillId="0" borderId="97" xfId="4" applyFont="1" applyBorder="1" applyAlignment="1">
      <alignment horizontal="center" vertical="center"/>
    </xf>
    <xf numFmtId="165" fontId="18" fillId="0" borderId="94" xfId="4" applyNumberFormat="1" applyFont="1" applyFill="1" applyBorder="1" applyAlignment="1">
      <alignment horizontal="center" vertical="center"/>
    </xf>
    <xf numFmtId="165" fontId="18" fillId="0" borderId="97" xfId="4" applyNumberFormat="1" applyFont="1" applyFill="1" applyBorder="1" applyAlignment="1">
      <alignment horizontal="center" vertical="center"/>
    </xf>
    <xf numFmtId="0" fontId="15" fillId="0" borderId="94" xfId="3" applyFont="1" applyFill="1" applyBorder="1" applyAlignment="1">
      <alignment horizontal="center" vertical="center"/>
    </xf>
    <xf numFmtId="0" fontId="15" fillId="0" borderId="97" xfId="3" applyFont="1" applyFill="1" applyBorder="1" applyAlignment="1">
      <alignment horizontal="center" vertical="center"/>
    </xf>
    <xf numFmtId="0" fontId="15" fillId="6" borderId="0" xfId="0" applyFont="1" applyFill="1" applyBorder="1" applyAlignment="1">
      <alignment horizontal="center" vertical="center"/>
    </xf>
    <xf numFmtId="0" fontId="48" fillId="0" borderId="97" xfId="0" applyFont="1" applyBorder="1" applyAlignment="1">
      <alignment horizontal="center" vertical="center" wrapText="1"/>
    </xf>
    <xf numFmtId="0" fontId="20" fillId="0" borderId="106" xfId="0" applyFont="1" applyBorder="1" applyAlignment="1">
      <alignment horizontal="center" vertical="top" wrapText="1"/>
    </xf>
    <xf numFmtId="0" fontId="33" fillId="6" borderId="92" xfId="0" applyFont="1" applyFill="1" applyBorder="1" applyAlignment="1">
      <alignment horizontal="center" vertical="center"/>
    </xf>
    <xf numFmtId="0" fontId="33" fillId="6" borderId="96" xfId="0" applyFont="1" applyFill="1" applyBorder="1" applyAlignment="1">
      <alignment horizontal="center" vertical="center"/>
    </xf>
    <xf numFmtId="0" fontId="33" fillId="6" borderId="98" xfId="0" applyFont="1" applyFill="1" applyBorder="1" applyAlignment="1">
      <alignment horizontal="center" vertical="center"/>
    </xf>
    <xf numFmtId="0" fontId="0" fillId="6" borderId="0" xfId="0" applyFill="1" applyBorder="1" applyAlignment="1">
      <alignment horizontal="center" vertical="center"/>
    </xf>
    <xf numFmtId="0" fontId="34" fillId="0" borderId="97" xfId="0" applyFont="1" applyFill="1" applyBorder="1" applyAlignment="1">
      <alignment horizontal="center" vertical="center"/>
    </xf>
    <xf numFmtId="0" fontId="43" fillId="0" borderId="97" xfId="0" applyFont="1" applyBorder="1" applyAlignment="1">
      <alignment horizontal="left" vertical="top" wrapText="1"/>
    </xf>
    <xf numFmtId="0" fontId="24" fillId="0" borderId="97" xfId="0" applyFont="1" applyBorder="1" applyAlignment="1">
      <alignment horizontal="center" vertical="center" wrapText="1"/>
    </xf>
    <xf numFmtId="165" fontId="20" fillId="0" borderId="97" xfId="0" applyNumberFormat="1" applyFont="1" applyBorder="1" applyAlignment="1">
      <alignment horizontal="center" vertical="center" wrapText="1"/>
    </xf>
    <xf numFmtId="0" fontId="19" fillId="0" borderId="97" xfId="0" applyFont="1" applyBorder="1" applyAlignment="1">
      <alignment horizontal="center" vertical="center"/>
    </xf>
    <xf numFmtId="0" fontId="15" fillId="4" borderId="77" xfId="0" applyFont="1" applyFill="1" applyBorder="1" applyAlignment="1">
      <alignment horizontal="left" vertical="top" wrapText="1"/>
    </xf>
    <xf numFmtId="0" fontId="15" fillId="4" borderId="78" xfId="0" applyFont="1" applyFill="1" applyBorder="1" applyAlignment="1">
      <alignment horizontal="left" vertical="top" wrapText="1"/>
    </xf>
    <xf numFmtId="0" fontId="15" fillId="4" borderId="82" xfId="0" applyFont="1" applyFill="1" applyBorder="1" applyAlignment="1">
      <alignment horizontal="left" vertical="top" wrapTex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6" fillId="0" borderId="0" xfId="0" applyFont="1" applyAlignment="1">
      <alignment horizontal="left"/>
    </xf>
    <xf numFmtId="0" fontId="15" fillId="4" borderId="75" xfId="0" applyFont="1" applyFill="1" applyBorder="1" applyAlignment="1">
      <alignment horizontal="center" vertical="center"/>
    </xf>
    <xf numFmtId="0" fontId="15" fillId="4" borderId="76" xfId="0" applyFont="1" applyFill="1" applyBorder="1" applyAlignment="1">
      <alignment horizontal="center" vertical="center"/>
    </xf>
    <xf numFmtId="0" fontId="15" fillId="4" borderId="77" xfId="0" applyFont="1" applyFill="1" applyBorder="1" applyAlignment="1">
      <alignment horizontal="left" vertical="center" wrapText="1"/>
    </xf>
    <xf numFmtId="0" fontId="15" fillId="4" borderId="82" xfId="0" applyFont="1" applyFill="1" applyBorder="1" applyAlignment="1">
      <alignment horizontal="left" vertical="center" wrapText="1"/>
    </xf>
    <xf numFmtId="0" fontId="15" fillId="4" borderId="195" xfId="0" applyFont="1" applyFill="1" applyBorder="1" applyAlignment="1">
      <alignment horizontal="left" vertical="top" wrapText="1"/>
    </xf>
    <xf numFmtId="0" fontId="15" fillId="4" borderId="196" xfId="0" applyFont="1" applyFill="1" applyBorder="1" applyAlignment="1">
      <alignment horizontal="left" vertical="top" wrapText="1"/>
    </xf>
    <xf numFmtId="0" fontId="1" fillId="0" borderId="2" xfId="0" applyFont="1" applyBorder="1" applyAlignment="1">
      <alignment horizontal="center"/>
    </xf>
    <xf numFmtId="0" fontId="0" fillId="0" borderId="3" xfId="0" applyBorder="1" applyAlignment="1">
      <alignment horizontal="center"/>
    </xf>
    <xf numFmtId="0" fontId="0" fillId="0" borderId="78" xfId="0" applyBorder="1"/>
    <xf numFmtId="0" fontId="15" fillId="4" borderId="78" xfId="0" applyFont="1" applyFill="1" applyBorder="1" applyAlignment="1">
      <alignment horizontal="left" vertical="center" wrapText="1"/>
    </xf>
    <xf numFmtId="0" fontId="12" fillId="0" borderId="0" xfId="0" applyFont="1" applyAlignment="1">
      <alignment horizontal="left"/>
    </xf>
    <xf numFmtId="0" fontId="8" fillId="3" borderId="65"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66" xfId="0" applyFont="1" applyFill="1" applyBorder="1" applyAlignment="1">
      <alignment horizontal="center" vertical="top" wrapText="1"/>
    </xf>
    <xf numFmtId="0" fontId="8" fillId="3" borderId="36" xfId="0" applyFont="1" applyFill="1" applyBorder="1" applyAlignment="1">
      <alignment horizontal="center" vertical="top" wrapText="1"/>
    </xf>
    <xf numFmtId="0" fontId="8" fillId="3" borderId="65" xfId="0" applyFont="1" applyFill="1" applyBorder="1" applyAlignment="1">
      <alignment horizontal="center" vertical="top" wrapText="1"/>
    </xf>
    <xf numFmtId="0" fontId="8" fillId="3" borderId="67" xfId="0" applyFont="1" applyFill="1" applyBorder="1" applyAlignment="1">
      <alignment horizontal="center" vertical="top" wrapText="1"/>
    </xf>
    <xf numFmtId="0" fontId="8" fillId="3" borderId="64"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0" fillId="0" borderId="0" xfId="0"/>
    <xf numFmtId="0" fontId="11" fillId="0" borderId="0" xfId="0" applyFont="1" applyAlignment="1">
      <alignment wrapText="1"/>
    </xf>
    <xf numFmtId="0" fontId="9" fillId="0" borderId="8" xfId="0" applyFont="1" applyBorder="1" applyAlignment="1">
      <alignment horizontal="center"/>
    </xf>
    <xf numFmtId="0" fontId="0" fillId="0" borderId="9" xfId="0" applyBorder="1"/>
    <xf numFmtId="0" fontId="9" fillId="0" borderId="11" xfId="0" applyFont="1" applyBorder="1" applyAlignment="1">
      <alignment horizontal="center"/>
    </xf>
    <xf numFmtId="0" fontId="9" fillId="0" borderId="9" xfId="0" applyFont="1" applyBorder="1" applyAlignment="1">
      <alignment horizontal="center"/>
    </xf>
    <xf numFmtId="0" fontId="9" fillId="0" borderId="56" xfId="0" applyFont="1" applyBorder="1" applyAlignment="1">
      <alignment horizontal="center"/>
    </xf>
    <xf numFmtId="0" fontId="9" fillId="0" borderId="57" xfId="0" applyFont="1" applyBorder="1" applyAlignment="1">
      <alignment horizontal="center"/>
    </xf>
    <xf numFmtId="0" fontId="9" fillId="0" borderId="0" xfId="0" applyFont="1"/>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9" fillId="0" borderId="44" xfId="0" applyFont="1" applyBorder="1" applyAlignment="1">
      <alignment horizontal="center"/>
    </xf>
    <xf numFmtId="0" fontId="9" fillId="0" borderId="45" xfId="0" applyFont="1" applyBorder="1" applyAlignment="1">
      <alignment horizontal="center"/>
    </xf>
    <xf numFmtId="0" fontId="9" fillId="0" borderId="46" xfId="0" applyFont="1" applyBorder="1" applyAlignment="1">
      <alignment horizontal="center"/>
    </xf>
    <xf numFmtId="0" fontId="9" fillId="0" borderId="10" xfId="0" applyFont="1" applyBorder="1" applyAlignment="1">
      <alignment horizontal="center"/>
    </xf>
    <xf numFmtId="0" fontId="9" fillId="0" borderId="130" xfId="0" applyFont="1" applyBorder="1" applyAlignment="1">
      <alignment horizontal="center"/>
    </xf>
    <xf numFmtId="0" fontId="9" fillId="0" borderId="131" xfId="0" applyFont="1" applyBorder="1" applyAlignment="1">
      <alignment horizontal="center"/>
    </xf>
    <xf numFmtId="0" fontId="9" fillId="0" borderId="132" xfId="0" applyFont="1" applyBorder="1" applyAlignment="1">
      <alignment horizontal="center"/>
    </xf>
    <xf numFmtId="0" fontId="0" fillId="0" borderId="0" xfId="0" applyAlignment="1">
      <alignment wrapText="1"/>
    </xf>
    <xf numFmtId="0" fontId="9" fillId="0" borderId="72" xfId="0" applyFont="1" applyBorder="1" applyAlignment="1">
      <alignment horizontal="center"/>
    </xf>
    <xf numFmtId="0" fontId="9" fillId="0" borderId="0" xfId="0" applyFont="1" applyBorder="1" applyAlignment="1">
      <alignment horizontal="center"/>
    </xf>
    <xf numFmtId="0" fontId="9" fillId="0" borderId="160" xfId="0" applyFont="1" applyBorder="1" applyAlignment="1">
      <alignment horizontal="center"/>
    </xf>
    <xf numFmtId="0" fontId="9" fillId="0" borderId="159" xfId="0" applyFont="1" applyBorder="1" applyAlignment="1">
      <alignment horizontal="center"/>
    </xf>
  </cellXfs>
  <cellStyles count="6">
    <cellStyle name="Comma" xfId="5" builtinId="3"/>
    <cellStyle name="Normal" xfId="0" builtinId="0"/>
    <cellStyle name="Normal 2" xfId="3"/>
    <cellStyle name="Normal 3" xfId="4"/>
    <cellStyle name="Normal 4" xfId="2"/>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200" baseline="0"/>
              <a:t>DISTRIBUSI TEMUAN AMI SEMESTER KE-1 TAHUN 2020 </a:t>
            </a:r>
          </a:p>
          <a:p>
            <a:pPr>
              <a:defRPr lang="id-ID" sz="1800" b="1" i="0" u="none" strike="noStrike" kern="1200" baseline="0">
                <a:solidFill>
                  <a:schemeClr val="tx1"/>
                </a:solidFill>
                <a:latin typeface="+mn-lt"/>
                <a:ea typeface="+mn-ea"/>
                <a:cs typeface="+mn-cs"/>
              </a:defRPr>
            </a:pPr>
            <a:r>
              <a:rPr lang="en-US" sz="1200" baseline="0"/>
              <a:t>BERDASAR AREA</a:t>
            </a:r>
          </a:p>
        </c:rich>
      </c:tx>
    </c:title>
    <c:plotArea>
      <c:layout/>
      <c:barChart>
        <c:barDir val="col"/>
        <c:grouping val="clustered"/>
        <c:ser>
          <c:idx val="0"/>
          <c:order val="0"/>
          <c:tx>
            <c:strRef>
              <c:f>Dist!$C$4:$C$5</c:f>
              <c:strCache>
                <c:ptCount val="1"/>
                <c:pt idx="0">
                  <c:v>Mayor</c:v>
                </c:pt>
              </c:strCache>
            </c:strRef>
          </c:tx>
          <c:cat>
            <c:strRef>
              <c:f>Dist!$B$6:$B$18</c:f>
              <c:strCache>
                <c:ptCount val="13"/>
                <c:pt idx="0">
                  <c:v>QC</c:v>
                </c:pt>
                <c:pt idx="1">
                  <c:v>HC&amp;GA</c:v>
                </c:pt>
                <c:pt idx="2">
                  <c:v>MKT</c:v>
                </c:pt>
                <c:pt idx="3">
                  <c:v>IT</c:v>
                </c:pt>
                <c:pt idx="4">
                  <c:v>PCH</c:v>
                </c:pt>
                <c:pt idx="5">
                  <c:v>FNA</c:v>
                </c:pt>
                <c:pt idx="6">
                  <c:v>RnD</c:v>
                </c:pt>
                <c:pt idx="7">
                  <c:v>PPIC </c:v>
                </c:pt>
                <c:pt idx="8">
                  <c:v>PPC-WIP</c:v>
                </c:pt>
                <c:pt idx="9">
                  <c:v>ENGINEERING</c:v>
                </c:pt>
                <c:pt idx="10">
                  <c:v>Produksi Steel</c:v>
                </c:pt>
                <c:pt idx="11">
                  <c:v>Produksi NSB</c:v>
                </c:pt>
                <c:pt idx="12">
                  <c:v>Produksi WoodLine</c:v>
                </c:pt>
              </c:strCache>
            </c:strRef>
          </c:cat>
          <c:val>
            <c:numRef>
              <c:f>Dist!$C$6:$C$18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1"/>
          <c:order val="1"/>
          <c:tx>
            <c:strRef>
              <c:f>Dist!$D$4:$D$5</c:f>
              <c:strCache>
                <c:ptCount val="1"/>
                <c:pt idx="0">
                  <c:v>Minor</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Dist!$B$6:$B$18</c:f>
              <c:strCache>
                <c:ptCount val="13"/>
                <c:pt idx="0">
                  <c:v>QC</c:v>
                </c:pt>
                <c:pt idx="1">
                  <c:v>HC&amp;GA</c:v>
                </c:pt>
                <c:pt idx="2">
                  <c:v>MKT</c:v>
                </c:pt>
                <c:pt idx="3">
                  <c:v>IT</c:v>
                </c:pt>
                <c:pt idx="4">
                  <c:v>PCH</c:v>
                </c:pt>
                <c:pt idx="5">
                  <c:v>FNA</c:v>
                </c:pt>
                <c:pt idx="6">
                  <c:v>RnD</c:v>
                </c:pt>
                <c:pt idx="7">
                  <c:v>PPIC </c:v>
                </c:pt>
                <c:pt idx="8">
                  <c:v>PPC-WIP</c:v>
                </c:pt>
                <c:pt idx="9">
                  <c:v>ENGINEERING</c:v>
                </c:pt>
                <c:pt idx="10">
                  <c:v>Produksi Steel</c:v>
                </c:pt>
                <c:pt idx="11">
                  <c:v>Produksi NSB</c:v>
                </c:pt>
                <c:pt idx="12">
                  <c:v>Produksi WoodLine</c:v>
                </c:pt>
              </c:strCache>
            </c:strRef>
          </c:cat>
          <c:val>
            <c:numRef>
              <c:f>Dist!$D$6:$D$18</c:f>
              <c:numCache>
                <c:formatCode>General</c:formatCode>
                <c:ptCount val="13"/>
                <c:pt idx="0">
                  <c:v>2</c:v>
                </c:pt>
                <c:pt idx="1">
                  <c:v>2</c:v>
                </c:pt>
                <c:pt idx="2">
                  <c:v>1</c:v>
                </c:pt>
                <c:pt idx="3">
                  <c:v>0</c:v>
                </c:pt>
                <c:pt idx="4">
                  <c:v>2</c:v>
                </c:pt>
                <c:pt idx="5">
                  <c:v>1</c:v>
                </c:pt>
                <c:pt idx="6">
                  <c:v>1</c:v>
                </c:pt>
                <c:pt idx="7">
                  <c:v>1</c:v>
                </c:pt>
                <c:pt idx="8">
                  <c:v>2</c:v>
                </c:pt>
                <c:pt idx="9">
                  <c:v>0</c:v>
                </c:pt>
                <c:pt idx="10">
                  <c:v>2</c:v>
                </c:pt>
                <c:pt idx="11">
                  <c:v>0</c:v>
                </c:pt>
                <c:pt idx="12">
                  <c:v>1</c:v>
                </c:pt>
              </c:numCache>
            </c:numRef>
          </c:val>
        </c:ser>
        <c:ser>
          <c:idx val="2"/>
          <c:order val="2"/>
          <c:tx>
            <c:strRef>
              <c:f>Dist!$E$4:$E$5</c:f>
              <c:strCache>
                <c:ptCount val="1"/>
                <c:pt idx="0">
                  <c:v>Perlu Perhatian</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Dist!$B$6:$B$18</c:f>
              <c:strCache>
                <c:ptCount val="13"/>
                <c:pt idx="0">
                  <c:v>QC</c:v>
                </c:pt>
                <c:pt idx="1">
                  <c:v>HC&amp;GA</c:v>
                </c:pt>
                <c:pt idx="2">
                  <c:v>MKT</c:v>
                </c:pt>
                <c:pt idx="3">
                  <c:v>IT</c:v>
                </c:pt>
                <c:pt idx="4">
                  <c:v>PCH</c:v>
                </c:pt>
                <c:pt idx="5">
                  <c:v>FNA</c:v>
                </c:pt>
                <c:pt idx="6">
                  <c:v>RnD</c:v>
                </c:pt>
                <c:pt idx="7">
                  <c:v>PPIC </c:v>
                </c:pt>
                <c:pt idx="8">
                  <c:v>PPC-WIP</c:v>
                </c:pt>
                <c:pt idx="9">
                  <c:v>ENGINEERING</c:v>
                </c:pt>
                <c:pt idx="10">
                  <c:v>Produksi Steel</c:v>
                </c:pt>
                <c:pt idx="11">
                  <c:v>Produksi NSB</c:v>
                </c:pt>
                <c:pt idx="12">
                  <c:v>Produksi WoodLine</c:v>
                </c:pt>
              </c:strCache>
            </c:strRef>
          </c:cat>
          <c:val>
            <c:numRef>
              <c:f>Dist!$E$6:$E$18</c:f>
              <c:numCache>
                <c:formatCode>General</c:formatCode>
                <c:ptCount val="13"/>
                <c:pt idx="0">
                  <c:v>5</c:v>
                </c:pt>
                <c:pt idx="1">
                  <c:v>3</c:v>
                </c:pt>
                <c:pt idx="2">
                  <c:v>5</c:v>
                </c:pt>
                <c:pt idx="3">
                  <c:v>0</c:v>
                </c:pt>
                <c:pt idx="4">
                  <c:v>1</c:v>
                </c:pt>
                <c:pt idx="5">
                  <c:v>1</c:v>
                </c:pt>
                <c:pt idx="6">
                  <c:v>2</c:v>
                </c:pt>
                <c:pt idx="7">
                  <c:v>4</c:v>
                </c:pt>
                <c:pt idx="8">
                  <c:v>3</c:v>
                </c:pt>
                <c:pt idx="9">
                  <c:v>0</c:v>
                </c:pt>
                <c:pt idx="10">
                  <c:v>10</c:v>
                </c:pt>
                <c:pt idx="11">
                  <c:v>5</c:v>
                </c:pt>
                <c:pt idx="12">
                  <c:v>5</c:v>
                </c:pt>
              </c:numCache>
            </c:numRef>
          </c:val>
        </c:ser>
        <c:axId val="74787840"/>
        <c:axId val="74830976"/>
      </c:barChart>
      <c:catAx>
        <c:axId val="74787840"/>
        <c:scaling>
          <c:orientation val="minMax"/>
        </c:scaling>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AREA</a:t>
                </a:r>
                <a:r>
                  <a:rPr lang="en-US" baseline="0"/>
                  <a:t> AUDIT</a:t>
                </a:r>
                <a:endParaRPr lang="en-US"/>
              </a:p>
            </c:rich>
          </c:tx>
        </c:title>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4830976"/>
        <c:crosses val="autoZero"/>
        <c:auto val="1"/>
        <c:lblAlgn val="ctr"/>
        <c:lblOffset val="100"/>
      </c:catAx>
      <c:valAx>
        <c:axId val="74830976"/>
        <c:scaling>
          <c:orientation val="minMax"/>
        </c:scaling>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sz="1000" baseline="0"/>
                  <a:t>JUMLAH TEMUAN</a:t>
                </a:r>
              </a:p>
            </c:rich>
          </c:tx>
        </c:title>
        <c:numFmt formatCode="General" sourceLinked="1"/>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4787840"/>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766" l="0.70000000000000062" r="0.70000000000000062" t="0.750000000000007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PROSENTASE GAGAL (G1) DAN (G2) SEMSTER-1 (JAN-JUN) TAHUN2020</a:t>
            </a:r>
          </a:p>
        </c:rich>
      </c:tx>
    </c:title>
    <c:plotArea>
      <c:layout/>
      <c:lineChart>
        <c:grouping val="standard"/>
        <c:ser>
          <c:idx val="0"/>
          <c:order val="0"/>
          <c:tx>
            <c:strRef>
              <c:f>'Analisa QC'!$B$3</c:f>
              <c:strCache>
                <c:ptCount val="1"/>
                <c:pt idx="0">
                  <c:v>TOTAL PRODUKSI</c:v>
                </c:pt>
              </c:strCache>
            </c:strRef>
          </c:tx>
          <c:cat>
            <c:strRef>
              <c:f>'Analisa QC'!$A$4:$A$10</c:f>
              <c:strCache>
                <c:ptCount val="7"/>
                <c:pt idx="1">
                  <c:v>JANUARI</c:v>
                </c:pt>
                <c:pt idx="2">
                  <c:v>FEBRUARI</c:v>
                </c:pt>
                <c:pt idx="3">
                  <c:v>MARET</c:v>
                </c:pt>
                <c:pt idx="4">
                  <c:v>APRIL</c:v>
                </c:pt>
                <c:pt idx="5">
                  <c:v>MEI</c:v>
                </c:pt>
                <c:pt idx="6">
                  <c:v>JUNI</c:v>
                </c:pt>
              </c:strCache>
            </c:strRef>
          </c:cat>
          <c:val>
            <c:numRef>
              <c:f>'Analisa QC'!$B$4:$B$10</c:f>
            </c:numRef>
          </c:val>
        </c:ser>
        <c:ser>
          <c:idx val="1"/>
          <c:order val="1"/>
          <c:tx>
            <c:strRef>
              <c:f>'Analisa QC'!$C$3</c:f>
              <c:strCache>
                <c:ptCount val="1"/>
                <c:pt idx="0">
                  <c:v>PROSENTASE(%) GAGAL G1 TERHADAP TOTAL PRODUK</c:v>
                </c:pt>
              </c:strCache>
            </c:strRef>
          </c:tx>
          <c:dLbls>
            <c:dLbl>
              <c:idx val="4"/>
              <c:dLblPos val="b"/>
              <c:showVal val="1"/>
            </c:dLbl>
            <c:dLblPos val="t"/>
            <c:showVal val="1"/>
          </c:dLbls>
          <c:cat>
            <c:strRef>
              <c:f>'Analisa QC'!$A$4:$A$10</c:f>
              <c:strCache>
                <c:ptCount val="7"/>
                <c:pt idx="1">
                  <c:v>JANUARI</c:v>
                </c:pt>
                <c:pt idx="2">
                  <c:v>FEBRUARI</c:v>
                </c:pt>
                <c:pt idx="3">
                  <c:v>MARET</c:v>
                </c:pt>
                <c:pt idx="4">
                  <c:v>APRIL</c:v>
                </c:pt>
                <c:pt idx="5">
                  <c:v>MEI</c:v>
                </c:pt>
                <c:pt idx="6">
                  <c:v>JUNI</c:v>
                </c:pt>
              </c:strCache>
            </c:strRef>
          </c:cat>
          <c:val>
            <c:numRef>
              <c:f>'Analisa QC'!$C$4:$C$10</c:f>
              <c:numCache>
                <c:formatCode>0.00%</c:formatCode>
                <c:ptCount val="7"/>
                <c:pt idx="1">
                  <c:v>2.3E-3</c:v>
                </c:pt>
                <c:pt idx="2">
                  <c:v>1.9E-3</c:v>
                </c:pt>
                <c:pt idx="3">
                  <c:v>1.9E-3</c:v>
                </c:pt>
                <c:pt idx="4">
                  <c:v>3.0000000000000001E-3</c:v>
                </c:pt>
                <c:pt idx="5">
                  <c:v>4.5999999999999999E-3</c:v>
                </c:pt>
                <c:pt idx="6">
                  <c:v>3.3E-3</c:v>
                </c:pt>
              </c:numCache>
            </c:numRef>
          </c:val>
        </c:ser>
        <c:ser>
          <c:idx val="2"/>
          <c:order val="2"/>
          <c:tx>
            <c:strRef>
              <c:f>'Analisa QC'!$D$3</c:f>
              <c:strCache>
                <c:ptCount val="1"/>
                <c:pt idx="0">
                  <c:v>PROSENTASE(%) GAGAL G2 TERHADAP TOTAL PRODUK</c:v>
                </c:pt>
              </c:strCache>
            </c:strRef>
          </c:tx>
          <c:dLbls>
            <c:dLblPos val="t"/>
            <c:showVal val="1"/>
          </c:dLbls>
          <c:cat>
            <c:strRef>
              <c:f>'Analisa QC'!$A$4:$A$10</c:f>
              <c:strCache>
                <c:ptCount val="7"/>
                <c:pt idx="1">
                  <c:v>JANUARI</c:v>
                </c:pt>
                <c:pt idx="2">
                  <c:v>FEBRUARI</c:v>
                </c:pt>
                <c:pt idx="3">
                  <c:v>MARET</c:v>
                </c:pt>
                <c:pt idx="4">
                  <c:v>APRIL</c:v>
                </c:pt>
                <c:pt idx="5">
                  <c:v>MEI</c:v>
                </c:pt>
                <c:pt idx="6">
                  <c:v>JUNI</c:v>
                </c:pt>
              </c:strCache>
            </c:strRef>
          </c:cat>
          <c:val>
            <c:numRef>
              <c:f>'Analisa QC'!$D$4:$D$10</c:f>
              <c:numCache>
                <c:formatCode>0.00%</c:formatCode>
                <c:ptCount val="7"/>
                <c:pt idx="1">
                  <c:v>5.3E-3</c:v>
                </c:pt>
                <c:pt idx="2">
                  <c:v>3.0999999999999999E-3</c:v>
                </c:pt>
                <c:pt idx="3">
                  <c:v>3.0999999999999999E-3</c:v>
                </c:pt>
                <c:pt idx="4">
                  <c:v>3.0999999999999999E-3</c:v>
                </c:pt>
                <c:pt idx="5">
                  <c:v>2.8999999999999998E-3</c:v>
                </c:pt>
                <c:pt idx="6">
                  <c:v>1.9E-3</c:v>
                </c:pt>
              </c:numCache>
            </c:numRef>
          </c:val>
        </c:ser>
        <c:marker val="1"/>
        <c:axId val="77411072"/>
        <c:axId val="77412608"/>
      </c:lineChart>
      <c:catAx>
        <c:axId val="77411072"/>
        <c:scaling>
          <c:orientation val="minMax"/>
        </c:scaling>
        <c:axPos val="b"/>
        <c:majorTickMark val="none"/>
        <c:tickLblPos val="nextTo"/>
        <c:crossAx val="77412608"/>
        <c:crosses val="autoZero"/>
        <c:auto val="1"/>
        <c:lblAlgn val="ctr"/>
        <c:lblOffset val="100"/>
      </c:catAx>
      <c:valAx>
        <c:axId val="77412608"/>
        <c:scaling>
          <c:orientation val="minMax"/>
        </c:scaling>
        <c:axPos val="l"/>
        <c:majorGridlines/>
        <c:numFmt formatCode="General" sourceLinked="1"/>
        <c:majorTickMark val="none"/>
        <c:tickLblPos val="nextTo"/>
        <c:spPr>
          <a:ln w="9525">
            <a:noFill/>
          </a:ln>
        </c:spPr>
        <c:crossAx val="77411072"/>
        <c:crosses val="autoZero"/>
        <c:crossBetween val="between"/>
      </c:valAx>
    </c:plotArea>
    <c:legend>
      <c:legendPos val="b"/>
    </c:legend>
    <c:plotVisOnly val="1"/>
  </c:chart>
  <c:printSettings>
    <c:headerFooter/>
    <c:pageMargins b="0.75000000000000222" l="0.70000000000000062" r="0.70000000000000062" t="0.750000000000002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KINERJA PRODUKSI SEMESTER-1 (JAN-JUN)</a:t>
            </a:r>
            <a:r>
              <a:rPr lang="en-US" baseline="0"/>
              <a:t> 2020 (BUDGET/RPB/PRD)</a:t>
            </a:r>
            <a:endParaRPr lang="en-US"/>
          </a:p>
        </c:rich>
      </c:tx>
    </c:title>
    <c:plotArea>
      <c:layout/>
      <c:barChart>
        <c:barDir val="col"/>
        <c:grouping val="clustered"/>
        <c:ser>
          <c:idx val="0"/>
          <c:order val="0"/>
          <c:tx>
            <c:strRef>
              <c:f>'Kinerja PRD Rev grafik'!$A$22</c:f>
              <c:strCache>
                <c:ptCount val="1"/>
                <c:pt idx="0">
                  <c:v>TOTAL</c:v>
                </c:pt>
              </c:strCache>
            </c:strRef>
          </c:tx>
          <c:dLbls>
            <c:txPr>
              <a:bodyPr rot="-5400000" vert="horz"/>
              <a:lstStyle/>
              <a:p>
                <a:pPr>
                  <a:defRPr/>
                </a:pPr>
                <a:endParaRPr lang="en-US"/>
              </a:p>
            </c:txPr>
            <c:dLblPos val="outEnd"/>
            <c:showVal val="1"/>
          </c:dLbls>
          <c:cat>
            <c:multiLvlStrRef>
              <c:f>'Kinerja PRD Rev grafik'!$B$20:$V$21</c:f>
              <c:multiLvlStrCache>
                <c:ptCount val="21"/>
                <c:lvl>
                  <c:pt idx="0">
                    <c:v>BGT</c:v>
                  </c:pt>
                  <c:pt idx="1">
                    <c:v>RPB</c:v>
                  </c:pt>
                  <c:pt idx="2">
                    <c:v>Produksi</c:v>
                  </c:pt>
                  <c:pt idx="3">
                    <c:v>BGT</c:v>
                  </c:pt>
                  <c:pt idx="4">
                    <c:v>RPB</c:v>
                  </c:pt>
                  <c:pt idx="5">
                    <c:v>Produksi</c:v>
                  </c:pt>
                  <c:pt idx="6">
                    <c:v>BGT</c:v>
                  </c:pt>
                  <c:pt idx="7">
                    <c:v>RPB</c:v>
                  </c:pt>
                  <c:pt idx="8">
                    <c:v>Produksi</c:v>
                  </c:pt>
                  <c:pt idx="9">
                    <c:v>BGT</c:v>
                  </c:pt>
                  <c:pt idx="10">
                    <c:v>RPB</c:v>
                  </c:pt>
                  <c:pt idx="11">
                    <c:v>Produksi</c:v>
                  </c:pt>
                  <c:pt idx="12">
                    <c:v>BGT</c:v>
                  </c:pt>
                  <c:pt idx="13">
                    <c:v>RPB</c:v>
                  </c:pt>
                  <c:pt idx="14">
                    <c:v>Produksi</c:v>
                  </c:pt>
                  <c:pt idx="15">
                    <c:v>BGT</c:v>
                  </c:pt>
                  <c:pt idx="16">
                    <c:v>RPB</c:v>
                  </c:pt>
                  <c:pt idx="17">
                    <c:v>Produksi</c:v>
                  </c:pt>
                  <c:pt idx="18">
                    <c:v>BGT</c:v>
                  </c:pt>
                  <c:pt idx="19">
                    <c:v>RPB</c:v>
                  </c:pt>
                  <c:pt idx="20">
                    <c:v>Produksi</c:v>
                  </c:pt>
                </c:lvl>
                <c:lvl>
                  <c:pt idx="0">
                    <c:v>JANUARI</c:v>
                  </c:pt>
                  <c:pt idx="3">
                    <c:v>FEBRUARI</c:v>
                  </c:pt>
                  <c:pt idx="6">
                    <c:v>MARET</c:v>
                  </c:pt>
                  <c:pt idx="9">
                    <c:v>APRIL</c:v>
                  </c:pt>
                  <c:pt idx="12">
                    <c:v>MEI</c:v>
                  </c:pt>
                  <c:pt idx="15">
                    <c:v>JUNI</c:v>
                  </c:pt>
                  <c:pt idx="18">
                    <c:v>TOTAL</c:v>
                  </c:pt>
                </c:lvl>
              </c:multiLvlStrCache>
            </c:multiLvlStrRef>
          </c:cat>
          <c:val>
            <c:numRef>
              <c:f>'Kinerja PRD Rev grafik'!$B$22:$V$22</c:f>
              <c:numCache>
                <c:formatCode>#,##0</c:formatCode>
                <c:ptCount val="21"/>
                <c:pt idx="0" formatCode="_(* #,##0_);_(* \(#,##0\);_(* &quot;-&quot;??_);_(@_)">
                  <c:v>78962</c:v>
                </c:pt>
                <c:pt idx="1">
                  <c:v>62142</c:v>
                </c:pt>
                <c:pt idx="2">
                  <c:v>64937</c:v>
                </c:pt>
                <c:pt idx="3" formatCode="_(* #,##0_);_(* \(#,##0\);_(* &quot;-&quot;??_);_(@_)">
                  <c:v>71896</c:v>
                </c:pt>
                <c:pt idx="4">
                  <c:v>73238</c:v>
                </c:pt>
                <c:pt idx="5">
                  <c:v>74631</c:v>
                </c:pt>
                <c:pt idx="6" formatCode="_(* #,##0_);_(* \(#,##0\);_(* &quot;-&quot;??_);_(@_)">
                  <c:v>84836</c:v>
                </c:pt>
                <c:pt idx="7">
                  <c:v>64998</c:v>
                </c:pt>
                <c:pt idx="8">
                  <c:v>69990</c:v>
                </c:pt>
                <c:pt idx="9" formatCode="_(* #,##0_);_(* \(#,##0\);_(* &quot;-&quot;??_);_(@_)">
                  <c:v>79095</c:v>
                </c:pt>
                <c:pt idx="10">
                  <c:v>52751</c:v>
                </c:pt>
                <c:pt idx="11">
                  <c:v>39275</c:v>
                </c:pt>
                <c:pt idx="12" formatCode="_(* #,##0_);_(* \(#,##0\);_(* &quot;-&quot;??_);_(@_)">
                  <c:v>75683</c:v>
                </c:pt>
                <c:pt idx="13">
                  <c:v>34462</c:v>
                </c:pt>
                <c:pt idx="14">
                  <c:v>32472</c:v>
                </c:pt>
                <c:pt idx="15" formatCode="_(* #,##0_);_(* \(#,##0\);_(* &quot;-&quot;??_);_(@_)">
                  <c:v>91806</c:v>
                </c:pt>
                <c:pt idx="16">
                  <c:v>24156</c:v>
                </c:pt>
                <c:pt idx="17">
                  <c:v>21152</c:v>
                </c:pt>
                <c:pt idx="18" formatCode="_(* #,##0_);_(* \(#,##0\);_(* &quot;-&quot;??_);_(@_)">
                  <c:v>482268</c:v>
                </c:pt>
                <c:pt idx="19" formatCode="_(* #,##0_);_(* \(#,##0\);_(* &quot;-&quot;??_);_(@_)">
                  <c:v>311747</c:v>
                </c:pt>
                <c:pt idx="20" formatCode="_(* #,##0_);_(* \(#,##0\);_(* &quot;-&quot;??_);_(@_)">
                  <c:v>302457</c:v>
                </c:pt>
              </c:numCache>
            </c:numRef>
          </c:val>
        </c:ser>
        <c:axId val="78487936"/>
        <c:axId val="78489472"/>
      </c:barChart>
      <c:catAx>
        <c:axId val="78487936"/>
        <c:scaling>
          <c:orientation val="minMax"/>
        </c:scaling>
        <c:axPos val="b"/>
        <c:tickLblPos val="nextTo"/>
        <c:crossAx val="78489472"/>
        <c:crosses val="autoZero"/>
        <c:auto val="1"/>
        <c:lblAlgn val="ctr"/>
        <c:lblOffset val="100"/>
      </c:catAx>
      <c:valAx>
        <c:axId val="78489472"/>
        <c:scaling>
          <c:orientation val="minMax"/>
        </c:scaling>
        <c:axPos val="l"/>
        <c:majorGridlines/>
        <c:numFmt formatCode="_(* #,##0_);_(* \(#,##0\);_(* &quot;-&quot;??_);_(@_)" sourceLinked="1"/>
        <c:tickLblPos val="nextTo"/>
        <c:crossAx val="78487936"/>
        <c:crosses val="autoZero"/>
        <c:crossBetween val="between"/>
      </c:valAx>
    </c:plotArea>
    <c:legend>
      <c:legendPos val="r"/>
    </c:legend>
    <c:plotVisOnly val="1"/>
  </c:chart>
  <c:printSettings>
    <c:headerFooter/>
    <c:pageMargins b="0.75000000000000278" l="0.70000000000000062" r="0.70000000000000062" t="0.750000000000002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KINERJA</a:t>
            </a:r>
            <a:r>
              <a:rPr lang="en-US" baseline="0"/>
              <a:t> TOTAL PRODUKSI SEMESTER-1 2020 </a:t>
            </a:r>
          </a:p>
          <a:p>
            <a:pPr>
              <a:defRPr/>
            </a:pPr>
            <a:r>
              <a:rPr lang="en-US" baseline="0"/>
              <a:t>(BUDGET/RPB/ PRD) </a:t>
            </a:r>
            <a:endParaRPr lang="en-US"/>
          </a:p>
        </c:rich>
      </c:tx>
      <c:layout>
        <c:manualLayout>
          <c:xMode val="edge"/>
          <c:yMode val="edge"/>
          <c:x val="0.18712124620786041"/>
          <c:y val="1.8527707884946482E-2"/>
        </c:manualLayout>
      </c:layout>
    </c:title>
    <c:plotArea>
      <c:layout/>
      <c:barChart>
        <c:barDir val="col"/>
        <c:grouping val="clustered"/>
        <c:ser>
          <c:idx val="0"/>
          <c:order val="0"/>
          <c:tx>
            <c:strRef>
              <c:f>'Kinerja PRD Rev grafik'!$B$62:$B$63</c:f>
              <c:strCache>
                <c:ptCount val="1"/>
                <c:pt idx="0">
                  <c:v>TOTAL SMT 1 BGT</c:v>
                </c:pt>
              </c:strCache>
            </c:strRef>
          </c:tx>
          <c:cat>
            <c:strRef>
              <c:f>'Kinerja PRD Rev grafik'!$A$64:$A$73</c:f>
              <c:strCache>
                <c:ptCount val="10"/>
                <c:pt idx="0">
                  <c:v>LIPAT (FOLDING)</c:v>
                </c:pt>
                <c:pt idx="1">
                  <c:v>LIPAT (FOLDING) MEMO</c:v>
                </c:pt>
                <c:pt idx="2">
                  <c:v>HOTEL, BANQUET &amp; RESTORAN</c:v>
                </c:pt>
                <c:pt idx="3">
                  <c:v>WORKING &amp; MEETING</c:v>
                </c:pt>
                <c:pt idx="4">
                  <c:v>SCHOOL</c:v>
                </c:pt>
                <c:pt idx="5">
                  <c:v>NSB</c:v>
                </c:pt>
                <c:pt idx="6">
                  <c:v>ROLLAND PROJECT</c:v>
                </c:pt>
                <c:pt idx="7">
                  <c:v>PROJECT</c:v>
                </c:pt>
                <c:pt idx="8">
                  <c:v>CANVASING</c:v>
                </c:pt>
                <c:pt idx="9">
                  <c:v>TOTAL</c:v>
                </c:pt>
              </c:strCache>
            </c:strRef>
          </c:cat>
          <c:val>
            <c:numRef>
              <c:f>'Kinerja PRD Rev grafik'!$B$64:$B$73</c:f>
              <c:numCache>
                <c:formatCode>_(* #,##0_);_(* \(#,##0\);_(* "-"??_);_(@_)</c:formatCode>
                <c:ptCount val="10"/>
                <c:pt idx="0">
                  <c:v>128700</c:v>
                </c:pt>
                <c:pt idx="1">
                  <c:v>79000</c:v>
                </c:pt>
                <c:pt idx="2">
                  <c:v>137710</c:v>
                </c:pt>
                <c:pt idx="3">
                  <c:v>23447</c:v>
                </c:pt>
                <c:pt idx="4">
                  <c:v>36605</c:v>
                </c:pt>
                <c:pt idx="5">
                  <c:v>1802</c:v>
                </c:pt>
                <c:pt idx="6">
                  <c:v>39552</c:v>
                </c:pt>
                <c:pt idx="7">
                  <c:v>30000</c:v>
                </c:pt>
                <c:pt idx="8">
                  <c:v>5452</c:v>
                </c:pt>
                <c:pt idx="9">
                  <c:v>482268</c:v>
                </c:pt>
              </c:numCache>
            </c:numRef>
          </c:val>
        </c:ser>
        <c:ser>
          <c:idx val="1"/>
          <c:order val="1"/>
          <c:tx>
            <c:strRef>
              <c:f>'Kinerja PRD Rev grafik'!$C$62:$C$63</c:f>
              <c:strCache>
                <c:ptCount val="1"/>
                <c:pt idx="0">
                  <c:v>TOTAL SMT 1 RPB</c:v>
                </c:pt>
              </c:strCache>
            </c:strRef>
          </c:tx>
          <c:cat>
            <c:strRef>
              <c:f>'Kinerja PRD Rev grafik'!$A$64:$A$73</c:f>
              <c:strCache>
                <c:ptCount val="10"/>
                <c:pt idx="0">
                  <c:v>LIPAT (FOLDING)</c:v>
                </c:pt>
                <c:pt idx="1">
                  <c:v>LIPAT (FOLDING) MEMO</c:v>
                </c:pt>
                <c:pt idx="2">
                  <c:v>HOTEL, BANQUET &amp; RESTORAN</c:v>
                </c:pt>
                <c:pt idx="3">
                  <c:v>WORKING &amp; MEETING</c:v>
                </c:pt>
                <c:pt idx="4">
                  <c:v>SCHOOL</c:v>
                </c:pt>
                <c:pt idx="5">
                  <c:v>NSB</c:v>
                </c:pt>
                <c:pt idx="6">
                  <c:v>ROLLAND PROJECT</c:v>
                </c:pt>
                <c:pt idx="7">
                  <c:v>PROJECT</c:v>
                </c:pt>
                <c:pt idx="8">
                  <c:v>CANVASING</c:v>
                </c:pt>
                <c:pt idx="9">
                  <c:v>TOTAL</c:v>
                </c:pt>
              </c:strCache>
            </c:strRef>
          </c:cat>
          <c:val>
            <c:numRef>
              <c:f>'Kinerja PRD Rev grafik'!$C$64:$C$73</c:f>
              <c:numCache>
                <c:formatCode>_(* #,##0_);_(* \(#,##0\);_(* "-"??_);_(@_)</c:formatCode>
                <c:ptCount val="10"/>
                <c:pt idx="0">
                  <c:v>66271</c:v>
                </c:pt>
                <c:pt idx="1">
                  <c:v>34259</c:v>
                </c:pt>
                <c:pt idx="2">
                  <c:v>71715</c:v>
                </c:pt>
                <c:pt idx="3">
                  <c:v>42966</c:v>
                </c:pt>
                <c:pt idx="4">
                  <c:v>46626</c:v>
                </c:pt>
                <c:pt idx="5">
                  <c:v>2926</c:v>
                </c:pt>
                <c:pt idx="6">
                  <c:v>30291</c:v>
                </c:pt>
                <c:pt idx="7">
                  <c:v>14303</c:v>
                </c:pt>
                <c:pt idx="8" formatCode="General">
                  <c:v>2390</c:v>
                </c:pt>
                <c:pt idx="9" formatCode="#,##0">
                  <c:v>311747</c:v>
                </c:pt>
              </c:numCache>
            </c:numRef>
          </c:val>
        </c:ser>
        <c:ser>
          <c:idx val="2"/>
          <c:order val="2"/>
          <c:tx>
            <c:strRef>
              <c:f>'Kinerja PRD Rev grafik'!$D$62:$D$63</c:f>
              <c:strCache>
                <c:ptCount val="1"/>
                <c:pt idx="0">
                  <c:v>TOTAL SMT 1 Produksi</c:v>
                </c:pt>
              </c:strCache>
            </c:strRef>
          </c:tx>
          <c:cat>
            <c:strRef>
              <c:f>'Kinerja PRD Rev grafik'!$A$64:$A$73</c:f>
              <c:strCache>
                <c:ptCount val="10"/>
                <c:pt idx="0">
                  <c:v>LIPAT (FOLDING)</c:v>
                </c:pt>
                <c:pt idx="1">
                  <c:v>LIPAT (FOLDING) MEMO</c:v>
                </c:pt>
                <c:pt idx="2">
                  <c:v>HOTEL, BANQUET &amp; RESTORAN</c:v>
                </c:pt>
                <c:pt idx="3">
                  <c:v>WORKING &amp; MEETING</c:v>
                </c:pt>
                <c:pt idx="4">
                  <c:v>SCHOOL</c:v>
                </c:pt>
                <c:pt idx="5">
                  <c:v>NSB</c:v>
                </c:pt>
                <c:pt idx="6">
                  <c:v>ROLLAND PROJECT</c:v>
                </c:pt>
                <c:pt idx="7">
                  <c:v>PROJECT</c:v>
                </c:pt>
                <c:pt idx="8">
                  <c:v>CANVASING</c:v>
                </c:pt>
                <c:pt idx="9">
                  <c:v>TOTAL</c:v>
                </c:pt>
              </c:strCache>
            </c:strRef>
          </c:cat>
          <c:val>
            <c:numRef>
              <c:f>'Kinerja PRD Rev grafik'!$D$64:$D$73</c:f>
              <c:numCache>
                <c:formatCode>_(* #,##0_);_(* \(#,##0\);_(* "-"??_);_(@_)</c:formatCode>
                <c:ptCount val="10"/>
                <c:pt idx="0">
                  <c:v>65349</c:v>
                </c:pt>
                <c:pt idx="1">
                  <c:v>34498</c:v>
                </c:pt>
                <c:pt idx="2">
                  <c:v>91057</c:v>
                </c:pt>
                <c:pt idx="3">
                  <c:v>31394</c:v>
                </c:pt>
                <c:pt idx="4">
                  <c:v>42949</c:v>
                </c:pt>
                <c:pt idx="5">
                  <c:v>2640</c:v>
                </c:pt>
                <c:pt idx="6">
                  <c:v>25279</c:v>
                </c:pt>
                <c:pt idx="7">
                  <c:v>6870</c:v>
                </c:pt>
                <c:pt idx="8" formatCode="#,##0">
                  <c:v>2421</c:v>
                </c:pt>
                <c:pt idx="9" formatCode="#,##0">
                  <c:v>302457</c:v>
                </c:pt>
              </c:numCache>
            </c:numRef>
          </c:val>
        </c:ser>
        <c:axId val="78398976"/>
        <c:axId val="78400512"/>
      </c:barChart>
      <c:catAx>
        <c:axId val="78398976"/>
        <c:scaling>
          <c:orientation val="minMax"/>
        </c:scaling>
        <c:axPos val="b"/>
        <c:majorTickMark val="none"/>
        <c:tickLblPos val="nextTo"/>
        <c:crossAx val="78400512"/>
        <c:crosses val="autoZero"/>
        <c:auto val="1"/>
        <c:lblAlgn val="ctr"/>
        <c:lblOffset val="100"/>
      </c:catAx>
      <c:valAx>
        <c:axId val="78400512"/>
        <c:scaling>
          <c:orientation val="minMax"/>
        </c:scaling>
        <c:axPos val="l"/>
        <c:majorGridlines/>
        <c:numFmt formatCode="_(* #,##0_);_(* \(#,##0\);_(* &quot;-&quot;??_);_(@_)" sourceLinked="1"/>
        <c:majorTickMark val="none"/>
        <c:tickLblPos val="nextTo"/>
        <c:crossAx val="78398976"/>
        <c:crosses val="autoZero"/>
        <c:crossBetween val="between"/>
      </c:valAx>
    </c:plotArea>
    <c:legend>
      <c:legendPos val="r"/>
    </c:legend>
    <c:plotVisOnly val="1"/>
  </c:chart>
  <c:printSettings>
    <c:headerFooter/>
    <c:pageMargins b="0.75000000000000278" l="0.70000000000000062" r="0.70000000000000062" t="0.750000000000002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PROSENTASE KINERJA PRODUKSI SEMESTER-1 (JAN-JUN)2020 (BUDGET/RPB/PRD)</a:t>
            </a:r>
          </a:p>
        </c:rich>
      </c:tx>
    </c:title>
    <c:plotArea>
      <c:layout/>
      <c:barChart>
        <c:barDir val="col"/>
        <c:grouping val="clustered"/>
        <c:ser>
          <c:idx val="0"/>
          <c:order val="0"/>
          <c:tx>
            <c:strRef>
              <c:f>'Kinerja PRD Rev grafik'!$A$92</c:f>
              <c:strCache>
                <c:ptCount val="1"/>
                <c:pt idx="0">
                  <c:v>LIPAT (FOLDING)</c:v>
                </c:pt>
              </c:strCache>
            </c:strRef>
          </c:tx>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grafik'!$B$92:$O$92</c:f>
            </c:numRef>
          </c:val>
        </c:ser>
        <c:ser>
          <c:idx val="1"/>
          <c:order val="1"/>
          <c:tx>
            <c:strRef>
              <c:f>'Kinerja PRD Rev grafik'!$A$93</c:f>
              <c:strCache>
                <c:ptCount val="1"/>
                <c:pt idx="0">
                  <c:v>LIPAT (FOLDING) MEMO</c:v>
                </c:pt>
              </c:strCache>
            </c:strRef>
          </c:tx>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grafik'!$B$93:$O$93</c:f>
            </c:numRef>
          </c:val>
        </c:ser>
        <c:ser>
          <c:idx val="2"/>
          <c:order val="2"/>
          <c:tx>
            <c:strRef>
              <c:f>'Kinerja PRD Rev grafik'!$A$94</c:f>
              <c:strCache>
                <c:ptCount val="1"/>
                <c:pt idx="0">
                  <c:v>HOTEL, BANQUET &amp; RESTORAN</c:v>
                </c:pt>
              </c:strCache>
            </c:strRef>
          </c:tx>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grafik'!$B$94:$O$94</c:f>
            </c:numRef>
          </c:val>
        </c:ser>
        <c:ser>
          <c:idx val="3"/>
          <c:order val="3"/>
          <c:tx>
            <c:strRef>
              <c:f>'Kinerja PRD Rev grafik'!$A$95</c:f>
              <c:strCache>
                <c:ptCount val="1"/>
                <c:pt idx="0">
                  <c:v>WORKING &amp; MEETING</c:v>
                </c:pt>
              </c:strCache>
            </c:strRef>
          </c:tx>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grafik'!$B$95:$O$95</c:f>
            </c:numRef>
          </c:val>
        </c:ser>
        <c:ser>
          <c:idx val="4"/>
          <c:order val="4"/>
          <c:tx>
            <c:strRef>
              <c:f>'Kinerja PRD Rev grafik'!$A$96</c:f>
              <c:strCache>
                <c:ptCount val="1"/>
                <c:pt idx="0">
                  <c:v>SCHOOL</c:v>
                </c:pt>
              </c:strCache>
            </c:strRef>
          </c:tx>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grafik'!$B$96:$O$96</c:f>
            </c:numRef>
          </c:val>
        </c:ser>
        <c:ser>
          <c:idx val="5"/>
          <c:order val="5"/>
          <c:tx>
            <c:strRef>
              <c:f>'Kinerja PRD Rev grafik'!$A$97</c:f>
              <c:strCache>
                <c:ptCount val="1"/>
                <c:pt idx="0">
                  <c:v>NSB</c:v>
                </c:pt>
              </c:strCache>
            </c:strRef>
          </c:tx>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grafik'!$B$97:$O$97</c:f>
            </c:numRef>
          </c:val>
        </c:ser>
        <c:ser>
          <c:idx val="6"/>
          <c:order val="6"/>
          <c:tx>
            <c:strRef>
              <c:f>'Kinerja PRD Rev grafik'!$A$98</c:f>
              <c:strCache>
                <c:ptCount val="1"/>
                <c:pt idx="0">
                  <c:v>ROLLAND PROJECT</c:v>
                </c:pt>
              </c:strCache>
            </c:strRef>
          </c:tx>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grafik'!$B$98:$O$98</c:f>
            </c:numRef>
          </c:val>
        </c:ser>
        <c:ser>
          <c:idx val="7"/>
          <c:order val="7"/>
          <c:tx>
            <c:strRef>
              <c:f>'Kinerja PRD Rev grafik'!$A$99</c:f>
              <c:strCache>
                <c:ptCount val="1"/>
                <c:pt idx="0">
                  <c:v>PROJECT</c:v>
                </c:pt>
              </c:strCache>
            </c:strRef>
          </c:tx>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grafik'!$B$99:$O$99</c:f>
            </c:numRef>
          </c:val>
        </c:ser>
        <c:ser>
          <c:idx val="8"/>
          <c:order val="8"/>
          <c:tx>
            <c:strRef>
              <c:f>'Kinerja PRD Rev grafik'!$A$100</c:f>
              <c:strCache>
                <c:ptCount val="1"/>
                <c:pt idx="0">
                  <c:v>CANVASING</c:v>
                </c:pt>
              </c:strCache>
            </c:strRef>
          </c:tx>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grafik'!$B$100:$O$100</c:f>
            </c:numRef>
          </c:val>
        </c:ser>
        <c:ser>
          <c:idx val="9"/>
          <c:order val="9"/>
          <c:tx>
            <c:strRef>
              <c:f>'Kinerja PRD Rev grafik'!$A$101</c:f>
              <c:strCache>
                <c:ptCount val="1"/>
                <c:pt idx="0">
                  <c:v>TOTAL</c:v>
                </c:pt>
              </c:strCache>
            </c:strRef>
          </c:tx>
          <c:dLbls>
            <c:showVal val="1"/>
          </c:dLbls>
          <c:cat>
            <c:multiLvlStrRef>
              <c:f>'Kinerja PRD Rev grafik'!$B$90:$O$91</c:f>
              <c:multiLvlStrCache>
                <c:ptCount val="14"/>
                <c:lvl>
                  <c:pt idx="0">
                    <c:v>% P/B</c:v>
                  </c:pt>
                  <c:pt idx="1">
                    <c:v>% P/R</c:v>
                  </c:pt>
                  <c:pt idx="2">
                    <c:v>% P/B</c:v>
                  </c:pt>
                  <c:pt idx="3">
                    <c:v>% P/R</c:v>
                  </c:pt>
                  <c:pt idx="4">
                    <c:v>% P/B</c:v>
                  </c:pt>
                  <c:pt idx="5">
                    <c:v>% P/R</c:v>
                  </c:pt>
                  <c:pt idx="6">
                    <c:v>% P/B</c:v>
                  </c:pt>
                  <c:pt idx="7">
                    <c:v>% P/R</c:v>
                  </c:pt>
                  <c:pt idx="8">
                    <c:v>% P/B</c:v>
                  </c:pt>
                  <c:pt idx="9">
                    <c:v>% P/R</c:v>
                  </c:pt>
                  <c:pt idx="10">
                    <c:v>% P/B</c:v>
                  </c:pt>
                  <c:pt idx="11">
                    <c:v>% P/R</c:v>
                  </c:pt>
                  <c:pt idx="12">
                    <c:v>% P/B</c:v>
                  </c:pt>
                  <c:pt idx="13">
                    <c:v>% P/R</c:v>
                  </c:pt>
                </c:lvl>
                <c:lvl>
                  <c:pt idx="0">
                    <c:v>JANUARI</c:v>
                  </c:pt>
                  <c:pt idx="2">
                    <c:v>FEBRUARI</c:v>
                  </c:pt>
                  <c:pt idx="4">
                    <c:v>MARET</c:v>
                  </c:pt>
                  <c:pt idx="6">
                    <c:v>APRIL</c:v>
                  </c:pt>
                  <c:pt idx="8">
                    <c:v>MEI</c:v>
                  </c:pt>
                  <c:pt idx="10">
                    <c:v>JUNI</c:v>
                  </c:pt>
                  <c:pt idx="12">
                    <c:v>TOTAL</c:v>
                  </c:pt>
                </c:lvl>
              </c:multiLvlStrCache>
            </c:multiLvlStrRef>
          </c:cat>
          <c:val>
            <c:numRef>
              <c:f>'Kinerja PRD Rev grafik'!$B$101:$O$101</c:f>
              <c:numCache>
                <c:formatCode>0%</c:formatCode>
                <c:ptCount val="14"/>
                <c:pt idx="0">
                  <c:v>0.82</c:v>
                </c:pt>
                <c:pt idx="1">
                  <c:v>1.04</c:v>
                </c:pt>
                <c:pt idx="2">
                  <c:v>1.04</c:v>
                </c:pt>
                <c:pt idx="3">
                  <c:v>1.02</c:v>
                </c:pt>
                <c:pt idx="4">
                  <c:v>0.83</c:v>
                </c:pt>
                <c:pt idx="5">
                  <c:v>1.08</c:v>
                </c:pt>
                <c:pt idx="6">
                  <c:v>0.5</c:v>
                </c:pt>
                <c:pt idx="7">
                  <c:v>0.74</c:v>
                </c:pt>
                <c:pt idx="8">
                  <c:v>0.43</c:v>
                </c:pt>
                <c:pt idx="9">
                  <c:v>0.94</c:v>
                </c:pt>
                <c:pt idx="10">
                  <c:v>0.23</c:v>
                </c:pt>
                <c:pt idx="11">
                  <c:v>0.88</c:v>
                </c:pt>
                <c:pt idx="12">
                  <c:v>0.63</c:v>
                </c:pt>
                <c:pt idx="13">
                  <c:v>0.97</c:v>
                </c:pt>
              </c:numCache>
            </c:numRef>
          </c:val>
        </c:ser>
        <c:axId val="78194944"/>
        <c:axId val="78217216"/>
      </c:barChart>
      <c:catAx>
        <c:axId val="78194944"/>
        <c:scaling>
          <c:orientation val="minMax"/>
        </c:scaling>
        <c:axPos val="b"/>
        <c:tickLblPos val="nextTo"/>
        <c:crossAx val="78217216"/>
        <c:crosses val="autoZero"/>
        <c:auto val="1"/>
        <c:lblAlgn val="ctr"/>
        <c:lblOffset val="100"/>
      </c:catAx>
      <c:valAx>
        <c:axId val="78217216"/>
        <c:scaling>
          <c:orientation val="minMax"/>
        </c:scaling>
        <c:axPos val="l"/>
        <c:majorGridlines/>
        <c:numFmt formatCode="0%" sourceLinked="1"/>
        <c:tickLblPos val="nextTo"/>
        <c:crossAx val="78194944"/>
        <c:crosses val="autoZero"/>
        <c:crossBetween val="between"/>
      </c:valAx>
    </c:plotArea>
    <c:legend>
      <c:legendPos val="r"/>
    </c:legend>
    <c:plotVisOnly val="1"/>
  </c:chart>
  <c:printSettings>
    <c:headerFooter/>
    <c:pageMargins b="0.75000000000000278" l="0.70000000000000062" r="0.70000000000000062" t="0.750000000000002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PROSENTASE KINERJA TOTAL PRODUKSI SEMESTER-1 2020 (BUDGET/RPB/PRD)</a:t>
            </a:r>
          </a:p>
        </c:rich>
      </c:tx>
    </c:title>
    <c:plotArea>
      <c:layout/>
      <c:barChart>
        <c:barDir val="col"/>
        <c:grouping val="clustered"/>
        <c:ser>
          <c:idx val="0"/>
          <c:order val="0"/>
          <c:tx>
            <c:strRef>
              <c:f>'Kinerja PRD Rev grafik'!$B$128:$B$129</c:f>
              <c:strCache>
                <c:ptCount val="1"/>
                <c:pt idx="0">
                  <c:v>TOTAL % P/B</c:v>
                </c:pt>
              </c:strCache>
            </c:strRef>
          </c:tx>
          <c:cat>
            <c:strRef>
              <c:f>'Kinerja PRD Rev grafik'!$A$130:$A$139</c:f>
              <c:strCache>
                <c:ptCount val="10"/>
                <c:pt idx="0">
                  <c:v>LIPAT (FOLDING)</c:v>
                </c:pt>
                <c:pt idx="1">
                  <c:v>LIPAT (FOLDING) MEMO</c:v>
                </c:pt>
                <c:pt idx="2">
                  <c:v>HOTEL, BANQUET &amp; RESTORAN</c:v>
                </c:pt>
                <c:pt idx="3">
                  <c:v>WORKING &amp; MEETING</c:v>
                </c:pt>
                <c:pt idx="4">
                  <c:v>SCHOOL</c:v>
                </c:pt>
                <c:pt idx="5">
                  <c:v>NSB</c:v>
                </c:pt>
                <c:pt idx="6">
                  <c:v>ROLLAND PROJECT</c:v>
                </c:pt>
                <c:pt idx="7">
                  <c:v>PROJECT</c:v>
                </c:pt>
                <c:pt idx="8">
                  <c:v>CANVASING</c:v>
                </c:pt>
                <c:pt idx="9">
                  <c:v>TOTAL</c:v>
                </c:pt>
              </c:strCache>
            </c:strRef>
          </c:cat>
          <c:val>
            <c:numRef>
              <c:f>'Kinerja PRD Rev grafik'!$B$130:$B$139</c:f>
              <c:numCache>
                <c:formatCode>0%</c:formatCode>
                <c:ptCount val="10"/>
                <c:pt idx="0">
                  <c:v>0.64</c:v>
                </c:pt>
                <c:pt idx="1">
                  <c:v>0.48</c:v>
                </c:pt>
                <c:pt idx="2">
                  <c:v>1.2</c:v>
                </c:pt>
                <c:pt idx="3">
                  <c:v>1.78</c:v>
                </c:pt>
                <c:pt idx="4">
                  <c:v>0.91</c:v>
                </c:pt>
                <c:pt idx="5">
                  <c:v>0.18</c:v>
                </c:pt>
                <c:pt idx="6">
                  <c:v>0.67</c:v>
                </c:pt>
                <c:pt idx="7">
                  <c:v>0.1</c:v>
                </c:pt>
                <c:pt idx="8">
                  <c:v>0.6</c:v>
                </c:pt>
                <c:pt idx="9">
                  <c:v>0.82</c:v>
                </c:pt>
              </c:numCache>
            </c:numRef>
          </c:val>
        </c:ser>
        <c:ser>
          <c:idx val="1"/>
          <c:order val="1"/>
          <c:tx>
            <c:strRef>
              <c:f>'Kinerja PRD Rev grafik'!$C$128:$C$129</c:f>
              <c:strCache>
                <c:ptCount val="1"/>
                <c:pt idx="0">
                  <c:v>TOTAL % P/R</c:v>
                </c:pt>
              </c:strCache>
            </c:strRef>
          </c:tx>
          <c:cat>
            <c:strRef>
              <c:f>'Kinerja PRD Rev grafik'!$A$130:$A$139</c:f>
              <c:strCache>
                <c:ptCount val="10"/>
                <c:pt idx="0">
                  <c:v>LIPAT (FOLDING)</c:v>
                </c:pt>
                <c:pt idx="1">
                  <c:v>LIPAT (FOLDING) MEMO</c:v>
                </c:pt>
                <c:pt idx="2">
                  <c:v>HOTEL, BANQUET &amp; RESTORAN</c:v>
                </c:pt>
                <c:pt idx="3">
                  <c:v>WORKING &amp; MEETING</c:v>
                </c:pt>
                <c:pt idx="4">
                  <c:v>SCHOOL</c:v>
                </c:pt>
                <c:pt idx="5">
                  <c:v>NSB</c:v>
                </c:pt>
                <c:pt idx="6">
                  <c:v>ROLLAND PROJECT</c:v>
                </c:pt>
                <c:pt idx="7">
                  <c:v>PROJECT</c:v>
                </c:pt>
                <c:pt idx="8">
                  <c:v>CANVASING</c:v>
                </c:pt>
                <c:pt idx="9">
                  <c:v>TOTAL</c:v>
                </c:pt>
              </c:strCache>
            </c:strRef>
          </c:cat>
          <c:val>
            <c:numRef>
              <c:f>'Kinerja PRD Rev grafik'!$C$130:$C$139</c:f>
              <c:numCache>
                <c:formatCode>0%</c:formatCode>
                <c:ptCount val="10"/>
                <c:pt idx="0">
                  <c:v>1.07</c:v>
                </c:pt>
                <c:pt idx="1">
                  <c:v>1</c:v>
                </c:pt>
                <c:pt idx="2">
                  <c:v>1.1100000000000001</c:v>
                </c:pt>
                <c:pt idx="3">
                  <c:v>0.98</c:v>
                </c:pt>
                <c:pt idx="4">
                  <c:v>1.03</c:v>
                </c:pt>
                <c:pt idx="6">
                  <c:v>0.81</c:v>
                </c:pt>
                <c:pt idx="8">
                  <c:v>0.84</c:v>
                </c:pt>
                <c:pt idx="9">
                  <c:v>1.04</c:v>
                </c:pt>
              </c:numCache>
            </c:numRef>
          </c:val>
        </c:ser>
        <c:axId val="78224768"/>
        <c:axId val="78417920"/>
      </c:barChart>
      <c:catAx>
        <c:axId val="78224768"/>
        <c:scaling>
          <c:orientation val="minMax"/>
        </c:scaling>
        <c:axPos val="b"/>
        <c:majorTickMark val="none"/>
        <c:tickLblPos val="nextTo"/>
        <c:crossAx val="78417920"/>
        <c:crosses val="autoZero"/>
        <c:auto val="1"/>
        <c:lblAlgn val="ctr"/>
        <c:lblOffset val="100"/>
      </c:catAx>
      <c:valAx>
        <c:axId val="78417920"/>
        <c:scaling>
          <c:orientation val="minMax"/>
        </c:scaling>
        <c:axPos val="l"/>
        <c:majorGridlines/>
        <c:numFmt formatCode="0%" sourceLinked="1"/>
        <c:majorTickMark val="none"/>
        <c:tickLblPos val="nextTo"/>
        <c:crossAx val="78224768"/>
        <c:crosses val="autoZero"/>
        <c:crossBetween val="between"/>
      </c:valAx>
    </c:plotArea>
    <c:legend>
      <c:legendPos val="r"/>
    </c:legend>
    <c:plotVisOnly val="1"/>
  </c:chart>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0" vertOverflow="ellipsis" vert="horz" wrap="square" anchor="ctr" anchorCtr="1"/>
          <a:lstStyle/>
          <a:p>
            <a:pPr>
              <a:defRPr lang="id-ID" sz="1200" b="1" i="0" u="none" strike="noStrike" kern="1200" baseline="0">
                <a:solidFill>
                  <a:schemeClr val="tx1"/>
                </a:solidFill>
                <a:latin typeface="+mn-lt"/>
                <a:ea typeface="+mn-ea"/>
                <a:cs typeface="+mn-cs"/>
              </a:defRPr>
            </a:pPr>
            <a:r>
              <a:rPr lang="en-US" sz="1200" baseline="0"/>
              <a:t>DISTRIBUSI TEMUAN TEMUAN KETIDAKSESUAIAN BERDASAR STANDAR PERSYARATAN</a:t>
            </a:r>
            <a:r>
              <a:rPr lang="en-US" sz="1200" b="0" i="0" u="none" strike="noStrike" baseline="0"/>
              <a:t> </a:t>
            </a:r>
          </a:p>
          <a:p>
            <a:pPr>
              <a:defRPr lang="id-ID" sz="1200" b="1" i="0" u="none" strike="noStrike" kern="1200" baseline="0">
                <a:solidFill>
                  <a:schemeClr val="tx1"/>
                </a:solidFill>
                <a:latin typeface="+mn-lt"/>
                <a:ea typeface="+mn-ea"/>
                <a:cs typeface="+mn-cs"/>
              </a:defRPr>
            </a:pPr>
            <a:r>
              <a:rPr lang="en-US" sz="1200" baseline="0"/>
              <a:t> DAN KLASIFIKASI TEMUAN</a:t>
            </a:r>
          </a:p>
        </c:rich>
      </c:tx>
    </c:title>
    <c:plotArea>
      <c:layout/>
      <c:barChart>
        <c:barDir val="col"/>
        <c:grouping val="clustered"/>
        <c:ser>
          <c:idx val="0"/>
          <c:order val="0"/>
          <c:tx>
            <c:strRef>
              <c:f>Dist!$B$72</c:f>
              <c:strCache>
                <c:ptCount val="1"/>
              </c:strCache>
            </c:strRef>
          </c:tx>
          <c:cat>
            <c:strRef>
              <c:f>Dist!$A$73:$A$89</c:f>
              <c:strCache>
                <c:ptCount val="17"/>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c:v>
                </c:pt>
                <c:pt idx="6">
                  <c:v>7.2 Kompetensi                                            </c:v>
                </c:pt>
                <c:pt idx="7">
                  <c:v>7.5 Informasi terdokumentasi</c:v>
                </c:pt>
                <c:pt idx="8">
                  <c:v>7.5.3 Pengendalian Informasi terdokumentasi</c:v>
                </c:pt>
                <c:pt idx="9">
                  <c:v>8.1 Perencanaan dan pengendalian operasional     Operational planning and control
8.1 Perencanaan dan pengendalian operasional</c:v>
                </c:pt>
                <c:pt idx="10">
                  <c:v>8.4 Pengendalian produk dan layanan eksternal </c:v>
                </c:pt>
                <c:pt idx="11">
                  <c:v>8.4.2 Jenis dan tingkat pengendalian</c:v>
                </c:pt>
                <c:pt idx="12">
                  <c:v>8.5.1 Pengendalian produksi dan penyediaan layanan    </c:v>
                </c:pt>
                <c:pt idx="13">
                  <c:v>8.5.2 Identifikasi dan Penelusuran    </c:v>
                </c:pt>
                <c:pt idx="14">
                  <c:v>8.5.4 Perlindungan     </c:v>
                </c:pt>
                <c:pt idx="15">
                  <c:v>8.7 Kendali atas output yang tidak sesuai</c:v>
                </c:pt>
                <c:pt idx="16">
                  <c:v>9.1  Pemantauan, pengukuran, analisis dan evaluasi     </c:v>
                </c:pt>
              </c:strCache>
            </c:strRef>
          </c:cat>
          <c:val>
            <c:numRef>
              <c:f>Dist!$B$73:$B$89</c:f>
              <c:numCache>
                <c:formatCode>General</c:formatCode>
                <c:ptCount val="17"/>
              </c:numCache>
            </c:numRef>
          </c:val>
        </c:ser>
        <c:ser>
          <c:idx val="1"/>
          <c:order val="1"/>
          <c:tx>
            <c:strRef>
              <c:f>Dist!$C$72</c:f>
              <c:strCache>
                <c:ptCount val="1"/>
                <c:pt idx="0">
                  <c:v>MAYOR</c:v>
                </c:pt>
              </c:strCache>
            </c:strRef>
          </c:tx>
          <c:cat>
            <c:strRef>
              <c:f>Dist!$A$73:$A$89</c:f>
              <c:strCache>
                <c:ptCount val="17"/>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c:v>
                </c:pt>
                <c:pt idx="6">
                  <c:v>7.2 Kompetensi                                            </c:v>
                </c:pt>
                <c:pt idx="7">
                  <c:v>7.5 Informasi terdokumentasi</c:v>
                </c:pt>
                <c:pt idx="8">
                  <c:v>7.5.3 Pengendalian Informasi terdokumentasi</c:v>
                </c:pt>
                <c:pt idx="9">
                  <c:v>8.1 Perencanaan dan pengendalian operasional     Operational planning and control
8.1 Perencanaan dan pengendalian operasional</c:v>
                </c:pt>
                <c:pt idx="10">
                  <c:v>8.4 Pengendalian produk dan layanan eksternal </c:v>
                </c:pt>
                <c:pt idx="11">
                  <c:v>8.4.2 Jenis dan tingkat pengendalian</c:v>
                </c:pt>
                <c:pt idx="12">
                  <c:v>8.5.1 Pengendalian produksi dan penyediaan layanan    </c:v>
                </c:pt>
                <c:pt idx="13">
                  <c:v>8.5.2 Identifikasi dan Penelusuran    </c:v>
                </c:pt>
                <c:pt idx="14">
                  <c:v>8.5.4 Perlindungan     </c:v>
                </c:pt>
                <c:pt idx="15">
                  <c:v>8.7 Kendali atas output yang tidak sesuai</c:v>
                </c:pt>
                <c:pt idx="16">
                  <c:v>9.1  Pemantauan, pengukuran, analisis dan evaluasi     </c:v>
                </c:pt>
              </c:strCache>
            </c:strRef>
          </c:cat>
          <c:val>
            <c:numRef>
              <c:f>Dist!$C$73:$C$89</c:f>
              <c:numCache>
                <c:formatCode>General</c:formatCode>
                <c:ptCount val="17"/>
              </c:numCache>
            </c:numRef>
          </c:val>
        </c:ser>
        <c:ser>
          <c:idx val="2"/>
          <c:order val="2"/>
          <c:tx>
            <c:strRef>
              <c:f>Dist!$D$72</c:f>
              <c:strCache>
                <c:ptCount val="1"/>
                <c:pt idx="0">
                  <c:v>MINOR</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Dist!$A$73:$A$89</c:f>
              <c:strCache>
                <c:ptCount val="17"/>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c:v>
                </c:pt>
                <c:pt idx="6">
                  <c:v>7.2 Kompetensi                                            </c:v>
                </c:pt>
                <c:pt idx="7">
                  <c:v>7.5 Informasi terdokumentasi</c:v>
                </c:pt>
                <c:pt idx="8">
                  <c:v>7.5.3 Pengendalian Informasi terdokumentasi</c:v>
                </c:pt>
                <c:pt idx="9">
                  <c:v>8.1 Perencanaan dan pengendalian operasional     Operational planning and control
8.1 Perencanaan dan pengendalian operasional</c:v>
                </c:pt>
                <c:pt idx="10">
                  <c:v>8.4 Pengendalian produk dan layanan eksternal </c:v>
                </c:pt>
                <c:pt idx="11">
                  <c:v>8.4.2 Jenis dan tingkat pengendalian</c:v>
                </c:pt>
                <c:pt idx="12">
                  <c:v>8.5.1 Pengendalian produksi dan penyediaan layanan    </c:v>
                </c:pt>
                <c:pt idx="13">
                  <c:v>8.5.2 Identifikasi dan Penelusuran    </c:v>
                </c:pt>
                <c:pt idx="14">
                  <c:v>8.5.4 Perlindungan     </c:v>
                </c:pt>
                <c:pt idx="15">
                  <c:v>8.7 Kendali atas output yang tidak sesuai</c:v>
                </c:pt>
                <c:pt idx="16">
                  <c:v>9.1  Pemantauan, pengukuran, analisis dan evaluasi     </c:v>
                </c:pt>
              </c:strCache>
            </c:strRef>
          </c:cat>
          <c:val>
            <c:numRef>
              <c:f>Dist!$D$73:$D$89</c:f>
              <c:numCache>
                <c:formatCode>General</c:formatCode>
                <c:ptCount val="17"/>
                <c:pt idx="1">
                  <c:v>8</c:v>
                </c:pt>
                <c:pt idx="2">
                  <c:v>1</c:v>
                </c:pt>
                <c:pt idx="6">
                  <c:v>4</c:v>
                </c:pt>
                <c:pt idx="9">
                  <c:v>1</c:v>
                </c:pt>
                <c:pt idx="16">
                  <c:v>1</c:v>
                </c:pt>
              </c:numCache>
            </c:numRef>
          </c:val>
        </c:ser>
        <c:ser>
          <c:idx val="3"/>
          <c:order val="3"/>
          <c:tx>
            <c:strRef>
              <c:f>Dist!$E$72</c:f>
              <c:strCache>
                <c:ptCount val="1"/>
                <c:pt idx="0">
                  <c:v>PERLU PERHATIAN</c:v>
                </c:pt>
              </c:strCache>
            </c:strRef>
          </c:tx>
          <c:spPr>
            <a:ln>
              <a:solidFill>
                <a:schemeClr val="accent1"/>
              </a:solidFill>
            </a:ln>
          </c:spPr>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Dist!$A$73:$A$89</c:f>
              <c:strCache>
                <c:ptCount val="17"/>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c:v>
                </c:pt>
                <c:pt idx="6">
                  <c:v>7.2 Kompetensi                                            </c:v>
                </c:pt>
                <c:pt idx="7">
                  <c:v>7.5 Informasi terdokumentasi</c:v>
                </c:pt>
                <c:pt idx="8">
                  <c:v>7.5.3 Pengendalian Informasi terdokumentasi</c:v>
                </c:pt>
                <c:pt idx="9">
                  <c:v>8.1 Perencanaan dan pengendalian operasional     Operational planning and control
8.1 Perencanaan dan pengendalian operasional</c:v>
                </c:pt>
                <c:pt idx="10">
                  <c:v>8.4 Pengendalian produk dan layanan eksternal </c:v>
                </c:pt>
                <c:pt idx="11">
                  <c:v>8.4.2 Jenis dan tingkat pengendalian</c:v>
                </c:pt>
                <c:pt idx="12">
                  <c:v>8.5.1 Pengendalian produksi dan penyediaan layanan    </c:v>
                </c:pt>
                <c:pt idx="13">
                  <c:v>8.5.2 Identifikasi dan Penelusuran    </c:v>
                </c:pt>
                <c:pt idx="14">
                  <c:v>8.5.4 Perlindungan     </c:v>
                </c:pt>
                <c:pt idx="15">
                  <c:v>8.7 Kendali atas output yang tidak sesuai</c:v>
                </c:pt>
                <c:pt idx="16">
                  <c:v>9.1  Pemantauan, pengukuran, analisis dan evaluasi     </c:v>
                </c:pt>
              </c:strCache>
            </c:strRef>
          </c:cat>
          <c:val>
            <c:numRef>
              <c:f>Dist!$E$73:$E$89</c:f>
              <c:numCache>
                <c:formatCode>General</c:formatCode>
                <c:ptCount val="17"/>
                <c:pt idx="0">
                  <c:v>1</c:v>
                </c:pt>
                <c:pt idx="1">
                  <c:v>1</c:v>
                </c:pt>
                <c:pt idx="2">
                  <c:v>3</c:v>
                </c:pt>
                <c:pt idx="3">
                  <c:v>1</c:v>
                </c:pt>
                <c:pt idx="4">
                  <c:v>3</c:v>
                </c:pt>
                <c:pt idx="5">
                  <c:v>3</c:v>
                </c:pt>
                <c:pt idx="6">
                  <c:v>2</c:v>
                </c:pt>
                <c:pt idx="7">
                  <c:v>3</c:v>
                </c:pt>
                <c:pt idx="8">
                  <c:v>2</c:v>
                </c:pt>
                <c:pt idx="9">
                  <c:v>7</c:v>
                </c:pt>
                <c:pt idx="10">
                  <c:v>2</c:v>
                </c:pt>
                <c:pt idx="11">
                  <c:v>1</c:v>
                </c:pt>
                <c:pt idx="12">
                  <c:v>4</c:v>
                </c:pt>
                <c:pt idx="13">
                  <c:v>2</c:v>
                </c:pt>
                <c:pt idx="14">
                  <c:v>6</c:v>
                </c:pt>
                <c:pt idx="15">
                  <c:v>2</c:v>
                </c:pt>
                <c:pt idx="16">
                  <c:v>1</c:v>
                </c:pt>
              </c:numCache>
            </c:numRef>
          </c:val>
        </c:ser>
        <c:axId val="75243904"/>
        <c:axId val="75245824"/>
      </c:barChart>
      <c:catAx>
        <c:axId val="75243904"/>
        <c:scaling>
          <c:orientation val="minMax"/>
        </c:scaling>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STANDAR</a:t>
                </a:r>
                <a:r>
                  <a:rPr lang="en-US" baseline="0"/>
                  <a:t> PERSYARATAN</a:t>
                </a:r>
                <a:endParaRPr lang="en-US"/>
              </a:p>
            </c:rich>
          </c:tx>
        </c:title>
        <c:majorTickMark val="none"/>
        <c:tickLblPos val="nextTo"/>
        <c:txPr>
          <a:bodyPr rot="-60000000" spcFirstLastPara="0" vertOverflow="ellipsis" vert="horz" wrap="square" anchor="ctr" anchorCtr="1"/>
          <a:lstStyle/>
          <a:p>
            <a:pPr>
              <a:defRPr lang="id-ID" sz="900" b="0" i="0" u="none" strike="noStrike" kern="1200" baseline="0">
                <a:solidFill>
                  <a:schemeClr val="tx1"/>
                </a:solidFill>
                <a:latin typeface="+mn-lt"/>
                <a:ea typeface="+mn-ea"/>
                <a:cs typeface="+mn-cs"/>
              </a:defRPr>
            </a:pPr>
            <a:endParaRPr lang="en-US"/>
          </a:p>
        </c:txPr>
        <c:crossAx val="75245824"/>
        <c:crosses val="autoZero"/>
        <c:auto val="1"/>
        <c:lblAlgn val="ctr"/>
        <c:lblOffset val="100"/>
      </c:catAx>
      <c:valAx>
        <c:axId val="75245824"/>
        <c:scaling>
          <c:orientation val="minMax"/>
        </c:scaling>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JUMLAH TEMUAN</a:t>
                </a:r>
              </a:p>
            </c:rich>
          </c:tx>
        </c:title>
        <c:numFmt formatCode="General" sourceLinked="1"/>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5243904"/>
        <c:crosses val="autoZero"/>
        <c:crossBetween val="between"/>
      </c:valAx>
    </c:plotArea>
    <c:legend>
      <c:legendPos val="r"/>
      <c:legendEntry>
        <c:idx val="0"/>
        <c:delete val="1"/>
      </c:legendEntry>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766" l="0.70000000000000062" r="0.70000000000000062" t="0.750000000000007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DISTRIBUSI TEMUAN</a:t>
            </a:r>
            <a:r>
              <a:rPr lang="en-US" baseline="0"/>
              <a:t> KETIDAKSESUAIAN BERDASAR KLAUSUL STANDAR ISO 9001:2015 </a:t>
            </a:r>
            <a:endParaRPr lang="en-US"/>
          </a:p>
        </c:rich>
      </c:tx>
    </c:title>
    <c:plotArea>
      <c:layout/>
      <c:barChart>
        <c:barDir val="col"/>
        <c:grouping val="clustered"/>
        <c:ser>
          <c:idx val="0"/>
          <c:order val="0"/>
          <c:tx>
            <c:strRef>
              <c:f>Dist!$B$45</c:f>
              <c:strCache>
                <c:ptCount val="1"/>
              </c:strCache>
            </c:strRef>
          </c:tx>
          <c:cat>
            <c:strRef>
              <c:f>Dist!$A$46:$A$62</c:f>
              <c:strCache>
                <c:ptCount val="17"/>
                <c:pt idx="0">
                  <c:v>5.3 Peran Organisasi, tanggung jawab dan otoritas</c:v>
                </c:pt>
                <c:pt idx="1">
                  <c:v>6.1 Tindakan untuk menangani risiko dan peluang                                  Action to address risks and opportunities</c:v>
                </c:pt>
                <c:pt idx="2">
                  <c:v>6.2 Sasaran Mutu dan Perencanaan untuk Mencapainya</c:v>
                </c:pt>
                <c:pt idx="3">
                  <c:v>7.1 Sumber daya / 7.1.2 Orang/ 7.1.4. </c:v>
                </c:pt>
                <c:pt idx="4">
                  <c:v>7.1 Sumber daya / 7.1.3 Infrastruktur</c:v>
                </c:pt>
                <c:pt idx="5">
                  <c:v>7.1 Sumber daya/ 7.1.4 Lingkungan untuk </c:v>
                </c:pt>
                <c:pt idx="6">
                  <c:v>7.2 Kompetensi  </c:v>
                </c:pt>
                <c:pt idx="7">
                  <c:v>7.5 Informasi terdokumentasi</c:v>
                </c:pt>
                <c:pt idx="8">
                  <c:v>7.5.3 Pengendalian Informasi terdokumentasi</c:v>
                </c:pt>
                <c:pt idx="9">
                  <c:v>8.1 Perencanaan dan pengendalian operasional     Operational planning and control
8.1 Perencanaan dan pengendalian operasional</c:v>
                </c:pt>
                <c:pt idx="10">
                  <c:v>8.4 Pengendalian produk dan layanan eksternal yang disediakan Control of externally provided products and services</c:v>
                </c:pt>
                <c:pt idx="11">
                  <c:v>8.4.2 Jenis dan tingkat pengendalian</c:v>
                </c:pt>
                <c:pt idx="12">
                  <c:v>8.5.1 Pengendalian dan penyediaan</c:v>
                </c:pt>
                <c:pt idx="13">
                  <c:v>8.5.2 Identifikasi dan Penelusuran    </c:v>
                </c:pt>
                <c:pt idx="14">
                  <c:v>8.5.4 Perlindungan     </c:v>
                </c:pt>
                <c:pt idx="15">
                  <c:v>8.7 Kendali atas output yang tidak sesuai</c:v>
                </c:pt>
                <c:pt idx="16">
                  <c:v>9.1  Pemantauan, pengukuran, analisis   </c:v>
                </c:pt>
              </c:strCache>
            </c:strRef>
          </c:cat>
          <c:val>
            <c:numRef>
              <c:f>Dist!$B$46:$B$62</c:f>
              <c:numCache>
                <c:formatCode>General</c:formatCode>
                <c:ptCount val="17"/>
              </c:numCache>
            </c:numRef>
          </c:val>
        </c:ser>
        <c:ser>
          <c:idx val="1"/>
          <c:order val="1"/>
          <c:tx>
            <c:strRef>
              <c:f>Dist!$C$45</c:f>
              <c:strCache>
                <c:ptCount val="1"/>
                <c:pt idx="0">
                  <c:v>TOTAL</c:v>
                </c:pt>
              </c:strCache>
            </c:strRef>
          </c:tx>
          <c:dLbls>
            <c:showVal val="1"/>
          </c:dLbls>
          <c:cat>
            <c:strRef>
              <c:f>Dist!$A$46:$A$62</c:f>
              <c:strCache>
                <c:ptCount val="17"/>
                <c:pt idx="0">
                  <c:v>5.3 Peran Organisasi, tanggung jawab dan otoritas</c:v>
                </c:pt>
                <c:pt idx="1">
                  <c:v>6.1 Tindakan untuk menangani risiko dan peluang                                  Action to address risks and opportunities</c:v>
                </c:pt>
                <c:pt idx="2">
                  <c:v>6.2 Sasaran Mutu dan Perencanaan untuk Mencapainya</c:v>
                </c:pt>
                <c:pt idx="3">
                  <c:v>7.1 Sumber daya / 7.1.2 Orang/ 7.1.4. </c:v>
                </c:pt>
                <c:pt idx="4">
                  <c:v>7.1 Sumber daya / 7.1.3 Infrastruktur</c:v>
                </c:pt>
                <c:pt idx="5">
                  <c:v>7.1 Sumber daya/ 7.1.4 Lingkungan untuk </c:v>
                </c:pt>
                <c:pt idx="6">
                  <c:v>7.2 Kompetensi  </c:v>
                </c:pt>
                <c:pt idx="7">
                  <c:v>7.5 Informasi terdokumentasi</c:v>
                </c:pt>
                <c:pt idx="8">
                  <c:v>7.5.3 Pengendalian Informasi terdokumentasi</c:v>
                </c:pt>
                <c:pt idx="9">
                  <c:v>8.1 Perencanaan dan pengendalian operasional     Operational planning and control
8.1 Perencanaan dan pengendalian operasional</c:v>
                </c:pt>
                <c:pt idx="10">
                  <c:v>8.4 Pengendalian produk dan layanan eksternal yang disediakan Control of externally provided products and services</c:v>
                </c:pt>
                <c:pt idx="11">
                  <c:v>8.4.2 Jenis dan tingkat pengendalian</c:v>
                </c:pt>
                <c:pt idx="12">
                  <c:v>8.5.1 Pengendalian dan penyediaan</c:v>
                </c:pt>
                <c:pt idx="13">
                  <c:v>8.5.2 Identifikasi dan Penelusuran    </c:v>
                </c:pt>
                <c:pt idx="14">
                  <c:v>8.5.4 Perlindungan     </c:v>
                </c:pt>
                <c:pt idx="15">
                  <c:v>8.7 Kendali atas output yang tidak sesuai</c:v>
                </c:pt>
                <c:pt idx="16">
                  <c:v>9.1  Pemantauan, pengukuran, analisis   </c:v>
                </c:pt>
              </c:strCache>
            </c:strRef>
          </c:cat>
          <c:val>
            <c:numRef>
              <c:f>Dist!$C$46:$C$62</c:f>
              <c:numCache>
                <c:formatCode>General</c:formatCode>
                <c:ptCount val="17"/>
                <c:pt idx="0">
                  <c:v>1</c:v>
                </c:pt>
                <c:pt idx="1">
                  <c:v>9</c:v>
                </c:pt>
                <c:pt idx="2">
                  <c:v>4</c:v>
                </c:pt>
                <c:pt idx="3">
                  <c:v>1</c:v>
                </c:pt>
                <c:pt idx="4">
                  <c:v>3</c:v>
                </c:pt>
                <c:pt idx="5">
                  <c:v>3</c:v>
                </c:pt>
                <c:pt idx="6">
                  <c:v>6</c:v>
                </c:pt>
                <c:pt idx="7">
                  <c:v>3</c:v>
                </c:pt>
                <c:pt idx="8">
                  <c:v>2</c:v>
                </c:pt>
                <c:pt idx="9">
                  <c:v>8</c:v>
                </c:pt>
                <c:pt idx="10">
                  <c:v>2</c:v>
                </c:pt>
                <c:pt idx="11">
                  <c:v>1</c:v>
                </c:pt>
                <c:pt idx="12">
                  <c:v>4</c:v>
                </c:pt>
                <c:pt idx="13">
                  <c:v>2</c:v>
                </c:pt>
                <c:pt idx="14">
                  <c:v>6</c:v>
                </c:pt>
                <c:pt idx="15">
                  <c:v>2</c:v>
                </c:pt>
                <c:pt idx="16">
                  <c:v>2</c:v>
                </c:pt>
              </c:numCache>
            </c:numRef>
          </c:val>
        </c:ser>
        <c:axId val="75094656"/>
        <c:axId val="75350400"/>
      </c:barChart>
      <c:catAx>
        <c:axId val="75094656"/>
        <c:scaling>
          <c:orientation val="minMax"/>
        </c:scaling>
        <c:axPos val="b"/>
        <c:majorTickMark val="none"/>
        <c:tickLblPos val="nextTo"/>
        <c:crossAx val="75350400"/>
        <c:crosses val="autoZero"/>
        <c:auto val="1"/>
        <c:lblAlgn val="ctr"/>
        <c:lblOffset val="100"/>
      </c:catAx>
      <c:valAx>
        <c:axId val="75350400"/>
        <c:scaling>
          <c:orientation val="minMax"/>
        </c:scaling>
        <c:axPos val="l"/>
        <c:majorGridlines/>
        <c:numFmt formatCode="General" sourceLinked="1"/>
        <c:majorTickMark val="none"/>
        <c:tickLblPos val="nextTo"/>
        <c:crossAx val="75094656"/>
        <c:crosses val="autoZero"/>
        <c:crossBetween val="between"/>
      </c:valAx>
    </c:plotArea>
    <c:legend>
      <c:legendPos val="r"/>
    </c:legend>
    <c:plotVisOnly val="1"/>
  </c:chart>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a:t>KINERJA PRODUKSI KURSI LIPAT (FOLDING) JULI - DES 2019</a:t>
            </a:r>
          </a:p>
        </c:rich>
      </c:tx>
    </c:title>
    <c:plotArea>
      <c:layout/>
      <c:barChart>
        <c:barDir val="col"/>
        <c:grouping val="clustered"/>
        <c:ser>
          <c:idx val="0"/>
          <c:order val="0"/>
          <c:tx>
            <c:strRef>
              <c:f>'Kinerja PRD Ori'!$A$8</c:f>
              <c:strCache>
                <c:ptCount val="1"/>
                <c:pt idx="0">
                  <c:v>LIPAT (FOLDING)</c:v>
                </c:pt>
              </c:strCache>
            </c:strRef>
          </c:tx>
          <c:dPt>
            <c:idx val="1"/>
            <c:spPr>
              <a:solidFill>
                <a:schemeClr val="accent1"/>
              </a:solidFill>
            </c:spPr>
          </c:dPt>
          <c:dPt>
            <c:idx val="3"/>
            <c:spPr>
              <a:solidFill>
                <a:srgbClr val="4F81BD"/>
              </a:solidFill>
            </c:spPr>
          </c:dPt>
          <c:dPt>
            <c:idx val="5"/>
            <c:spPr>
              <a:solidFill>
                <a:srgbClr val="4F81BD"/>
              </a:solidFill>
            </c:spPr>
          </c:dPt>
          <c:dPt>
            <c:idx val="7"/>
            <c:spPr>
              <a:solidFill>
                <a:srgbClr val="4F81BD"/>
              </a:solidFill>
            </c:spPr>
          </c:dPt>
          <c:dPt>
            <c:idx val="9"/>
            <c:spPr>
              <a:solidFill>
                <a:srgbClr val="4F81BD"/>
              </a:solidFill>
            </c:spPr>
          </c:dPt>
          <c:dPt>
            <c:idx val="11"/>
            <c:spPr>
              <a:solidFill>
                <a:srgbClr val="4F81BD"/>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Ori'!$B$6:$M$7</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Ori'!$B$8:$M$8</c:f>
              <c:numCache>
                <c:formatCode>#,##0</c:formatCode>
                <c:ptCount val="12"/>
                <c:pt idx="0">
                  <c:v>16691</c:v>
                </c:pt>
                <c:pt idx="1">
                  <c:v>12476</c:v>
                </c:pt>
                <c:pt idx="2">
                  <c:v>12428</c:v>
                </c:pt>
                <c:pt idx="3">
                  <c:v>12237</c:v>
                </c:pt>
                <c:pt idx="4">
                  <c:v>13496</c:v>
                </c:pt>
                <c:pt idx="5">
                  <c:v>13523</c:v>
                </c:pt>
                <c:pt idx="6">
                  <c:v>15119</c:v>
                </c:pt>
                <c:pt idx="7">
                  <c:v>15435</c:v>
                </c:pt>
                <c:pt idx="8">
                  <c:v>12630</c:v>
                </c:pt>
                <c:pt idx="9">
                  <c:v>12274</c:v>
                </c:pt>
                <c:pt idx="10">
                  <c:v>14098</c:v>
                </c:pt>
                <c:pt idx="11">
                  <c:v>13057</c:v>
                </c:pt>
              </c:numCache>
            </c:numRef>
          </c:val>
        </c:ser>
        <c:dLbls>
          <c:showVal val="1"/>
        </c:dLbls>
        <c:axId val="75735424"/>
        <c:axId val="75736960"/>
      </c:barChart>
      <c:catAx>
        <c:axId val="75735424"/>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5736960"/>
        <c:crosses val="autoZero"/>
        <c:auto val="1"/>
        <c:lblAlgn val="ctr"/>
        <c:lblOffset val="100"/>
      </c:catAx>
      <c:valAx>
        <c:axId val="75736960"/>
        <c:scaling>
          <c:orientation val="minMax"/>
        </c:scaling>
        <c:axPos val="l"/>
        <c:majorGridlines/>
        <c:numFmt formatCode="#,##0"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5735424"/>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766" l="0.70000000000000062" r="0.70000000000000062" t="0.750000000000007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600"/>
              <a:t>KINERJA PRODUKSI KURSI LIPAT (FOLDING) MEMO JULI - DES 2019</a:t>
            </a:r>
          </a:p>
        </c:rich>
      </c:tx>
    </c:title>
    <c:plotArea>
      <c:layout/>
      <c:barChart>
        <c:barDir val="col"/>
        <c:grouping val="clustered"/>
        <c:ser>
          <c:idx val="0"/>
          <c:order val="0"/>
          <c:tx>
            <c:strRef>
              <c:f>'Kinerja PRD Ori'!$A$40</c:f>
              <c:strCache>
                <c:ptCount val="1"/>
                <c:pt idx="0">
                  <c:v>LIPAT (FOLDING)</c:v>
                </c:pt>
              </c:strCache>
            </c:strRef>
          </c:tx>
          <c:cat>
            <c:multiLvlStrRef>
              <c:f>'Kinerja PRD Ori'!$B$38:$M$39</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Ori'!$B$40:$M$40</c:f>
            </c:numRef>
          </c:val>
        </c:ser>
        <c:ser>
          <c:idx val="1"/>
          <c:order val="1"/>
          <c:tx>
            <c:strRef>
              <c:f>'Kinerja PRD Ori'!$A$41</c:f>
              <c:strCache>
                <c:ptCount val="1"/>
                <c:pt idx="0">
                  <c:v>LIPAT (FOLDING) MEMO</c:v>
                </c:pt>
              </c:strCache>
            </c:strRef>
          </c:tx>
          <c:dPt>
            <c:idx val="1"/>
            <c:spPr>
              <a:solidFill>
                <a:srgbClr val="FFFF00"/>
              </a:solidFill>
            </c:spPr>
          </c:dPt>
          <c:dPt>
            <c:idx val="3"/>
            <c:spPr>
              <a:solidFill>
                <a:srgbClr val="FFFF00"/>
              </a:solidFill>
            </c:spPr>
          </c:dPt>
          <c:dPt>
            <c:idx val="5"/>
            <c:spPr>
              <a:solidFill>
                <a:srgbClr val="FFFF00"/>
              </a:solidFill>
            </c:spPr>
          </c:dPt>
          <c:dPt>
            <c:idx val="7"/>
            <c:spPr>
              <a:solidFill>
                <a:srgbClr val="FFFF00"/>
              </a:solidFill>
            </c:spPr>
          </c:dPt>
          <c:dPt>
            <c:idx val="9"/>
            <c:spPr>
              <a:solidFill>
                <a:srgbClr val="FFFF00"/>
              </a:solidFill>
            </c:spPr>
          </c:dPt>
          <c:dPt>
            <c:idx val="11"/>
            <c:spPr>
              <a:solidFill>
                <a:srgbClr val="FFFF0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Ori'!$B$38:$M$39</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Ori'!$B$41:$M$41</c:f>
              <c:numCache>
                <c:formatCode>#,##0</c:formatCode>
                <c:ptCount val="12"/>
                <c:pt idx="0">
                  <c:v>17300</c:v>
                </c:pt>
                <c:pt idx="1">
                  <c:v>13690</c:v>
                </c:pt>
                <c:pt idx="2">
                  <c:v>16096</c:v>
                </c:pt>
                <c:pt idx="3">
                  <c:v>18183</c:v>
                </c:pt>
                <c:pt idx="4">
                  <c:v>23313</c:v>
                </c:pt>
                <c:pt idx="5">
                  <c:v>22654</c:v>
                </c:pt>
                <c:pt idx="6">
                  <c:v>31394</c:v>
                </c:pt>
                <c:pt idx="7">
                  <c:v>26251</c:v>
                </c:pt>
                <c:pt idx="8">
                  <c:v>24130</c:v>
                </c:pt>
                <c:pt idx="9">
                  <c:v>22974</c:v>
                </c:pt>
                <c:pt idx="10">
                  <c:v>10963</c:v>
                </c:pt>
                <c:pt idx="11">
                  <c:v>11624</c:v>
                </c:pt>
              </c:numCache>
            </c:numRef>
          </c:val>
        </c:ser>
        <c:axId val="75945088"/>
        <c:axId val="75946624"/>
      </c:barChart>
      <c:catAx>
        <c:axId val="75945088"/>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5946624"/>
        <c:crosses val="autoZero"/>
        <c:auto val="1"/>
        <c:lblAlgn val="ctr"/>
        <c:lblOffset val="100"/>
      </c:catAx>
      <c:valAx>
        <c:axId val="75946624"/>
        <c:scaling>
          <c:orientation val="minMax"/>
        </c:scaling>
        <c:axPos val="l"/>
        <c:majorGridlines/>
        <c:numFmt formatCode="#,##0"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5945088"/>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766" l="0.70000000000000062" r="0.70000000000000062" t="0.750000000000007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a:t>KINERJA PRODUKSI KURSI HOTEL &amp; BANQUET JULI - DES 2019</a:t>
            </a:r>
          </a:p>
        </c:rich>
      </c:tx>
    </c:title>
    <c:plotArea>
      <c:layout/>
      <c:barChart>
        <c:barDir val="col"/>
        <c:grouping val="clustered"/>
        <c:ser>
          <c:idx val="0"/>
          <c:order val="0"/>
          <c:tx>
            <c:strRef>
              <c:f>'Kinerja PRD Ori'!$A$62</c:f>
              <c:strCache>
                <c:ptCount val="1"/>
                <c:pt idx="0">
                  <c:v>LIPAT (FOLDING)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Ori'!$B$60:$M$61</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Ori'!$B$62:$M$62</c:f>
            </c:numRef>
          </c:val>
        </c:ser>
        <c:ser>
          <c:idx val="1"/>
          <c:order val="1"/>
          <c:tx>
            <c:strRef>
              <c:f>'Kinerja PRD Ori'!$A$63</c:f>
              <c:strCache>
                <c:ptCount val="1"/>
                <c:pt idx="0">
                  <c:v>LIPAT (FOLDING) MEMO</c:v>
                </c:pt>
              </c:strCache>
            </c:strRef>
          </c:tx>
          <c:cat>
            <c:multiLvlStrRef>
              <c:f>'Kinerja PRD Ori'!$B$60:$M$61</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Ori'!$B$63:$M$63</c:f>
            </c:numRef>
          </c:val>
        </c:ser>
        <c:ser>
          <c:idx val="2"/>
          <c:order val="2"/>
          <c:tx>
            <c:strRef>
              <c:f>'Kinerja PRD Ori'!$A$64</c:f>
              <c:strCache>
                <c:ptCount val="1"/>
                <c:pt idx="0">
                  <c:v>HOTEL &amp; BANQUET</c:v>
                </c:pt>
              </c:strCache>
            </c:strRef>
          </c:tx>
          <c:dPt>
            <c:idx val="0"/>
            <c:spPr>
              <a:solidFill>
                <a:srgbClr val="7030A0"/>
              </a:solidFill>
            </c:spPr>
          </c:dPt>
          <c:dPt>
            <c:idx val="1"/>
            <c:spPr>
              <a:solidFill>
                <a:srgbClr val="FFFF00"/>
              </a:solidFill>
            </c:spPr>
          </c:dPt>
          <c:dPt>
            <c:idx val="2"/>
            <c:spPr>
              <a:solidFill>
                <a:srgbClr val="7030A0"/>
              </a:solidFill>
            </c:spPr>
          </c:dPt>
          <c:dPt>
            <c:idx val="3"/>
            <c:spPr>
              <a:solidFill>
                <a:srgbClr val="FFFF00"/>
              </a:solidFill>
            </c:spPr>
          </c:dPt>
          <c:dPt>
            <c:idx val="4"/>
            <c:spPr>
              <a:solidFill>
                <a:srgbClr val="7030A0"/>
              </a:solidFill>
            </c:spPr>
          </c:dPt>
          <c:dPt>
            <c:idx val="5"/>
            <c:spPr>
              <a:solidFill>
                <a:srgbClr val="FFFF00"/>
              </a:solidFill>
            </c:spPr>
          </c:dPt>
          <c:dPt>
            <c:idx val="6"/>
            <c:spPr>
              <a:solidFill>
                <a:srgbClr val="7030A0"/>
              </a:solidFill>
            </c:spPr>
          </c:dPt>
          <c:dPt>
            <c:idx val="7"/>
            <c:spPr>
              <a:solidFill>
                <a:srgbClr val="FFFF00"/>
              </a:solidFill>
            </c:spPr>
          </c:dPt>
          <c:dPt>
            <c:idx val="8"/>
            <c:spPr>
              <a:solidFill>
                <a:srgbClr val="7030A0"/>
              </a:solidFill>
            </c:spPr>
          </c:dPt>
          <c:dPt>
            <c:idx val="9"/>
            <c:spPr>
              <a:solidFill>
                <a:srgbClr val="FFFF00"/>
              </a:solidFill>
            </c:spPr>
          </c:dPt>
          <c:dPt>
            <c:idx val="10"/>
            <c:spPr>
              <a:solidFill>
                <a:srgbClr val="7030A0"/>
              </a:solidFill>
            </c:spPr>
          </c:dPt>
          <c:dPt>
            <c:idx val="11"/>
            <c:spPr>
              <a:solidFill>
                <a:srgbClr val="FFFF0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Ori'!$B$60:$M$61</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Ori'!$B$64:$M$64</c:f>
              <c:numCache>
                <c:formatCode>#,##0</c:formatCode>
                <c:ptCount val="12"/>
                <c:pt idx="0">
                  <c:v>28598</c:v>
                </c:pt>
                <c:pt idx="1">
                  <c:v>29485</c:v>
                </c:pt>
                <c:pt idx="2">
                  <c:v>25158</c:v>
                </c:pt>
                <c:pt idx="3">
                  <c:v>24640</c:v>
                </c:pt>
                <c:pt idx="4">
                  <c:v>29458</c:v>
                </c:pt>
                <c:pt idx="5">
                  <c:v>25839</c:v>
                </c:pt>
                <c:pt idx="6">
                  <c:v>26455</c:v>
                </c:pt>
                <c:pt idx="7">
                  <c:v>25727</c:v>
                </c:pt>
                <c:pt idx="8">
                  <c:v>29626</c:v>
                </c:pt>
                <c:pt idx="9">
                  <c:v>26059</c:v>
                </c:pt>
                <c:pt idx="10">
                  <c:v>34561</c:v>
                </c:pt>
                <c:pt idx="11">
                  <c:v>26265</c:v>
                </c:pt>
              </c:numCache>
            </c:numRef>
          </c:val>
        </c:ser>
        <c:axId val="76187136"/>
        <c:axId val="76188672"/>
      </c:barChart>
      <c:catAx>
        <c:axId val="76187136"/>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6188672"/>
        <c:crosses val="autoZero"/>
        <c:auto val="1"/>
        <c:lblAlgn val="ctr"/>
        <c:lblOffset val="100"/>
      </c:catAx>
      <c:valAx>
        <c:axId val="76188672"/>
        <c:scaling>
          <c:orientation val="minMax"/>
        </c:scaling>
        <c:axPos val="l"/>
        <c:majorGridlines/>
        <c:numFmt formatCode="#,##0"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6187136"/>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766" l="0.70000000000000062" r="0.70000000000000062" t="0.750000000000007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600"/>
              <a:t>KINERJA PRODUKSI KURSI WORKING &amp; MEETING JULI - DES 2019</a:t>
            </a:r>
          </a:p>
        </c:rich>
      </c:tx>
    </c:title>
    <c:plotArea>
      <c:layout/>
      <c:barChart>
        <c:barDir val="col"/>
        <c:grouping val="clustered"/>
        <c:ser>
          <c:idx val="0"/>
          <c:order val="0"/>
          <c:tx>
            <c:strRef>
              <c:f>'Kinerja PRD Ori'!$A$85</c:f>
              <c:strCache>
                <c:ptCount val="1"/>
                <c:pt idx="0">
                  <c:v>LIPAT (FOLDING)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Ori'!$B$85:$M$85</c:f>
            </c:numRef>
          </c:val>
        </c:ser>
        <c:ser>
          <c:idx val="1"/>
          <c:order val="1"/>
          <c:tx>
            <c:strRef>
              <c:f>'Kinerja PRD Ori'!$A$86</c:f>
              <c:strCache>
                <c:ptCount val="1"/>
                <c:pt idx="0">
                  <c:v>LIPAT (FOLDING) MEMO</c:v>
                </c:pt>
              </c:strCache>
            </c:strRef>
          </c:tx>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Ori'!$B$86:$M$86</c:f>
            </c:numRef>
          </c:val>
        </c:ser>
        <c:ser>
          <c:idx val="2"/>
          <c:order val="2"/>
          <c:tx>
            <c:strRef>
              <c:f>'Kinerja PRD Ori'!$A$87</c:f>
              <c:strCache>
                <c:ptCount val="1"/>
                <c:pt idx="0">
                  <c:v>HOTEL &amp; BANQUET</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Ori'!$B$87:$M$87</c:f>
            </c:numRef>
          </c:val>
        </c:ser>
        <c:ser>
          <c:idx val="3"/>
          <c:order val="3"/>
          <c:tx>
            <c:strRef>
              <c:f>'Kinerja PRD Ori'!$A$88</c:f>
              <c:strCache>
                <c:ptCount val="1"/>
                <c:pt idx="0">
                  <c:v>WORKING &amp; MEETING</c:v>
                </c:pt>
              </c:strCache>
            </c:strRef>
          </c:tx>
          <c:dPt>
            <c:idx val="0"/>
            <c:spPr>
              <a:solidFill>
                <a:srgbClr val="7030A0"/>
              </a:solidFill>
            </c:spPr>
          </c:dPt>
          <c:dPt>
            <c:idx val="1"/>
            <c:spPr>
              <a:solidFill>
                <a:srgbClr val="00B0F0"/>
              </a:solidFill>
            </c:spPr>
          </c:dPt>
          <c:dPt>
            <c:idx val="2"/>
            <c:spPr>
              <a:solidFill>
                <a:srgbClr val="7030A0"/>
              </a:solidFill>
            </c:spPr>
          </c:dPt>
          <c:dPt>
            <c:idx val="3"/>
            <c:spPr>
              <a:solidFill>
                <a:srgbClr val="00B0F0"/>
              </a:solidFill>
            </c:spPr>
          </c:dPt>
          <c:dPt>
            <c:idx val="4"/>
            <c:spPr>
              <a:solidFill>
                <a:srgbClr val="7030A0"/>
              </a:solidFill>
            </c:spPr>
          </c:dPt>
          <c:dPt>
            <c:idx val="5"/>
            <c:spPr>
              <a:solidFill>
                <a:srgbClr val="00B0F0"/>
              </a:solidFill>
            </c:spPr>
          </c:dPt>
          <c:dPt>
            <c:idx val="6"/>
            <c:spPr>
              <a:solidFill>
                <a:srgbClr val="7030A0"/>
              </a:solidFill>
            </c:spPr>
          </c:dPt>
          <c:dPt>
            <c:idx val="7"/>
            <c:spPr>
              <a:solidFill>
                <a:srgbClr val="00B0F0"/>
              </a:solidFill>
            </c:spPr>
          </c:dPt>
          <c:dPt>
            <c:idx val="8"/>
            <c:spPr>
              <a:solidFill>
                <a:srgbClr val="7030A0"/>
              </a:solidFill>
            </c:spPr>
          </c:dPt>
          <c:dPt>
            <c:idx val="9"/>
            <c:spPr>
              <a:solidFill>
                <a:srgbClr val="00B0F0"/>
              </a:solidFill>
            </c:spPr>
          </c:dPt>
          <c:dPt>
            <c:idx val="10"/>
            <c:spPr>
              <a:solidFill>
                <a:srgbClr val="7030A0"/>
              </a:solidFill>
            </c:spPr>
          </c:dPt>
          <c:dPt>
            <c:idx val="11"/>
            <c:spPr>
              <a:solidFill>
                <a:srgbClr val="00B0F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Ori'!$B$88:$M$88</c:f>
              <c:numCache>
                <c:formatCode>#,##0</c:formatCode>
                <c:ptCount val="12"/>
                <c:pt idx="0" formatCode="General">
                  <c:v>11255</c:v>
                </c:pt>
                <c:pt idx="1">
                  <c:v>9566</c:v>
                </c:pt>
                <c:pt idx="2">
                  <c:v>11208</c:v>
                </c:pt>
                <c:pt idx="3">
                  <c:v>7720</c:v>
                </c:pt>
                <c:pt idx="4">
                  <c:v>13598</c:v>
                </c:pt>
                <c:pt idx="5">
                  <c:v>6735</c:v>
                </c:pt>
                <c:pt idx="6">
                  <c:v>15407</c:v>
                </c:pt>
                <c:pt idx="7">
                  <c:v>10377</c:v>
                </c:pt>
                <c:pt idx="8">
                  <c:v>14651</c:v>
                </c:pt>
                <c:pt idx="9">
                  <c:v>10155</c:v>
                </c:pt>
                <c:pt idx="10">
                  <c:v>13160</c:v>
                </c:pt>
                <c:pt idx="11">
                  <c:v>10758</c:v>
                </c:pt>
              </c:numCache>
            </c:numRef>
          </c:val>
        </c:ser>
        <c:axId val="76491776"/>
        <c:axId val="76538624"/>
      </c:barChart>
      <c:catAx>
        <c:axId val="76491776"/>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6538624"/>
        <c:crosses val="autoZero"/>
        <c:auto val="1"/>
        <c:lblAlgn val="ctr"/>
        <c:lblOffset val="100"/>
      </c:catAx>
      <c:valAx>
        <c:axId val="76538624"/>
        <c:scaling>
          <c:orientation val="minMax"/>
        </c:scaling>
        <c:axPos val="l"/>
        <c:majorGridlines/>
        <c:numFmt formatCode="General"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6491776"/>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766" l="0.70000000000000062" r="0.70000000000000062" t="0.750000000000007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600"/>
              <a:t>KINERJA PRODUKSI KURSI SCHOOL JULI - DES 2019</a:t>
            </a:r>
          </a:p>
        </c:rich>
      </c:tx>
    </c:title>
    <c:plotArea>
      <c:layout/>
      <c:barChart>
        <c:barDir val="col"/>
        <c:grouping val="clustered"/>
        <c:ser>
          <c:idx val="0"/>
          <c:order val="0"/>
          <c:tx>
            <c:strRef>
              <c:f>'Kinerja PRD Ori'!$A$111</c:f>
              <c:strCache>
                <c:ptCount val="1"/>
                <c:pt idx="0">
                  <c:v>LIPAT (FOLDING)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Ori'!$B$111:$M$111</c:f>
            </c:numRef>
          </c:val>
        </c:ser>
        <c:ser>
          <c:idx val="1"/>
          <c:order val="1"/>
          <c:tx>
            <c:strRef>
              <c:f>'Kinerja PRD Ori'!$A$112</c:f>
              <c:strCache>
                <c:ptCount val="1"/>
                <c:pt idx="0">
                  <c:v>LIPAT (FOLDING) MEMO</c:v>
                </c:pt>
              </c:strCache>
            </c:strRef>
          </c:tx>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Ori'!$B$112:$M$112</c:f>
            </c:numRef>
          </c:val>
        </c:ser>
        <c:ser>
          <c:idx val="2"/>
          <c:order val="2"/>
          <c:tx>
            <c:strRef>
              <c:f>'Kinerja PRD Ori'!$A$113</c:f>
              <c:strCache>
                <c:ptCount val="1"/>
                <c:pt idx="0">
                  <c:v>HOTEL &amp; BANQUET</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Ori'!$B$113:$M$113</c:f>
            </c:numRef>
          </c:val>
        </c:ser>
        <c:ser>
          <c:idx val="3"/>
          <c:order val="3"/>
          <c:tx>
            <c:strRef>
              <c:f>'Kinerja PRD Ori'!$A$114</c:f>
              <c:strCache>
                <c:ptCount val="1"/>
                <c:pt idx="0">
                  <c:v>WORKING &amp; MEETING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Ori'!$B$114:$M$114</c:f>
            </c:numRef>
          </c:val>
        </c:ser>
        <c:ser>
          <c:idx val="4"/>
          <c:order val="4"/>
          <c:tx>
            <c:strRef>
              <c:f>'Kinerja PRD Ori'!$A$115</c:f>
              <c:strCache>
                <c:ptCount val="1"/>
                <c:pt idx="0">
                  <c:v>SCHOOL</c:v>
                </c:pt>
              </c:strCache>
            </c:strRef>
          </c:tx>
          <c:dPt>
            <c:idx val="0"/>
            <c:spPr>
              <a:solidFill>
                <a:srgbClr val="00B0F0"/>
              </a:solidFill>
            </c:spPr>
          </c:dPt>
          <c:dPt>
            <c:idx val="2"/>
            <c:spPr>
              <a:solidFill>
                <a:srgbClr val="00B0F0"/>
              </a:solidFill>
            </c:spPr>
          </c:dPt>
          <c:dPt>
            <c:idx val="4"/>
            <c:spPr>
              <a:solidFill>
                <a:srgbClr val="00B0F0"/>
              </a:solidFill>
            </c:spPr>
          </c:dPt>
          <c:dPt>
            <c:idx val="6"/>
            <c:spPr>
              <a:solidFill>
                <a:srgbClr val="00B0F0"/>
              </a:solidFill>
            </c:spPr>
          </c:dPt>
          <c:dPt>
            <c:idx val="8"/>
            <c:spPr>
              <a:solidFill>
                <a:srgbClr val="00B0F0"/>
              </a:solidFill>
            </c:spPr>
          </c:dPt>
          <c:dPt>
            <c:idx val="10"/>
            <c:spPr>
              <a:solidFill>
                <a:srgbClr val="00B0F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Ori'!$B$115:$M$115</c:f>
              <c:numCache>
                <c:formatCode>#,##0</c:formatCode>
                <c:ptCount val="12"/>
                <c:pt idx="0" formatCode="General">
                  <c:v>13885</c:v>
                </c:pt>
                <c:pt idx="1">
                  <c:v>13567</c:v>
                </c:pt>
                <c:pt idx="2">
                  <c:v>21807</c:v>
                </c:pt>
                <c:pt idx="3">
                  <c:v>15148</c:v>
                </c:pt>
                <c:pt idx="4">
                  <c:v>26780</c:v>
                </c:pt>
                <c:pt idx="5">
                  <c:v>19063</c:v>
                </c:pt>
                <c:pt idx="6">
                  <c:v>18071</c:v>
                </c:pt>
                <c:pt idx="7">
                  <c:v>14744</c:v>
                </c:pt>
                <c:pt idx="8">
                  <c:v>14652</c:v>
                </c:pt>
                <c:pt idx="9">
                  <c:v>10597</c:v>
                </c:pt>
                <c:pt idx="10">
                  <c:v>10142</c:v>
                </c:pt>
                <c:pt idx="11">
                  <c:v>7125</c:v>
                </c:pt>
              </c:numCache>
            </c:numRef>
          </c:val>
        </c:ser>
        <c:axId val="76791168"/>
        <c:axId val="76907648"/>
      </c:barChart>
      <c:catAx>
        <c:axId val="76791168"/>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6907648"/>
        <c:crosses val="autoZero"/>
        <c:auto val="1"/>
        <c:lblAlgn val="ctr"/>
        <c:lblOffset val="100"/>
      </c:catAx>
      <c:valAx>
        <c:axId val="76907648"/>
        <c:scaling>
          <c:orientation val="minMax"/>
        </c:scaling>
        <c:axPos val="l"/>
        <c:majorGridlines/>
        <c:numFmt formatCode="General"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6791168"/>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766" l="0.70000000000000062" r="0.70000000000000062" t="0.750000000000007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600"/>
              <a:t>KINERJA PRODUKSI PROJECT &amp; ROLLAND JULI - DES 2019</a:t>
            </a:r>
          </a:p>
        </c:rich>
      </c:tx>
    </c:title>
    <c:plotArea>
      <c:layout/>
      <c:barChart>
        <c:barDir val="col"/>
        <c:grouping val="clustered"/>
        <c:ser>
          <c:idx val="0"/>
          <c:order val="0"/>
          <c:tx>
            <c:strRef>
              <c:f>'Kinerja PRD Ori'!$A$139</c:f>
              <c:strCache>
                <c:ptCount val="1"/>
                <c:pt idx="0">
                  <c:v>LIPAT (FOLDING)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Ori'!$B$139:$M$139</c:f>
            </c:numRef>
          </c:val>
        </c:ser>
        <c:ser>
          <c:idx val="1"/>
          <c:order val="1"/>
          <c:tx>
            <c:strRef>
              <c:f>'Kinerja PRD Ori'!$A$140</c:f>
              <c:strCache>
                <c:ptCount val="1"/>
                <c:pt idx="0">
                  <c:v>LIPAT (FOLDING) MEMO</c:v>
                </c:pt>
              </c:strCache>
            </c:strRef>
          </c:tx>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Ori'!$B$140:$M$140</c:f>
            </c:numRef>
          </c:val>
        </c:ser>
        <c:ser>
          <c:idx val="2"/>
          <c:order val="2"/>
          <c:tx>
            <c:strRef>
              <c:f>'Kinerja PRD Ori'!$A$141</c:f>
              <c:strCache>
                <c:ptCount val="1"/>
                <c:pt idx="0">
                  <c:v>HOTEL &amp; BANQUET</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Ori'!$B$141:$M$141</c:f>
            </c:numRef>
          </c:val>
        </c:ser>
        <c:ser>
          <c:idx val="3"/>
          <c:order val="3"/>
          <c:tx>
            <c:strRef>
              <c:f>'Kinerja PRD Ori'!$A$142</c:f>
              <c:strCache>
                <c:ptCount val="1"/>
                <c:pt idx="0">
                  <c:v>WORKING &amp; MEETING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Ori'!$B$142:$M$142</c:f>
            </c:numRef>
          </c:val>
        </c:ser>
        <c:ser>
          <c:idx val="4"/>
          <c:order val="4"/>
          <c:tx>
            <c:strRef>
              <c:f>'Kinerja PRD Ori'!$A$143</c:f>
              <c:strCache>
                <c:ptCount val="1"/>
                <c:pt idx="0">
                  <c:v>SCHOOL</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Ori'!$B$143:$M$143</c:f>
            </c:numRef>
          </c:val>
        </c:ser>
        <c:ser>
          <c:idx val="5"/>
          <c:order val="5"/>
          <c:tx>
            <c:strRef>
              <c:f>'Kinerja PRD Ori'!$A$144</c:f>
              <c:strCache>
                <c:ptCount val="1"/>
                <c:pt idx="0">
                  <c:v>NSB</c:v>
                </c:pt>
              </c:strCache>
            </c:strRef>
          </c:tx>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Ori'!$B$144:$M$144</c:f>
            </c:numRef>
          </c:val>
        </c:ser>
        <c:ser>
          <c:idx val="6"/>
          <c:order val="6"/>
          <c:tx>
            <c:strRef>
              <c:f>'Kinerja PRD Ori'!$A$145</c:f>
              <c:strCache>
                <c:ptCount val="1"/>
                <c:pt idx="0">
                  <c:v>PROJECT &amp;  ROLLAND</c:v>
                </c:pt>
              </c:strCache>
            </c:strRef>
          </c:tx>
          <c:spPr>
            <a:solidFill>
              <a:srgbClr val="00B050"/>
            </a:solidFill>
          </c:spPr>
          <c:dPt>
            <c:idx val="1"/>
            <c:spPr>
              <a:solidFill>
                <a:srgbClr val="0070C0"/>
              </a:solidFill>
            </c:spPr>
          </c:dPt>
          <c:dPt>
            <c:idx val="3"/>
            <c:spPr>
              <a:solidFill>
                <a:srgbClr val="0070C0"/>
              </a:solidFill>
            </c:spPr>
          </c:dPt>
          <c:dPt>
            <c:idx val="5"/>
            <c:spPr>
              <a:solidFill>
                <a:srgbClr val="0070C0"/>
              </a:solidFill>
            </c:spPr>
          </c:dPt>
          <c:dPt>
            <c:idx val="7"/>
            <c:spPr>
              <a:solidFill>
                <a:srgbClr val="0070C0"/>
              </a:solidFill>
            </c:spPr>
          </c:dPt>
          <c:dPt>
            <c:idx val="9"/>
            <c:spPr>
              <a:solidFill>
                <a:srgbClr val="0070C0"/>
              </a:solidFill>
            </c:spPr>
          </c:dPt>
          <c:dPt>
            <c:idx val="11"/>
            <c:spPr>
              <a:solidFill>
                <a:srgbClr val="0070C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Ori'!$B$145:$M$145</c:f>
              <c:numCache>
                <c:formatCode>#,##0</c:formatCode>
                <c:ptCount val="12"/>
                <c:pt idx="0" formatCode="General">
                  <c:v>3499</c:v>
                </c:pt>
                <c:pt idx="1">
                  <c:v>3788</c:v>
                </c:pt>
                <c:pt idx="2">
                  <c:v>9587</c:v>
                </c:pt>
                <c:pt idx="3">
                  <c:v>7801</c:v>
                </c:pt>
                <c:pt idx="4">
                  <c:v>13018</c:v>
                </c:pt>
                <c:pt idx="5">
                  <c:v>7167</c:v>
                </c:pt>
                <c:pt idx="6">
                  <c:v>18647</c:v>
                </c:pt>
                <c:pt idx="7">
                  <c:v>9685</c:v>
                </c:pt>
                <c:pt idx="8">
                  <c:v>18639</c:v>
                </c:pt>
                <c:pt idx="9">
                  <c:v>13288</c:v>
                </c:pt>
                <c:pt idx="10">
                  <c:v>5812</c:v>
                </c:pt>
                <c:pt idx="11">
                  <c:v>5982</c:v>
                </c:pt>
              </c:numCache>
            </c:numRef>
          </c:val>
        </c:ser>
        <c:axId val="77219712"/>
        <c:axId val="77221248"/>
      </c:barChart>
      <c:catAx>
        <c:axId val="77219712"/>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7221248"/>
        <c:crosses val="autoZero"/>
        <c:auto val="1"/>
        <c:lblAlgn val="ctr"/>
        <c:lblOffset val="100"/>
      </c:catAx>
      <c:valAx>
        <c:axId val="77221248"/>
        <c:scaling>
          <c:orientation val="minMax"/>
        </c:scaling>
        <c:axPos val="l"/>
        <c:majorGridlines/>
        <c:numFmt formatCode="General"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77219712"/>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766" l="0.70000000000000062" r="0.70000000000000062" t="0.75000000000000766" header="0.30000000000000032" footer="0.30000000000000032"/>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37</xdr:row>
      <xdr:rowOff>0</xdr:rowOff>
    </xdr:from>
    <xdr:to>
      <xdr:col>7</xdr:col>
      <xdr:colOff>76200</xdr:colOff>
      <xdr:row>37</xdr:row>
      <xdr:rowOff>224008</xdr:rowOff>
    </xdr:to>
    <xdr:sp macro="" textlink="">
      <xdr:nvSpPr>
        <xdr:cNvPr id="2" name="Text Box 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3" name="Text Box 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 name="Text Box 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5" name="Text Box 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6" name="Text Box 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7" name="Text Box 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27369</xdr:rowOff>
    </xdr:to>
    <xdr:sp macro="" textlink="">
      <xdr:nvSpPr>
        <xdr:cNvPr id="8" name="Text Box 7"/>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37</xdr:row>
      <xdr:rowOff>152400</xdr:rowOff>
    </xdr:from>
    <xdr:to>
      <xdr:col>7</xdr:col>
      <xdr:colOff>76200</xdr:colOff>
      <xdr:row>37</xdr:row>
      <xdr:rowOff>385998</xdr:rowOff>
    </xdr:to>
    <xdr:sp macro="" textlink="">
      <xdr:nvSpPr>
        <xdr:cNvPr id="9" name="Text Box 8"/>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 name="Text Box 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1" name="Text Box 1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2" name="Text Box 1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3" name="Text Box 1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4" name="Text Box 1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5" name="Text Box 1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6" name="Text Box 1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7" name="Text Box 1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78</xdr:row>
      <xdr:rowOff>152400</xdr:rowOff>
    </xdr:from>
    <xdr:to>
      <xdr:col>7</xdr:col>
      <xdr:colOff>76200</xdr:colOff>
      <xdr:row>80</xdr:row>
      <xdr:rowOff>28574</xdr:rowOff>
    </xdr:to>
    <xdr:sp macro="" textlink="">
      <xdr:nvSpPr>
        <xdr:cNvPr id="18" name="Text Box 17"/>
        <xdr:cNvSpPr txBox="1">
          <a:spLocks noChangeArrowheads="1"/>
        </xdr:cNvSpPr>
      </xdr:nvSpPr>
      <xdr:spPr>
        <a:xfrm>
          <a:off x="12706350" y="22393275"/>
          <a:ext cx="76200" cy="256540"/>
        </a:xfrm>
        <a:prstGeom prst="rect">
          <a:avLst/>
        </a:prstGeom>
        <a:noFill/>
        <a:ln w="9525">
          <a:noFill/>
          <a:miter lim="800000"/>
        </a:ln>
      </xdr:spPr>
    </xdr:sp>
    <xdr:clientData/>
  </xdr:twoCellAnchor>
  <xdr:twoCellAnchor editAs="oneCell">
    <xdr:from>
      <xdr:col>7</xdr:col>
      <xdr:colOff>0</xdr:colOff>
      <xdr:row>83</xdr:row>
      <xdr:rowOff>152400</xdr:rowOff>
    </xdr:from>
    <xdr:to>
      <xdr:col>7</xdr:col>
      <xdr:colOff>76200</xdr:colOff>
      <xdr:row>85</xdr:row>
      <xdr:rowOff>28574</xdr:rowOff>
    </xdr:to>
    <xdr:sp macro="" textlink="">
      <xdr:nvSpPr>
        <xdr:cNvPr id="19" name="Text Box 18"/>
        <xdr:cNvSpPr txBox="1">
          <a:spLocks noChangeArrowheads="1"/>
        </xdr:cNvSpPr>
      </xdr:nvSpPr>
      <xdr:spPr>
        <a:xfrm>
          <a:off x="12706350" y="23345775"/>
          <a:ext cx="76200" cy="256540"/>
        </a:xfrm>
        <a:prstGeom prst="rect">
          <a:avLst/>
        </a:prstGeom>
        <a:noFill/>
        <a:ln w="9525">
          <a:noFill/>
          <a:miter lim="800000"/>
        </a:ln>
      </xdr:spPr>
    </xdr:sp>
    <xdr:clientData/>
  </xdr:twoCellAnchor>
  <xdr:twoCellAnchor editAs="oneCell">
    <xdr:from>
      <xdr:col>7</xdr:col>
      <xdr:colOff>0</xdr:colOff>
      <xdr:row>88</xdr:row>
      <xdr:rowOff>152400</xdr:rowOff>
    </xdr:from>
    <xdr:to>
      <xdr:col>7</xdr:col>
      <xdr:colOff>76200</xdr:colOff>
      <xdr:row>90</xdr:row>
      <xdr:rowOff>28576</xdr:rowOff>
    </xdr:to>
    <xdr:sp macro="" textlink="">
      <xdr:nvSpPr>
        <xdr:cNvPr id="20" name="Text Box 19"/>
        <xdr:cNvSpPr txBox="1">
          <a:spLocks noChangeArrowheads="1"/>
        </xdr:cNvSpPr>
      </xdr:nvSpPr>
      <xdr:spPr>
        <a:xfrm>
          <a:off x="12706350" y="24298275"/>
          <a:ext cx="76200" cy="257175"/>
        </a:xfrm>
        <a:prstGeom prst="rect">
          <a:avLst/>
        </a:prstGeom>
        <a:noFill/>
        <a:ln w="9525">
          <a:noFill/>
          <a:miter lim="800000"/>
        </a:ln>
      </xdr:spPr>
    </xdr:sp>
    <xdr:clientData/>
  </xdr:twoCellAnchor>
  <xdr:twoCellAnchor editAs="oneCell">
    <xdr:from>
      <xdr:col>7</xdr:col>
      <xdr:colOff>0</xdr:colOff>
      <xdr:row>87</xdr:row>
      <xdr:rowOff>152400</xdr:rowOff>
    </xdr:from>
    <xdr:to>
      <xdr:col>7</xdr:col>
      <xdr:colOff>76200</xdr:colOff>
      <xdr:row>89</xdr:row>
      <xdr:rowOff>28576</xdr:rowOff>
    </xdr:to>
    <xdr:sp macro="" textlink="">
      <xdr:nvSpPr>
        <xdr:cNvPr id="21" name="Text Box 20"/>
        <xdr:cNvSpPr txBox="1">
          <a:spLocks noChangeArrowheads="1"/>
        </xdr:cNvSpPr>
      </xdr:nvSpPr>
      <xdr:spPr>
        <a:xfrm>
          <a:off x="12706350" y="24107775"/>
          <a:ext cx="76200" cy="257175"/>
        </a:xfrm>
        <a:prstGeom prst="rect">
          <a:avLst/>
        </a:prstGeom>
        <a:noFill/>
        <a:ln w="9525">
          <a:noFill/>
          <a:miter lim="800000"/>
        </a:ln>
      </xdr:spPr>
    </xdr:sp>
    <xdr:clientData/>
  </xdr:twoCellAnchor>
  <xdr:twoCellAnchor editAs="oneCell">
    <xdr:from>
      <xdr:col>7</xdr:col>
      <xdr:colOff>0</xdr:colOff>
      <xdr:row>74</xdr:row>
      <xdr:rowOff>152400</xdr:rowOff>
    </xdr:from>
    <xdr:to>
      <xdr:col>7</xdr:col>
      <xdr:colOff>76200</xdr:colOff>
      <xdr:row>76</xdr:row>
      <xdr:rowOff>28574</xdr:rowOff>
    </xdr:to>
    <xdr:sp macro="" textlink="">
      <xdr:nvSpPr>
        <xdr:cNvPr id="22" name="Text Box 21"/>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74</xdr:row>
      <xdr:rowOff>152400</xdr:rowOff>
    </xdr:from>
    <xdr:to>
      <xdr:col>7</xdr:col>
      <xdr:colOff>76200</xdr:colOff>
      <xdr:row>76</xdr:row>
      <xdr:rowOff>28574</xdr:rowOff>
    </xdr:to>
    <xdr:sp macro="" textlink="">
      <xdr:nvSpPr>
        <xdr:cNvPr id="23" name="Text Box 22"/>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155</xdr:row>
      <xdr:rowOff>152400</xdr:rowOff>
    </xdr:from>
    <xdr:to>
      <xdr:col>7</xdr:col>
      <xdr:colOff>76200</xdr:colOff>
      <xdr:row>157</xdr:row>
      <xdr:rowOff>28575</xdr:rowOff>
    </xdr:to>
    <xdr:sp macro="" textlink="">
      <xdr:nvSpPr>
        <xdr:cNvPr id="24" name="Text Box 23"/>
        <xdr:cNvSpPr txBox="1">
          <a:spLocks noChangeArrowheads="1"/>
        </xdr:cNvSpPr>
      </xdr:nvSpPr>
      <xdr:spPr>
        <a:xfrm>
          <a:off x="12706350" y="37080825"/>
          <a:ext cx="76200" cy="257175"/>
        </a:xfrm>
        <a:prstGeom prst="rect">
          <a:avLst/>
        </a:prstGeom>
        <a:noFill/>
        <a:ln w="9525">
          <a:noFill/>
          <a:miter lim="800000"/>
        </a:ln>
      </xdr:spPr>
    </xdr:sp>
    <xdr:clientData/>
  </xdr:twoCellAnchor>
  <xdr:twoCellAnchor editAs="oneCell">
    <xdr:from>
      <xdr:col>7</xdr:col>
      <xdr:colOff>0</xdr:colOff>
      <xdr:row>160</xdr:row>
      <xdr:rowOff>152400</xdr:rowOff>
    </xdr:from>
    <xdr:to>
      <xdr:col>7</xdr:col>
      <xdr:colOff>76200</xdr:colOff>
      <xdr:row>162</xdr:row>
      <xdr:rowOff>28575</xdr:rowOff>
    </xdr:to>
    <xdr:sp macro="" textlink="">
      <xdr:nvSpPr>
        <xdr:cNvPr id="25" name="Text Box 24"/>
        <xdr:cNvSpPr txBox="1">
          <a:spLocks noChangeArrowheads="1"/>
        </xdr:cNvSpPr>
      </xdr:nvSpPr>
      <xdr:spPr>
        <a:xfrm>
          <a:off x="12706350" y="38033325"/>
          <a:ext cx="76200" cy="257175"/>
        </a:xfrm>
        <a:prstGeom prst="rect">
          <a:avLst/>
        </a:prstGeom>
        <a:noFill/>
        <a:ln w="9525">
          <a:noFill/>
          <a:miter lim="800000"/>
        </a:ln>
      </xdr:spPr>
    </xdr:sp>
    <xdr:clientData/>
  </xdr:twoCellAnchor>
  <xdr:twoCellAnchor editAs="oneCell">
    <xdr:from>
      <xdr:col>7</xdr:col>
      <xdr:colOff>0</xdr:colOff>
      <xdr:row>165</xdr:row>
      <xdr:rowOff>152400</xdr:rowOff>
    </xdr:from>
    <xdr:to>
      <xdr:col>7</xdr:col>
      <xdr:colOff>76200</xdr:colOff>
      <xdr:row>167</xdr:row>
      <xdr:rowOff>28575</xdr:rowOff>
    </xdr:to>
    <xdr:sp macro="" textlink="">
      <xdr:nvSpPr>
        <xdr:cNvPr id="26" name="Text Box 25"/>
        <xdr:cNvSpPr txBox="1">
          <a:spLocks noChangeArrowheads="1"/>
        </xdr:cNvSpPr>
      </xdr:nvSpPr>
      <xdr:spPr>
        <a:xfrm>
          <a:off x="12706350" y="38985825"/>
          <a:ext cx="76200" cy="257175"/>
        </a:xfrm>
        <a:prstGeom prst="rect">
          <a:avLst/>
        </a:prstGeom>
        <a:noFill/>
        <a:ln w="9525">
          <a:noFill/>
          <a:miter lim="800000"/>
        </a:ln>
      </xdr:spPr>
    </xdr:sp>
    <xdr:clientData/>
  </xdr:twoCellAnchor>
  <xdr:twoCellAnchor editAs="oneCell">
    <xdr:from>
      <xdr:col>7</xdr:col>
      <xdr:colOff>0</xdr:colOff>
      <xdr:row>164</xdr:row>
      <xdr:rowOff>152400</xdr:rowOff>
    </xdr:from>
    <xdr:to>
      <xdr:col>7</xdr:col>
      <xdr:colOff>76200</xdr:colOff>
      <xdr:row>166</xdr:row>
      <xdr:rowOff>28573</xdr:rowOff>
    </xdr:to>
    <xdr:sp macro="" textlink="">
      <xdr:nvSpPr>
        <xdr:cNvPr id="27" name="Text Box 26"/>
        <xdr:cNvSpPr txBox="1">
          <a:spLocks noChangeArrowheads="1"/>
        </xdr:cNvSpPr>
      </xdr:nvSpPr>
      <xdr:spPr>
        <a:xfrm>
          <a:off x="12706350" y="38795325"/>
          <a:ext cx="76200" cy="256540"/>
        </a:xfrm>
        <a:prstGeom prst="rect">
          <a:avLst/>
        </a:prstGeom>
        <a:noFill/>
        <a:ln w="9525">
          <a:noFill/>
          <a:miter lim="800000"/>
        </a:ln>
      </xdr:spPr>
    </xdr:sp>
    <xdr:clientData/>
  </xdr:twoCellAnchor>
  <xdr:twoCellAnchor editAs="oneCell">
    <xdr:from>
      <xdr:col>7</xdr:col>
      <xdr:colOff>0</xdr:colOff>
      <xdr:row>151</xdr:row>
      <xdr:rowOff>152400</xdr:rowOff>
    </xdr:from>
    <xdr:to>
      <xdr:col>7</xdr:col>
      <xdr:colOff>76200</xdr:colOff>
      <xdr:row>153</xdr:row>
      <xdr:rowOff>28576</xdr:rowOff>
    </xdr:to>
    <xdr:sp macro="" textlink="">
      <xdr:nvSpPr>
        <xdr:cNvPr id="28" name="Text Box 27"/>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151</xdr:row>
      <xdr:rowOff>152400</xdr:rowOff>
    </xdr:from>
    <xdr:to>
      <xdr:col>7</xdr:col>
      <xdr:colOff>76200</xdr:colOff>
      <xdr:row>153</xdr:row>
      <xdr:rowOff>28576</xdr:rowOff>
    </xdr:to>
    <xdr:sp macro="" textlink="">
      <xdr:nvSpPr>
        <xdr:cNvPr id="29" name="Text Box 28"/>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85</xdr:row>
      <xdr:rowOff>152400</xdr:rowOff>
    </xdr:from>
    <xdr:to>
      <xdr:col>7</xdr:col>
      <xdr:colOff>76200</xdr:colOff>
      <xdr:row>87</xdr:row>
      <xdr:rowOff>28574</xdr:rowOff>
    </xdr:to>
    <xdr:sp macro="" textlink="">
      <xdr:nvSpPr>
        <xdr:cNvPr id="30" name="Text Box 29"/>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85</xdr:row>
      <xdr:rowOff>152400</xdr:rowOff>
    </xdr:from>
    <xdr:to>
      <xdr:col>7</xdr:col>
      <xdr:colOff>76200</xdr:colOff>
      <xdr:row>87</xdr:row>
      <xdr:rowOff>28574</xdr:rowOff>
    </xdr:to>
    <xdr:sp macro="" textlink="">
      <xdr:nvSpPr>
        <xdr:cNvPr id="31" name="Text Box 30"/>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140</xdr:row>
      <xdr:rowOff>152400</xdr:rowOff>
    </xdr:from>
    <xdr:to>
      <xdr:col>7</xdr:col>
      <xdr:colOff>76200</xdr:colOff>
      <xdr:row>142</xdr:row>
      <xdr:rowOff>28575</xdr:rowOff>
    </xdr:to>
    <xdr:sp macro="" textlink="">
      <xdr:nvSpPr>
        <xdr:cNvPr id="32" name="Text Box 31"/>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145</xdr:row>
      <xdr:rowOff>152400</xdr:rowOff>
    </xdr:from>
    <xdr:to>
      <xdr:col>7</xdr:col>
      <xdr:colOff>76200</xdr:colOff>
      <xdr:row>147</xdr:row>
      <xdr:rowOff>28577</xdr:rowOff>
    </xdr:to>
    <xdr:sp macro="" textlink="">
      <xdr:nvSpPr>
        <xdr:cNvPr id="33" name="Text Box 32"/>
        <xdr:cNvSpPr txBox="1">
          <a:spLocks noChangeArrowheads="1"/>
        </xdr:cNvSpPr>
      </xdr:nvSpPr>
      <xdr:spPr>
        <a:xfrm>
          <a:off x="12706350" y="35175825"/>
          <a:ext cx="76200" cy="257175"/>
        </a:xfrm>
        <a:prstGeom prst="rect">
          <a:avLst/>
        </a:prstGeom>
        <a:noFill/>
        <a:ln w="9525">
          <a:noFill/>
          <a:miter lim="800000"/>
        </a:ln>
      </xdr:spPr>
    </xdr:sp>
    <xdr:clientData/>
  </xdr:twoCellAnchor>
  <xdr:twoCellAnchor editAs="oneCell">
    <xdr:from>
      <xdr:col>7</xdr:col>
      <xdr:colOff>0</xdr:colOff>
      <xdr:row>144</xdr:row>
      <xdr:rowOff>152400</xdr:rowOff>
    </xdr:from>
    <xdr:to>
      <xdr:col>7</xdr:col>
      <xdr:colOff>76200</xdr:colOff>
      <xdr:row>146</xdr:row>
      <xdr:rowOff>28575</xdr:rowOff>
    </xdr:to>
    <xdr:sp macro="" textlink="">
      <xdr:nvSpPr>
        <xdr:cNvPr id="34" name="Text Box 33"/>
        <xdr:cNvSpPr txBox="1">
          <a:spLocks noChangeArrowheads="1"/>
        </xdr:cNvSpPr>
      </xdr:nvSpPr>
      <xdr:spPr>
        <a:xfrm>
          <a:off x="12706350" y="34985325"/>
          <a:ext cx="76200" cy="257175"/>
        </a:xfrm>
        <a:prstGeom prst="rect">
          <a:avLst/>
        </a:prstGeom>
        <a:noFill/>
        <a:ln w="9525">
          <a:noFill/>
          <a:miter lim="800000"/>
        </a:ln>
      </xdr:spPr>
    </xdr:sp>
    <xdr:clientData/>
  </xdr:twoCellAnchor>
  <xdr:twoCellAnchor editAs="oneCell">
    <xdr:from>
      <xdr:col>7</xdr:col>
      <xdr:colOff>0</xdr:colOff>
      <xdr:row>140</xdr:row>
      <xdr:rowOff>152400</xdr:rowOff>
    </xdr:from>
    <xdr:to>
      <xdr:col>7</xdr:col>
      <xdr:colOff>76200</xdr:colOff>
      <xdr:row>142</xdr:row>
      <xdr:rowOff>28575</xdr:rowOff>
    </xdr:to>
    <xdr:sp macro="" textlink="">
      <xdr:nvSpPr>
        <xdr:cNvPr id="35" name="Text Box 34"/>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147</xdr:row>
      <xdr:rowOff>152400</xdr:rowOff>
    </xdr:from>
    <xdr:to>
      <xdr:col>7</xdr:col>
      <xdr:colOff>76200</xdr:colOff>
      <xdr:row>149</xdr:row>
      <xdr:rowOff>28574</xdr:rowOff>
    </xdr:to>
    <xdr:sp macro="" textlink="">
      <xdr:nvSpPr>
        <xdr:cNvPr id="36" name="Text Box 35"/>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147</xdr:row>
      <xdr:rowOff>152400</xdr:rowOff>
    </xdr:from>
    <xdr:to>
      <xdr:col>7</xdr:col>
      <xdr:colOff>76200</xdr:colOff>
      <xdr:row>149</xdr:row>
      <xdr:rowOff>28574</xdr:rowOff>
    </xdr:to>
    <xdr:sp macro="" textlink="">
      <xdr:nvSpPr>
        <xdr:cNvPr id="37" name="Text Box 36"/>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153</xdr:row>
      <xdr:rowOff>152400</xdr:rowOff>
    </xdr:from>
    <xdr:to>
      <xdr:col>7</xdr:col>
      <xdr:colOff>76200</xdr:colOff>
      <xdr:row>155</xdr:row>
      <xdr:rowOff>28573</xdr:rowOff>
    </xdr:to>
    <xdr:sp macro="" textlink="">
      <xdr:nvSpPr>
        <xdr:cNvPr id="38" name="Text Box 37"/>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153</xdr:row>
      <xdr:rowOff>152400</xdr:rowOff>
    </xdr:from>
    <xdr:to>
      <xdr:col>7</xdr:col>
      <xdr:colOff>76200</xdr:colOff>
      <xdr:row>155</xdr:row>
      <xdr:rowOff>28573</xdr:rowOff>
    </xdr:to>
    <xdr:sp macro="" textlink="">
      <xdr:nvSpPr>
        <xdr:cNvPr id="39" name="Text Box 38"/>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153</xdr:row>
      <xdr:rowOff>152400</xdr:rowOff>
    </xdr:from>
    <xdr:to>
      <xdr:col>7</xdr:col>
      <xdr:colOff>76200</xdr:colOff>
      <xdr:row>155</xdr:row>
      <xdr:rowOff>28573</xdr:rowOff>
    </xdr:to>
    <xdr:sp macro="" textlink="">
      <xdr:nvSpPr>
        <xdr:cNvPr id="40" name="Text Box 39"/>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1" name="Text Box 4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2" name="Text Box 4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3" name="Text Box 4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4" name="Text Box 4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5" name="Text Box 4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6" name="Text Box 4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7" name="Text Box 4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8" name="Text Box 4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49" name="Text Box 4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50" name="Text Box 5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51" name="Text Box 5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52" name="Text Box 5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53" name="Text Box 5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54"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55"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56"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46419</xdr:rowOff>
    </xdr:to>
    <xdr:sp macro="" textlink="">
      <xdr:nvSpPr>
        <xdr:cNvPr id="57" name="Text Box 57"/>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58" name="Text Box 5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219245</xdr:rowOff>
    </xdr:to>
    <xdr:sp macro="" textlink="">
      <xdr:nvSpPr>
        <xdr:cNvPr id="59" name="Text Box 59"/>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60" name="Text Box 6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46419</xdr:rowOff>
    </xdr:to>
    <xdr:sp macro="" textlink="">
      <xdr:nvSpPr>
        <xdr:cNvPr id="61" name="Text Box 61"/>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62" name="Text Box 62"/>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27369</xdr:rowOff>
    </xdr:to>
    <xdr:sp macro="" textlink="">
      <xdr:nvSpPr>
        <xdr:cNvPr id="63" name="Text Box 63"/>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37</xdr:row>
      <xdr:rowOff>152400</xdr:rowOff>
    </xdr:from>
    <xdr:to>
      <xdr:col>7</xdr:col>
      <xdr:colOff>76200</xdr:colOff>
      <xdr:row>37</xdr:row>
      <xdr:rowOff>385998</xdr:rowOff>
    </xdr:to>
    <xdr:sp macro="" textlink="">
      <xdr:nvSpPr>
        <xdr:cNvPr id="64" name="Text Box 64"/>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37</xdr:row>
      <xdr:rowOff>152400</xdr:rowOff>
    </xdr:from>
    <xdr:to>
      <xdr:col>7</xdr:col>
      <xdr:colOff>76200</xdr:colOff>
      <xdr:row>37</xdr:row>
      <xdr:rowOff>385998</xdr:rowOff>
    </xdr:to>
    <xdr:sp macro="" textlink="">
      <xdr:nvSpPr>
        <xdr:cNvPr id="65" name="Text Box 65"/>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66" name="Text Box 67"/>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67" name="Text Box 6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68" name="Text Box 69"/>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6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7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46419</xdr:rowOff>
    </xdr:to>
    <xdr:sp macro="" textlink="">
      <xdr:nvSpPr>
        <xdr:cNvPr id="71" name="Text Box 72"/>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27369</xdr:rowOff>
    </xdr:to>
    <xdr:sp macro="" textlink="">
      <xdr:nvSpPr>
        <xdr:cNvPr id="72" name="Text Box 73"/>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46419</xdr:rowOff>
    </xdr:to>
    <xdr:sp macro="" textlink="">
      <xdr:nvSpPr>
        <xdr:cNvPr id="73" name="Text Box 74"/>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74" name="Text Box 75"/>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75" name="Text Box 7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76" name="Text Box 77"/>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77"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78" name="Text Box 79"/>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79" name="Text Box 8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0" name="Text Box 8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1" name="Text Box 8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2" name="Text Box 8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3" name="Text Box 8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4" name="Text Box 8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5" name="Text Box 8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6" name="Text Box 8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7" name="Text Box 8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8" name="Text Box 8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89" name="Text Box 9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0" name="Text Box 9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1" name="Text Box 9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2" name="Text Box 9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3" name="Text Box 9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4" name="Text Box 9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5" name="Text Box 9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6" name="Text Box 9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7" name="Text Box 9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8" name="Text Box 9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99" name="Text Box 10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0" name="Text Box 10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1" name="Text Box 10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2" name="Text Box 10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3" name="Text Box 10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4" name="Text Box 10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5" name="Text Box 10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6" name="Text Box 10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7" name="Text Box 10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8" name="Text Box 10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09" name="Text Box 11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10" name="Text Box 11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11" name="Text Box 11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12" name="Text Box 11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13" name="Text Box 11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14" name="Text Box 11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115" name="Text Box 11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116" name="Text Box 11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17" name="Text Box 11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18" name="Text Box 119"/>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19" name="Text Box 12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20" name="Text Box 12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21" name="Text Box 122"/>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22" name="Text Box 123"/>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23"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24"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2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126"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127"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1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129"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1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1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3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13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3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3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219245</xdr:rowOff>
    </xdr:to>
    <xdr:sp macro="" textlink="">
      <xdr:nvSpPr>
        <xdr:cNvPr id="136" name="Text Box 56"/>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219245</xdr:rowOff>
    </xdr:to>
    <xdr:sp macro="" textlink="">
      <xdr:nvSpPr>
        <xdr:cNvPr id="137" name="Text Box 78"/>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38"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219245</xdr:rowOff>
    </xdr:to>
    <xdr:sp macro="" textlink="">
      <xdr:nvSpPr>
        <xdr:cNvPr id="139" name="Text Box 70"/>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40"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224008</xdr:rowOff>
    </xdr:to>
    <xdr:sp macro="" textlink="">
      <xdr:nvSpPr>
        <xdr:cNvPr id="141"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42"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43"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44"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4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46"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4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48"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49"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0"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2"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4"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5"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6"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8"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5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0"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1"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2"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4"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6"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7"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8"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6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7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7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17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173"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17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17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7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17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7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7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8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8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82"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8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84"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85"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86"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8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88"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8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90"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91"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92"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9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94"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19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19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197"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19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19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200"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201"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0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203"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0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0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0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20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0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0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210"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211"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1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21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1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1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16"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17"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18"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1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2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2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22"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23"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24"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2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26"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214312</xdr:rowOff>
    </xdr:to>
    <xdr:sp macro="" textlink="">
      <xdr:nvSpPr>
        <xdr:cNvPr id="22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46419</xdr:rowOff>
    </xdr:to>
    <xdr:sp macro="" textlink="">
      <xdr:nvSpPr>
        <xdr:cNvPr id="229" name="Text Box 70"/>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46419</xdr:rowOff>
    </xdr:to>
    <xdr:sp macro="" textlink="">
      <xdr:nvSpPr>
        <xdr:cNvPr id="232" name="Text Box 56"/>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46419</xdr:rowOff>
    </xdr:to>
    <xdr:sp macro="" textlink="">
      <xdr:nvSpPr>
        <xdr:cNvPr id="233" name="Text Box 78"/>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3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46419</xdr:rowOff>
    </xdr:to>
    <xdr:sp macro="" textlink="">
      <xdr:nvSpPr>
        <xdr:cNvPr id="235" name="Text Box 70"/>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3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3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23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40"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41"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242"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243"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44"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24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46"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47"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4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4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5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5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52"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53"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5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5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5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25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258"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259"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260"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26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262"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263"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264"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51183</xdr:rowOff>
    </xdr:to>
    <xdr:sp macro="" textlink="">
      <xdr:nvSpPr>
        <xdr:cNvPr id="265"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266"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26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6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26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7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7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272"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273"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7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275"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7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27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7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27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80"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81"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282"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283"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84"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28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86"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29209</xdr:rowOff>
    </xdr:to>
    <xdr:sp macro="" textlink="">
      <xdr:nvSpPr>
        <xdr:cNvPr id="287"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8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8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29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0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01"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02"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03"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0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0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0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0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0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10"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11"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1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1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1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1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1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1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1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1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3"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5"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2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3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3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3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3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3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3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3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3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3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3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4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4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4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4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44"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45"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46"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47"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48"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49"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50"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51"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35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53"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35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35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56"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57"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35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35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36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36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62"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63"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64"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65"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6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67"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68"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69"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7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71"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7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7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74"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75"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7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36895</xdr:rowOff>
    </xdr:to>
    <xdr:sp macro="" textlink="">
      <xdr:nvSpPr>
        <xdr:cNvPr id="37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7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37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80"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81"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8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8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84"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85"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86"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8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8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8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9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9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92"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93"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9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39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9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39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398"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399"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0"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1"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2"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3"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4"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5"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6"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7"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8"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409"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1"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3"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7"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8"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1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2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2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2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2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24"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2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2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2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2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29"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3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3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32"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33"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3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3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3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3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38"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39"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40"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41"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42"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43"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44"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4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4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4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4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4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50"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51"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5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453"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5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45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5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57"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58"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5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6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6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6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6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64"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6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6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19053</xdr:rowOff>
    </xdr:to>
    <xdr:sp macro="" textlink="">
      <xdr:nvSpPr>
        <xdr:cNvPr id="46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6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6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7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8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8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8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8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8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8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8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487"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8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8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490"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491"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9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493"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9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49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496"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497"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498"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499"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500"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501"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502"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503"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0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505"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0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0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508"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509"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1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61</xdr:row>
      <xdr:rowOff>171453</xdr:rowOff>
    </xdr:to>
    <xdr:sp macro="" textlink="">
      <xdr:nvSpPr>
        <xdr:cNvPr id="511"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1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1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1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1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1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1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1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1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7"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29"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3"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5"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3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8"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49"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4"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5"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59"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0"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6"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7"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6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3"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5"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7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8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7"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599"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6"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7"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0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2"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3"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7"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8"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1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2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2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2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2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24"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25"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2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2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61</xdr:row>
      <xdr:rowOff>0</xdr:rowOff>
    </xdr:from>
    <xdr:to>
      <xdr:col>7</xdr:col>
      <xdr:colOff>76200</xdr:colOff>
      <xdr:row>62</xdr:row>
      <xdr:rowOff>9522</xdr:rowOff>
    </xdr:to>
    <xdr:sp macro="" textlink="">
      <xdr:nvSpPr>
        <xdr:cNvPr id="62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8</xdr:col>
      <xdr:colOff>304800</xdr:colOff>
      <xdr:row>61</xdr:row>
      <xdr:rowOff>0</xdr:rowOff>
    </xdr:from>
    <xdr:to>
      <xdr:col>8</xdr:col>
      <xdr:colOff>381000</xdr:colOff>
      <xdr:row>62</xdr:row>
      <xdr:rowOff>9522</xdr:rowOff>
    </xdr:to>
    <xdr:sp macro="" textlink="">
      <xdr:nvSpPr>
        <xdr:cNvPr id="629" name="Text Box 70"/>
        <xdr:cNvSpPr txBox="1">
          <a:spLocks noChangeArrowheads="1"/>
        </xdr:cNvSpPr>
      </xdr:nvSpPr>
      <xdr:spPr>
        <a:xfrm>
          <a:off x="13858875" y="19002375"/>
          <a:ext cx="76200" cy="1993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0" name="Text Box 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1" name="Text Box 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2"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3"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4" name="Text Box 5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5" name="Text Box 6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6" name="Text Box 62"/>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7" name="Text Box 67"/>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8" name="Text Box 6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39" name="Text Box 69"/>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0"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1"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2"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3"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4"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5"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6"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8"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49"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0"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2"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4"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5"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6"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8"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5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0"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1"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2"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4"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5"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6"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7"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8"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6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0"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2"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3"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4"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5"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6"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7"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8"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79"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0"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1"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2"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4"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5"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6"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8"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27371</xdr:rowOff>
    </xdr:to>
    <xdr:sp macro="" textlink="">
      <xdr:nvSpPr>
        <xdr:cNvPr id="68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690"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691"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692"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693"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694"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695"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696"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697"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69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69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0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0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702"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703"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0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13083</xdr:rowOff>
    </xdr:to>
    <xdr:sp macro="" textlink="">
      <xdr:nvSpPr>
        <xdr:cNvPr id="705"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0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0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08" name="Text Box 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09" name="Text Box 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1"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2" name="Text Box 5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3" name="Text Box 6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4" name="Text Box 62"/>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5" name="Text Box 67"/>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6" name="Text Box 6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7" name="Text Box 69"/>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8"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19"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1"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2"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3"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6"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7"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2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3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4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1"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2"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3"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4"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5"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6"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7"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8"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59"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6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6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6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6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6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6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6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17845</xdr:rowOff>
    </xdr:to>
    <xdr:sp macro="" textlink="">
      <xdr:nvSpPr>
        <xdr:cNvPr id="76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68"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69"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70"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71"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72"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73"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74"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75"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7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77"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7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7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80"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81"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8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42071</xdr:rowOff>
    </xdr:to>
    <xdr:sp macro="" textlink="">
      <xdr:nvSpPr>
        <xdr:cNvPr id="783"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8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8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86" name="Text Box 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87" name="Text Box 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88"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8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0" name="Text Box 5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1" name="Text Box 6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2" name="Text Box 62"/>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3" name="Text Box 67"/>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4" name="Text Box 6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5" name="Text Box 69"/>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8"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799"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4"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5"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0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6"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7"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1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2"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3"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2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1"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2"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3"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3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4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4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4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4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4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24638</xdr:rowOff>
    </xdr:to>
    <xdr:sp macro="" textlink="">
      <xdr:nvSpPr>
        <xdr:cNvPr id="84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4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4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48"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4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5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51"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52"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5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5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5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5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5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5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5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6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48260</xdr:rowOff>
    </xdr:to>
    <xdr:sp macro="" textlink="">
      <xdr:nvSpPr>
        <xdr:cNvPr id="86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6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6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64" name="Text Box 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65" name="Text Box 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66"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6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68" name="Text Box 5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69" name="Text Box 6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0" name="Text Box 62"/>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1" name="Text Box 67"/>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2" name="Text Box 6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3" name="Text Box 69"/>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6"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7"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7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2"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3"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8"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89"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4"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5"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89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09"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0"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2"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3"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5"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8"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19"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2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2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24450</xdr:rowOff>
    </xdr:to>
    <xdr:sp macro="" textlink="">
      <xdr:nvSpPr>
        <xdr:cNvPr id="92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24"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25"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26"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27"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28"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29"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30"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31"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3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3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3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3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36"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37"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3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939"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2" name="Text Box 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3" name="Text Box 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4"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6" name="Text Box 5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7" name="Text Box 6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8" name="Text Box 62"/>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49" name="Text Box 67"/>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0" name="Text Box 6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1" name="Text Box 69"/>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4"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5"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6"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7"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5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0"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1"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6"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7"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6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2"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3"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8"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79"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2"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5"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6"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7"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8"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8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0"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1"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3"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6"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7"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99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00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19054</xdr:rowOff>
    </xdr:to>
    <xdr:sp macro="" textlink="">
      <xdr:nvSpPr>
        <xdr:cNvPr id="100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224007</xdr:rowOff>
    </xdr:to>
    <xdr:sp macro="" textlink="">
      <xdr:nvSpPr>
        <xdr:cNvPr id="1002"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224007</xdr:rowOff>
    </xdr:to>
    <xdr:sp macro="" textlink="">
      <xdr:nvSpPr>
        <xdr:cNvPr id="1003"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224007</xdr:rowOff>
    </xdr:to>
    <xdr:sp macro="" textlink="">
      <xdr:nvSpPr>
        <xdr:cNvPr id="1004"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224007</xdr:rowOff>
    </xdr:to>
    <xdr:sp macro="" textlink="">
      <xdr:nvSpPr>
        <xdr:cNvPr id="1005"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224007</xdr:rowOff>
    </xdr:to>
    <xdr:sp macro="" textlink="">
      <xdr:nvSpPr>
        <xdr:cNvPr id="1006"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37</xdr:row>
      <xdr:rowOff>0</xdr:rowOff>
    </xdr:from>
    <xdr:to>
      <xdr:col>7</xdr:col>
      <xdr:colOff>76200</xdr:colOff>
      <xdr:row>37</xdr:row>
      <xdr:rowOff>224007</xdr:rowOff>
    </xdr:to>
    <xdr:sp macro="" textlink="">
      <xdr:nvSpPr>
        <xdr:cNvPr id="1007"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08" name="Text Box 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09" name="Text Box 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0"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2" name="Text Box 5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3" name="Text Box 6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4" name="Text Box 62"/>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5" name="Text Box 67"/>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6" name="Text Box 6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7" name="Text Box 69"/>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1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0"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1"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3"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4"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5"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7"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29"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0"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3"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5"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6"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7"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3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3"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5"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7"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8"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49"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1"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3"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4"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5"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7"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59"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0"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3"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5"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6"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7"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6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7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7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7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73"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7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75"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32133</xdr:rowOff>
    </xdr:to>
    <xdr:sp macro="" textlink="">
      <xdr:nvSpPr>
        <xdr:cNvPr id="107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77" name="Text Box 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78" name="Text Box 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79"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1" name="Text Box 5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2" name="Text Box 6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3" name="Text Box 62"/>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4" name="Text Box 67"/>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5" name="Text Box 6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6" name="Text Box 69"/>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89"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09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0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0"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1"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6"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7"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1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2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3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40"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41"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4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4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4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17846</xdr:rowOff>
    </xdr:to>
    <xdr:sp macro="" textlink="">
      <xdr:nvSpPr>
        <xdr:cNvPr id="114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46" name="Text Box 11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47" name="Text Box 117"/>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48"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49"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0"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1"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2"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3"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4"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6"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7"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8"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5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0"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1"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2"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3"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4"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5"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6"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7"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8"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69"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70"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43498</xdr:rowOff>
    </xdr:to>
    <xdr:sp macro="" textlink="">
      <xdr:nvSpPr>
        <xdr:cNvPr id="1171"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72" name="Text Box 11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73" name="Text Box 117"/>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74"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75"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76"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7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78"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79"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0"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1"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2"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3"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4"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6"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7"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8"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89"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90"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91"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92"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93"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94"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95"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96"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59</xdr:row>
      <xdr:rowOff>152400</xdr:rowOff>
    </xdr:from>
    <xdr:to>
      <xdr:col>7</xdr:col>
      <xdr:colOff>76200</xdr:colOff>
      <xdr:row>61</xdr:row>
      <xdr:rowOff>0</xdr:rowOff>
    </xdr:to>
    <xdr:sp macro="" textlink="">
      <xdr:nvSpPr>
        <xdr:cNvPr id="119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198" name="Text Box 11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199" name="Text Box 117"/>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0"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1"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2"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4"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5"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6"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7"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8"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09"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0"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1"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2"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3"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4"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5"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6"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7"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8"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19"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20"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21"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22"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60</xdr:row>
      <xdr:rowOff>0</xdr:rowOff>
    </xdr:from>
    <xdr:to>
      <xdr:col>7</xdr:col>
      <xdr:colOff>76200</xdr:colOff>
      <xdr:row>61</xdr:row>
      <xdr:rowOff>14291</xdr:rowOff>
    </xdr:to>
    <xdr:sp macro="" textlink="">
      <xdr:nvSpPr>
        <xdr:cNvPr id="122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51" name="Text Box 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52" name="Text Box 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53" name="Text Box 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54" name="Text Box 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55"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56"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47722</xdr:rowOff>
    </xdr:to>
    <xdr:sp macro="" textlink="">
      <xdr:nvSpPr>
        <xdr:cNvPr id="1757" name="Text Box 8"/>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58" name="Text Box 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59" name="Text Box 1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0" name="Text Box 1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1" name="Text Box 1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2" name="Text Box 1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3" name="Text Box 1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4" name="Text Box 1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5" name="Text Box 1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6" name="Text Box 4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7" name="Text Box 4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8" name="Text Box 4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69" name="Text Box 4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70" name="Text Box 4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71" name="Text Box 4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72" name="Text Box 4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73" name="Text Box 4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74" name="Text Box 4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75" name="Text Box 5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76" name="Text Box 5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77" name="Text Box 5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78" name="Text Box 5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79"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80"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81"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32258</xdr:rowOff>
    </xdr:to>
    <xdr:sp macro="" textlink="">
      <xdr:nvSpPr>
        <xdr:cNvPr id="1782" name="Text Box 59"/>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83"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84"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47722</xdr:rowOff>
    </xdr:to>
    <xdr:sp macro="" textlink="">
      <xdr:nvSpPr>
        <xdr:cNvPr id="1785" name="Text Box 64"/>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47722</xdr:rowOff>
    </xdr:to>
    <xdr:sp macro="" textlink="">
      <xdr:nvSpPr>
        <xdr:cNvPr id="1786" name="Text Box 65"/>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87"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88"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89"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79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92" name="Text Box 8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93" name="Text Box 8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94" name="Text Box 8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95" name="Text Box 8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96" name="Text Box 8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97" name="Text Box 8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98" name="Text Box 8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799" name="Text Box 8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0" name="Text Box 8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1" name="Text Box 8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2" name="Text Box 9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3" name="Text Box 9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4" name="Text Box 9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5" name="Text Box 9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6" name="Text Box 9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7" name="Text Box 9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8" name="Text Box 9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09" name="Text Box 9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0" name="Text Box 9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1" name="Text Box 9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2" name="Text Box 10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3" name="Text Box 10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4" name="Text Box 10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5" name="Text Box 10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6" name="Text Box 10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7" name="Text Box 10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8" name="Text Box 10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19" name="Text Box 10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20" name="Text Box 10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21" name="Text Box 10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22" name="Text Box 11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23" name="Text Box 11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24" name="Text Box 11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25" name="Text Box 11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26" name="Text Box 11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27" name="Text Box 11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28"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29"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32258</xdr:rowOff>
    </xdr:to>
    <xdr:sp macro="" textlink="">
      <xdr:nvSpPr>
        <xdr:cNvPr id="183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32258</xdr:rowOff>
    </xdr:to>
    <xdr:sp macro="" textlink="">
      <xdr:nvSpPr>
        <xdr:cNvPr id="183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33"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32258</xdr:rowOff>
    </xdr:to>
    <xdr:sp macro="" textlink="">
      <xdr:nvSpPr>
        <xdr:cNvPr id="183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35"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37021</xdr:rowOff>
    </xdr:to>
    <xdr:sp macro="" textlink="">
      <xdr:nvSpPr>
        <xdr:cNvPr id="183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3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3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3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4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5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6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7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8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28672</xdr:rowOff>
    </xdr:to>
    <xdr:sp macro="" textlink="">
      <xdr:nvSpPr>
        <xdr:cNvPr id="18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37020</xdr:rowOff>
    </xdr:to>
    <xdr:sp macro="" textlink="">
      <xdr:nvSpPr>
        <xdr:cNvPr id="1891"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37020</xdr:rowOff>
    </xdr:to>
    <xdr:sp macro="" textlink="">
      <xdr:nvSpPr>
        <xdr:cNvPr id="1892"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37020</xdr:rowOff>
    </xdr:to>
    <xdr:sp macro="" textlink="">
      <xdr:nvSpPr>
        <xdr:cNvPr id="189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37020</xdr:rowOff>
    </xdr:to>
    <xdr:sp macro="" textlink="">
      <xdr:nvSpPr>
        <xdr:cNvPr id="1894"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37020</xdr:rowOff>
    </xdr:to>
    <xdr:sp macro="" textlink="">
      <xdr:nvSpPr>
        <xdr:cNvPr id="1895"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37020</xdr:rowOff>
    </xdr:to>
    <xdr:sp macro="" textlink="">
      <xdr:nvSpPr>
        <xdr:cNvPr id="189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370" name="Text Box 75"/>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371" name="Text Box 7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372" name="Text Box 77"/>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373" name="Text Box 79"/>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74" name="Text Box 11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75" name="Text Box 117"/>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76"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77"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7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7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8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8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8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8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8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8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8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8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8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8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9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9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92"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93"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94"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39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9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9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9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39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0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0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0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0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04"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0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06"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07"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0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0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1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1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1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13"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14"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15"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16"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1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1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19"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1"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5"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7"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2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30"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3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3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3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34"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35"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36"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37"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3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3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40"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41"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42"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4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44"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45"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46"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47"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4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4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5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5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52"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53"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5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55"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5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5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58"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59"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60"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6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62"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63"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64"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6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66"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67"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6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6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70"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71"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7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45880</xdr:rowOff>
    </xdr:to>
    <xdr:sp macro="" textlink="">
      <xdr:nvSpPr>
        <xdr:cNvPr id="1473"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7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47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76"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77"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78"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7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80"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81"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82"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8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8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85"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8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8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88"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89"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9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22068</xdr:rowOff>
    </xdr:to>
    <xdr:sp macro="" textlink="">
      <xdr:nvSpPr>
        <xdr:cNvPr id="1491"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9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9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94" name="Text Box 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95" name="Text Box 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96"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9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98" name="Text Box 5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499" name="Text Box 6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0" name="Text Box 62"/>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1" name="Text Box 67"/>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2" name="Text Box 6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3" name="Text Box 69"/>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5"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6"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7"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0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2"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3"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8"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19"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4"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5"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8"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29"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0"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1"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4"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3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8"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49"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5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5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5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26830</xdr:rowOff>
    </xdr:to>
    <xdr:sp macro="" textlink="">
      <xdr:nvSpPr>
        <xdr:cNvPr id="155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54"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55"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56"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57"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58"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59"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60"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61"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6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63"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6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6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66"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67"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6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38737</xdr:rowOff>
    </xdr:to>
    <xdr:sp macro="" textlink="">
      <xdr:nvSpPr>
        <xdr:cNvPr id="1569"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2" name="Text Box 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3" name="Text Box 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4"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5"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6" name="Text Box 5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7" name="Text Box 6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8" name="Text Box 62"/>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79" name="Text Box 67"/>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0" name="Text Box 6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1" name="Text Box 69"/>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3"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4"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5"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7"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8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0"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1"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59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2"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3"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6"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0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0"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5"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7"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8"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19"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1"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3"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2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3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48263</xdr:rowOff>
    </xdr:to>
    <xdr:sp macro="" textlink="">
      <xdr:nvSpPr>
        <xdr:cNvPr id="163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32" name="Text Box 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33" name="Text Box 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34"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3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36" name="Text Box 5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37" name="Text Box 6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38" name="Text Box 62"/>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39" name="Text Box 67"/>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0" name="Text Box 6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1" name="Text Box 69"/>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4"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5"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7"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8"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4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1"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3"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4"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5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5"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6"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6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1"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2"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3"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5"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7"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8"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7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1"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3"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4"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8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5"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6"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69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26831</xdr:rowOff>
    </xdr:to>
    <xdr:sp macro="" textlink="">
      <xdr:nvSpPr>
        <xdr:cNvPr id="170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01" name="Text Box 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02" name="Text Box 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03" name="Text Box 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04" name="Text Box 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05" name="Text Box 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06" name="Text Box 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229671</xdr:rowOff>
    </xdr:to>
    <xdr:sp macro="" textlink="">
      <xdr:nvSpPr>
        <xdr:cNvPr id="1707" name="Text Box 8"/>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08" name="Text Box 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09" name="Text Box 1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0" name="Text Box 1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1" name="Text Box 1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2" name="Text Box 1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3" name="Text Box 1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4" name="Text Box 1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5" name="Text Box 1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6" name="Text Box 4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7" name="Text Box 4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8" name="Text Box 4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19" name="Text Box 4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20" name="Text Box 4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21" name="Text Box 4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22" name="Text Box 4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23" name="Text Box 4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24" name="Text Box 4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25" name="Text Box 5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26" name="Text Box 5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27" name="Text Box 5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28" name="Text Box 5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29"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30"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31" name="Text Box 5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99907</xdr:rowOff>
    </xdr:to>
    <xdr:sp macro="" textlink="">
      <xdr:nvSpPr>
        <xdr:cNvPr id="1732" name="Text Box 59"/>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33" name="Text Box 6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34" name="Text Box 62"/>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229671</xdr:rowOff>
    </xdr:to>
    <xdr:sp macro="" textlink="">
      <xdr:nvSpPr>
        <xdr:cNvPr id="1735" name="Text Box 64"/>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40</xdr:row>
      <xdr:rowOff>152400</xdr:rowOff>
    </xdr:from>
    <xdr:to>
      <xdr:col>7</xdr:col>
      <xdr:colOff>76200</xdr:colOff>
      <xdr:row>41</xdr:row>
      <xdr:rowOff>229671</xdr:rowOff>
    </xdr:to>
    <xdr:sp macro="" textlink="">
      <xdr:nvSpPr>
        <xdr:cNvPr id="1736" name="Text Box 65"/>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37" name="Text Box 67"/>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38" name="Text Box 6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39" name="Text Box 69"/>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4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741"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42" name="Text Box 8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43" name="Text Box 8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44" name="Text Box 8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45" name="Text Box 8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46" name="Text Box 8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47" name="Text Box 8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48" name="Text Box 8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49" name="Text Box 8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750" name="Text Box 8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897" name="Text Box 8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898" name="Text Box 9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899" name="Text Box 9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0" name="Text Box 9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1" name="Text Box 9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2" name="Text Box 9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3" name="Text Box 9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4" name="Text Box 9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5" name="Text Box 9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6" name="Text Box 9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7" name="Text Box 9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8" name="Text Box 10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09" name="Text Box 10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0" name="Text Box 10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1" name="Text Box 10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2" name="Text Box 10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3" name="Text Box 10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4" name="Text Box 10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5" name="Text Box 10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6" name="Text Box 10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7" name="Text Box 10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8" name="Text Box 11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19" name="Text Box 11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20" name="Text Box 11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21" name="Text Box 11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22" name="Text Box 11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23" name="Text Box 11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24"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25"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2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99907</xdr:rowOff>
    </xdr:to>
    <xdr:sp macro="" textlink="">
      <xdr:nvSpPr>
        <xdr:cNvPr id="1927" name="Text Box 56"/>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99907</xdr:rowOff>
    </xdr:to>
    <xdr:sp macro="" textlink="">
      <xdr:nvSpPr>
        <xdr:cNvPr id="1928" name="Text Box 78"/>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29"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99907</xdr:rowOff>
    </xdr:to>
    <xdr:sp macro="" textlink="">
      <xdr:nvSpPr>
        <xdr:cNvPr id="1930" name="Text Box 70"/>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31"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104670</xdr:rowOff>
    </xdr:to>
    <xdr:sp macro="" textlink="">
      <xdr:nvSpPr>
        <xdr:cNvPr id="1932"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33"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34"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35"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3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37"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3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39"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0"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1"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3"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5"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6"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7"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49"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1"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2"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3"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5"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7"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8"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59"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1"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3"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4"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5"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7"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69"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0"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1"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3"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5"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6"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7"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79"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8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81"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82"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83"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8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85"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103958</xdr:rowOff>
    </xdr:to>
    <xdr:sp macro="" textlink="">
      <xdr:nvSpPr>
        <xdr:cNvPr id="198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104669</xdr:rowOff>
    </xdr:to>
    <xdr:sp macro="" textlink="">
      <xdr:nvSpPr>
        <xdr:cNvPr id="1987"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104669</xdr:rowOff>
    </xdr:to>
    <xdr:sp macro="" textlink="">
      <xdr:nvSpPr>
        <xdr:cNvPr id="1988"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104669</xdr:rowOff>
    </xdr:to>
    <xdr:sp macro="" textlink="">
      <xdr:nvSpPr>
        <xdr:cNvPr id="1989"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104669</xdr:rowOff>
    </xdr:to>
    <xdr:sp macro="" textlink="">
      <xdr:nvSpPr>
        <xdr:cNvPr id="1990"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104669</xdr:rowOff>
    </xdr:to>
    <xdr:sp macro="" textlink="">
      <xdr:nvSpPr>
        <xdr:cNvPr id="1991"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40</xdr:row>
      <xdr:rowOff>0</xdr:rowOff>
    </xdr:from>
    <xdr:to>
      <xdr:col>7</xdr:col>
      <xdr:colOff>76200</xdr:colOff>
      <xdr:row>41</xdr:row>
      <xdr:rowOff>104669</xdr:rowOff>
    </xdr:to>
    <xdr:sp macro="" textlink="">
      <xdr:nvSpPr>
        <xdr:cNvPr id="1992"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1993" name="Text Box 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1994" name="Text Box 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1995" name="Text Box 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1996" name="Text Box 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1997"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1998"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40452</xdr:rowOff>
    </xdr:to>
    <xdr:sp macro="" textlink="">
      <xdr:nvSpPr>
        <xdr:cNvPr id="1999" name="Text Box 8"/>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0" name="Text Box 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1" name="Text Box 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2" name="Text Box 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3" name="Text Box 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4" name="Text Box 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5" name="Text Box 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6" name="Text Box 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7" name="Text Box 1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8" name="Text Box 4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09" name="Text Box 4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0" name="Text Box 4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1" name="Text Box 4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2" name="Text Box 4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3" name="Text Box 4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4" name="Text Box 4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5" name="Text Box 4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6" name="Text Box 4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7" name="Text Box 5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8" name="Text Box 5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19" name="Text Box 5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20" name="Text Box 5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21"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22"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23"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24988</xdr:rowOff>
    </xdr:to>
    <xdr:sp macro="" textlink="">
      <xdr:nvSpPr>
        <xdr:cNvPr id="2024" name="Text Box 59"/>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25"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26"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40452</xdr:rowOff>
    </xdr:to>
    <xdr:sp macro="" textlink="">
      <xdr:nvSpPr>
        <xdr:cNvPr id="2027" name="Text Box 64"/>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40452</xdr:rowOff>
    </xdr:to>
    <xdr:sp macro="" textlink="">
      <xdr:nvSpPr>
        <xdr:cNvPr id="2028" name="Text Box 65"/>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29"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30"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31"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3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3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34" name="Text Box 8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35" name="Text Box 8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36" name="Text Box 8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37" name="Text Box 8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38" name="Text Box 8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39" name="Text Box 8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0" name="Text Box 8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1" name="Text Box 8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2" name="Text Box 8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3" name="Text Box 8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4" name="Text Box 9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5" name="Text Box 9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6" name="Text Box 9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7" name="Text Box 9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8" name="Text Box 9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49" name="Text Box 9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0" name="Text Box 9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1" name="Text Box 9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2" name="Text Box 9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3" name="Text Box 9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4" name="Text Box 10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5" name="Text Box 10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6" name="Text Box 10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7" name="Text Box 10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8" name="Text Box 10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59" name="Text Box 10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0" name="Text Box 10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1" name="Text Box 10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2" name="Text Box 10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3" name="Text Box 10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4" name="Text Box 1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5" name="Text Box 1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6" name="Text Box 1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7" name="Text Box 1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8" name="Text Box 1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69" name="Text Box 1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70"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71"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24988</xdr:rowOff>
    </xdr:to>
    <xdr:sp macro="" textlink="">
      <xdr:nvSpPr>
        <xdr:cNvPr id="2073" name="Text Box 56"/>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24988</xdr:rowOff>
    </xdr:to>
    <xdr:sp macro="" textlink="">
      <xdr:nvSpPr>
        <xdr:cNvPr id="2074" name="Text Box 78"/>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75"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24988</xdr:rowOff>
    </xdr:to>
    <xdr:sp macro="" textlink="">
      <xdr:nvSpPr>
        <xdr:cNvPr id="2076" name="Text Box 70"/>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77"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078"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7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8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09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0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1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2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3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3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133"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134"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135"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136"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137"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138"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39" name="Text Box 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40" name="Text Box 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41" name="Text Box 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42" name="Text Box 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43"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44"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40452</xdr:rowOff>
    </xdr:to>
    <xdr:sp macro="" textlink="">
      <xdr:nvSpPr>
        <xdr:cNvPr id="2145" name="Text Box 8"/>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46" name="Text Box 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47" name="Text Box 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48" name="Text Box 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49" name="Text Box 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0" name="Text Box 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1" name="Text Box 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2" name="Text Box 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3" name="Text Box 1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4" name="Text Box 4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5" name="Text Box 4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6" name="Text Box 4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7" name="Text Box 4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8" name="Text Box 4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59" name="Text Box 4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60" name="Text Box 4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61" name="Text Box 4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62" name="Text Box 4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63" name="Text Box 5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64" name="Text Box 5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65" name="Text Box 5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66" name="Text Box 5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67"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6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69"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24988</xdr:rowOff>
    </xdr:to>
    <xdr:sp macro="" textlink="">
      <xdr:nvSpPr>
        <xdr:cNvPr id="2170" name="Text Box 59"/>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71"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72"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40452</xdr:rowOff>
    </xdr:to>
    <xdr:sp macro="" textlink="">
      <xdr:nvSpPr>
        <xdr:cNvPr id="2173" name="Text Box 64"/>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40452</xdr:rowOff>
    </xdr:to>
    <xdr:sp macro="" textlink="">
      <xdr:nvSpPr>
        <xdr:cNvPr id="2174" name="Text Box 65"/>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75"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76"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77"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17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0" name="Text Box 8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1" name="Text Box 8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2" name="Text Box 8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3" name="Text Box 8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4" name="Text Box 8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5" name="Text Box 8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6" name="Text Box 8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7" name="Text Box 8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8" name="Text Box 8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89" name="Text Box 8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0" name="Text Box 9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1" name="Text Box 9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2" name="Text Box 9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3" name="Text Box 9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4" name="Text Box 9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5" name="Text Box 9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6" name="Text Box 9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7" name="Text Box 9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8" name="Text Box 9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199" name="Text Box 9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0" name="Text Box 10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1" name="Text Box 10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2" name="Text Box 10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3" name="Text Box 10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4" name="Text Box 10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5" name="Text Box 10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6" name="Text Box 10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7" name="Text Box 10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8" name="Text Box 10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09" name="Text Box 10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10" name="Text Box 1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11" name="Text Box 1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12" name="Text Box 1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13" name="Text Box 1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14" name="Text Box 1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15" name="Text Box 1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16"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17"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1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24988</xdr:rowOff>
    </xdr:to>
    <xdr:sp macro="" textlink="">
      <xdr:nvSpPr>
        <xdr:cNvPr id="2219" name="Text Box 56"/>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24988</xdr:rowOff>
    </xdr:to>
    <xdr:sp macro="" textlink="">
      <xdr:nvSpPr>
        <xdr:cNvPr id="2220" name="Text Box 78"/>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21"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24988</xdr:rowOff>
    </xdr:to>
    <xdr:sp macro="" textlink="">
      <xdr:nvSpPr>
        <xdr:cNvPr id="2222" name="Text Box 70"/>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23"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29751</xdr:rowOff>
    </xdr:to>
    <xdr:sp macro="" textlink="">
      <xdr:nvSpPr>
        <xdr:cNvPr id="2224"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2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2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2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2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2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3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4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5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6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7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7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7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7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7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7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7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29040</xdr:rowOff>
    </xdr:to>
    <xdr:sp macro="" textlink="">
      <xdr:nvSpPr>
        <xdr:cNvPr id="22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279"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280"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281"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282"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283"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59</xdr:row>
      <xdr:rowOff>0</xdr:rowOff>
    </xdr:from>
    <xdr:to>
      <xdr:col>7</xdr:col>
      <xdr:colOff>76200</xdr:colOff>
      <xdr:row>60</xdr:row>
      <xdr:rowOff>29750</xdr:rowOff>
    </xdr:to>
    <xdr:sp macro="" textlink="">
      <xdr:nvSpPr>
        <xdr:cNvPr id="2284"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85" name="Text Box 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86" name="Text Box 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87" name="Text Box 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88" name="Text Box 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289" name="Text Box 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290" name="Text Box 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152400</xdr:rowOff>
    </xdr:from>
    <xdr:to>
      <xdr:col>7</xdr:col>
      <xdr:colOff>76200</xdr:colOff>
      <xdr:row>47</xdr:row>
      <xdr:rowOff>738669</xdr:rowOff>
    </xdr:to>
    <xdr:sp macro="" textlink="">
      <xdr:nvSpPr>
        <xdr:cNvPr id="2291" name="Text Box 8"/>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92" name="Text Box 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93" name="Text Box 1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94" name="Text Box 1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95" name="Text Box 1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96" name="Text Box 1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97" name="Text Box 1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98" name="Text Box 1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299" name="Text Box 1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0" name="Text Box 4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1" name="Text Box 4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2" name="Text Box 4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3" name="Text Box 4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4" name="Text Box 4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5" name="Text Box 4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6" name="Text Box 4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7" name="Text Box 4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8" name="Text Box 4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09" name="Text Box 5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10" name="Text Box 5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11" name="Text Box 5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12" name="Text Box 5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13"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14"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15" name="Text Box 5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570805</xdr:rowOff>
    </xdr:to>
    <xdr:sp macro="" textlink="">
      <xdr:nvSpPr>
        <xdr:cNvPr id="2316" name="Text Box 59"/>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17" name="Text Box 6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18" name="Text Box 62"/>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152400</xdr:rowOff>
    </xdr:from>
    <xdr:to>
      <xdr:col>7</xdr:col>
      <xdr:colOff>76200</xdr:colOff>
      <xdr:row>47</xdr:row>
      <xdr:rowOff>738669</xdr:rowOff>
    </xdr:to>
    <xdr:sp macro="" textlink="">
      <xdr:nvSpPr>
        <xdr:cNvPr id="2319" name="Text Box 64"/>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47</xdr:row>
      <xdr:rowOff>152400</xdr:rowOff>
    </xdr:from>
    <xdr:to>
      <xdr:col>7</xdr:col>
      <xdr:colOff>76200</xdr:colOff>
      <xdr:row>47</xdr:row>
      <xdr:rowOff>738669</xdr:rowOff>
    </xdr:to>
    <xdr:sp macro="" textlink="">
      <xdr:nvSpPr>
        <xdr:cNvPr id="2320" name="Text Box 65"/>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21" name="Text Box 67"/>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22" name="Text Box 6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23" name="Text Box 69"/>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2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2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26" name="Text Box 8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27" name="Text Box 8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28" name="Text Box 8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29" name="Text Box 8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0" name="Text Box 8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1" name="Text Box 8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2" name="Text Box 8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3" name="Text Box 8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4" name="Text Box 8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5" name="Text Box 8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6" name="Text Box 9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7" name="Text Box 9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8" name="Text Box 9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39" name="Text Box 9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0" name="Text Box 9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1" name="Text Box 9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2" name="Text Box 9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3" name="Text Box 9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4" name="Text Box 9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5" name="Text Box 9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6" name="Text Box 10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7" name="Text Box 10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8" name="Text Box 10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49" name="Text Box 10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0" name="Text Box 10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1" name="Text Box 10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2" name="Text Box 10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3" name="Text Box 10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4" name="Text Box 10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5" name="Text Box 10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6" name="Text Box 11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7" name="Text Box 11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8" name="Text Box 11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59" name="Text Box 11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60" name="Text Box 11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61" name="Text Box 11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62"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63"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6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570805</xdr:rowOff>
    </xdr:to>
    <xdr:sp macro="" textlink="">
      <xdr:nvSpPr>
        <xdr:cNvPr id="2365" name="Text Box 56"/>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570805</xdr:rowOff>
    </xdr:to>
    <xdr:sp macro="" textlink="">
      <xdr:nvSpPr>
        <xdr:cNvPr id="2366" name="Text Box 78"/>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67"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570805</xdr:rowOff>
    </xdr:to>
    <xdr:sp macro="" textlink="">
      <xdr:nvSpPr>
        <xdr:cNvPr id="2368" name="Text Box 70"/>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69"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575568</xdr:rowOff>
    </xdr:to>
    <xdr:sp macro="" textlink="">
      <xdr:nvSpPr>
        <xdr:cNvPr id="2370"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71"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72"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73"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7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7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7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77"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78"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79"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1"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3"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4"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5"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7"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89"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0"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1"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3"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5"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6"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7"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399"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1"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2"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3"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7"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8"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09"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1"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3"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4"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5"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7"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19"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20"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21"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2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23"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574856</xdr:rowOff>
    </xdr:to>
    <xdr:sp macro="" textlink="">
      <xdr:nvSpPr>
        <xdr:cNvPr id="242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575567</xdr:rowOff>
    </xdr:to>
    <xdr:sp macro="" textlink="">
      <xdr:nvSpPr>
        <xdr:cNvPr id="2425"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575567</xdr:rowOff>
    </xdr:to>
    <xdr:sp macro="" textlink="">
      <xdr:nvSpPr>
        <xdr:cNvPr id="2426"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575567</xdr:rowOff>
    </xdr:to>
    <xdr:sp macro="" textlink="">
      <xdr:nvSpPr>
        <xdr:cNvPr id="2427"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575567</xdr:rowOff>
    </xdr:to>
    <xdr:sp macro="" textlink="">
      <xdr:nvSpPr>
        <xdr:cNvPr id="2428"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575567</xdr:rowOff>
    </xdr:to>
    <xdr:sp macro="" textlink="">
      <xdr:nvSpPr>
        <xdr:cNvPr id="2429"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47</xdr:row>
      <xdr:rowOff>0</xdr:rowOff>
    </xdr:from>
    <xdr:to>
      <xdr:col>7</xdr:col>
      <xdr:colOff>76200</xdr:colOff>
      <xdr:row>47</xdr:row>
      <xdr:rowOff>575567</xdr:rowOff>
    </xdr:to>
    <xdr:sp macro="" textlink="">
      <xdr:nvSpPr>
        <xdr:cNvPr id="2430"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123825</xdr:colOff>
      <xdr:row>1</xdr:row>
      <xdr:rowOff>76200</xdr:rowOff>
    </xdr:from>
    <xdr:to>
      <xdr:col>19</xdr:col>
      <xdr:colOff>523875</xdr:colOff>
      <xdr:row>19</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466726</xdr:colOff>
      <xdr:row>70</xdr:row>
      <xdr:rowOff>76199</xdr:rowOff>
    </xdr:from>
    <xdr:to>
      <xdr:col>20</xdr:col>
      <xdr:colOff>299664</xdr:colOff>
      <xdr:row>93</xdr:row>
      <xdr:rowOff>21404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642136</xdr:colOff>
      <xdr:row>43</xdr:row>
      <xdr:rowOff>181938</xdr:rowOff>
    </xdr:from>
    <xdr:to>
      <xdr:col>15</xdr:col>
      <xdr:colOff>331769</xdr:colOff>
      <xdr:row>66</xdr:row>
      <xdr:rowOff>42809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161924</xdr:colOff>
      <xdr:row>4</xdr:row>
      <xdr:rowOff>123824</xdr:rowOff>
    </xdr:from>
    <xdr:to>
      <xdr:col>26</xdr:col>
      <xdr:colOff>266699</xdr:colOff>
      <xdr:row>24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33</xdr:row>
      <xdr:rowOff>95250</xdr:rowOff>
    </xdr:from>
    <xdr:to>
      <xdr:col>26</xdr:col>
      <xdr:colOff>295275</xdr:colOff>
      <xdr:row>54</xdr:row>
      <xdr:rowOff>38101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171450</xdr:colOff>
      <xdr:row>56</xdr:row>
      <xdr:rowOff>114300</xdr:rowOff>
    </xdr:from>
    <xdr:to>
      <xdr:col>26</xdr:col>
      <xdr:colOff>276225</xdr:colOff>
      <xdr:row>79</xdr:row>
      <xdr:rowOff>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142875</xdr:colOff>
      <xdr:row>81</xdr:row>
      <xdr:rowOff>95250</xdr:rowOff>
    </xdr:from>
    <xdr:to>
      <xdr:col>26</xdr:col>
      <xdr:colOff>247650</xdr:colOff>
      <xdr:row>104</xdr:row>
      <xdr:rowOff>171451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142875</xdr:colOff>
      <xdr:row>107</xdr:row>
      <xdr:rowOff>85725</xdr:rowOff>
    </xdr:from>
    <xdr:to>
      <xdr:col>26</xdr:col>
      <xdr:colOff>247650</xdr:colOff>
      <xdr:row>131</xdr:row>
      <xdr:rowOff>161926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161925</xdr:colOff>
      <xdr:row>135</xdr:row>
      <xdr:rowOff>76200</xdr:rowOff>
    </xdr:from>
    <xdr:to>
      <xdr:col>26</xdr:col>
      <xdr:colOff>266700</xdr:colOff>
      <xdr:row>161</xdr:row>
      <xdr:rowOff>152401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285749</xdr:colOff>
      <xdr:row>12</xdr:row>
      <xdr:rowOff>104774</xdr:rowOff>
    </xdr:from>
    <xdr:to>
      <xdr:col>11</xdr:col>
      <xdr:colOff>28575</xdr:colOff>
      <xdr:row>30</xdr:row>
      <xdr:rowOff>19049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23</xdr:row>
      <xdr:rowOff>11907</xdr:rowOff>
    </xdr:from>
    <xdr:to>
      <xdr:col>9</xdr:col>
      <xdr:colOff>261936</xdr:colOff>
      <xdr:row>44</xdr:row>
      <xdr:rowOff>35719</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571500</xdr:colOff>
      <xdr:row>60</xdr:row>
      <xdr:rowOff>166687</xdr:rowOff>
    </xdr:from>
    <xdr:to>
      <xdr:col>17</xdr:col>
      <xdr:colOff>23812</xdr:colOff>
      <xdr:row>85</xdr:row>
      <xdr:rowOff>-1</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142874</xdr:colOff>
      <xdr:row>101</xdr:row>
      <xdr:rowOff>190500</xdr:rowOff>
    </xdr:from>
    <xdr:to>
      <xdr:col>13</xdr:col>
      <xdr:colOff>607218</xdr:colOff>
      <xdr:row>123</xdr:row>
      <xdr:rowOff>166688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714374</xdr:colOff>
      <xdr:row>126</xdr:row>
      <xdr:rowOff>190500</xdr:rowOff>
    </xdr:from>
    <xdr:to>
      <xdr:col>13</xdr:col>
      <xdr:colOff>404811</xdr:colOff>
      <xdr:row>148</xdr:row>
      <xdr:rowOff>95250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oleObject" Target="../embeddings/oleObject4.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Q111"/>
  <sheetViews>
    <sheetView topLeftCell="A48" zoomScale="101" zoomScaleNormal="101" workbookViewId="0">
      <selection activeCell="C46" sqref="C46"/>
    </sheetView>
  </sheetViews>
  <sheetFormatPr defaultColWidth="9" defaultRowHeight="15"/>
  <cols>
    <col min="1" max="1" width="5" customWidth="1"/>
    <col min="2" max="2" width="8.28515625" customWidth="1"/>
    <col min="3" max="3" width="64.28515625" customWidth="1"/>
    <col min="5" max="5" width="49.5703125" customWidth="1"/>
    <col min="6" max="6" width="7.28515625" customWidth="1"/>
    <col min="7" max="7" width="50.140625" customWidth="1"/>
    <col min="8" max="8" width="15.5703125" customWidth="1"/>
    <col min="9" max="9" width="17.42578125" customWidth="1"/>
  </cols>
  <sheetData>
    <row r="1" spans="1:11">
      <c r="A1" s="329"/>
      <c r="B1" s="329"/>
      <c r="C1" s="330" t="s">
        <v>138</v>
      </c>
      <c r="D1" s="329"/>
      <c r="E1" s="329"/>
      <c r="F1" s="331"/>
      <c r="G1" s="331"/>
      <c r="H1" s="331"/>
      <c r="I1" s="331"/>
      <c r="J1" s="331"/>
      <c r="K1" s="331"/>
    </row>
    <row r="2" spans="1:11" ht="16.5">
      <c r="A2" s="329"/>
      <c r="B2" s="329"/>
      <c r="C2" s="329" t="s">
        <v>0</v>
      </c>
      <c r="D2" s="329"/>
      <c r="E2" s="329"/>
      <c r="F2" s="331"/>
      <c r="G2" s="331"/>
      <c r="H2" s="117"/>
      <c r="I2" s="117"/>
      <c r="J2" s="118"/>
      <c r="K2" s="331"/>
    </row>
    <row r="3" spans="1:11" ht="16.5">
      <c r="A3" s="329"/>
      <c r="B3" s="329"/>
      <c r="C3" s="329" t="s">
        <v>1</v>
      </c>
      <c r="D3" s="329"/>
      <c r="E3" s="329"/>
      <c r="F3" s="331"/>
      <c r="G3" s="331"/>
      <c r="H3" s="117"/>
      <c r="I3" s="390"/>
      <c r="J3" s="390"/>
      <c r="K3" s="331"/>
    </row>
    <row r="4" spans="1:11" ht="16.5">
      <c r="H4" s="118"/>
      <c r="I4" s="220"/>
      <c r="J4" s="220"/>
    </row>
    <row r="5" spans="1:11" ht="16.5">
      <c r="H5" s="117"/>
      <c r="I5" s="220"/>
      <c r="J5" s="220"/>
    </row>
    <row r="6" spans="1:11" ht="17.25">
      <c r="A6" s="332"/>
      <c r="B6" s="332"/>
      <c r="C6" s="332"/>
      <c r="D6" s="332"/>
      <c r="E6" s="333" t="s">
        <v>2</v>
      </c>
      <c r="F6" s="334"/>
      <c r="G6" s="334"/>
      <c r="H6" s="117"/>
      <c r="I6" s="391"/>
      <c r="J6" s="391"/>
      <c r="K6" s="332"/>
    </row>
    <row r="7" spans="1:11" ht="17.25">
      <c r="A7" s="332"/>
      <c r="B7" s="334"/>
      <c r="C7" s="332"/>
      <c r="D7" s="332"/>
      <c r="E7" s="333" t="s">
        <v>136</v>
      </c>
      <c r="F7" s="332"/>
      <c r="G7" s="332"/>
      <c r="H7" s="117"/>
      <c r="I7" s="392"/>
      <c r="J7" s="392"/>
      <c r="K7" s="332"/>
    </row>
    <row r="8" spans="1:11" ht="17.25">
      <c r="A8" s="332"/>
      <c r="B8" s="334"/>
      <c r="C8" s="332"/>
      <c r="D8" s="332"/>
      <c r="E8" s="333"/>
      <c r="F8" s="332"/>
      <c r="G8" s="332"/>
      <c r="H8" s="117"/>
      <c r="I8" s="392"/>
      <c r="J8" s="392"/>
      <c r="K8" s="332"/>
    </row>
    <row r="9" spans="1:11" ht="15.75">
      <c r="A9" s="332"/>
      <c r="B9" s="334"/>
      <c r="C9" s="332"/>
      <c r="D9" s="332"/>
      <c r="E9" s="335"/>
      <c r="F9" s="332"/>
      <c r="G9" s="332"/>
      <c r="H9" s="332"/>
      <c r="I9" s="393"/>
      <c r="J9" s="332"/>
      <c r="K9" s="332"/>
    </row>
    <row r="10" spans="1:11" ht="15.75" customHeight="1">
      <c r="A10" s="850" t="s">
        <v>3</v>
      </c>
      <c r="B10" s="336"/>
      <c r="C10" s="337"/>
      <c r="D10" s="853" t="s">
        <v>4</v>
      </c>
      <c r="E10" s="853" t="s">
        <v>5</v>
      </c>
      <c r="F10" s="338" t="s">
        <v>6</v>
      </c>
      <c r="G10" s="337"/>
      <c r="H10" s="863" t="s">
        <v>7</v>
      </c>
      <c r="I10" s="863" t="s">
        <v>8</v>
      </c>
      <c r="J10" s="853" t="s">
        <v>9</v>
      </c>
      <c r="K10" s="860" t="s">
        <v>10</v>
      </c>
    </row>
    <row r="11" spans="1:11" ht="15.75">
      <c r="A11" s="851"/>
      <c r="B11" s="339" t="s">
        <v>11</v>
      </c>
      <c r="C11" s="339" t="s">
        <v>12</v>
      </c>
      <c r="D11" s="854"/>
      <c r="E11" s="854"/>
      <c r="F11" s="340" t="s">
        <v>13</v>
      </c>
      <c r="G11" s="339" t="s">
        <v>14</v>
      </c>
      <c r="H11" s="864"/>
      <c r="I11" s="864"/>
      <c r="J11" s="854"/>
      <c r="K11" s="861"/>
    </row>
    <row r="12" spans="1:11" ht="16.5" thickBot="1">
      <c r="A12" s="852"/>
      <c r="B12" s="341"/>
      <c r="C12" s="342"/>
      <c r="D12" s="855"/>
      <c r="E12" s="859"/>
      <c r="F12" s="342" t="s">
        <v>15</v>
      </c>
      <c r="G12" s="342"/>
      <c r="H12" s="865"/>
      <c r="I12" s="865"/>
      <c r="J12" s="855"/>
      <c r="K12" s="862"/>
    </row>
    <row r="13" spans="1:11" ht="52.5" customHeight="1" thickTop="1">
      <c r="A13" s="343">
        <v>1</v>
      </c>
      <c r="B13" s="344" t="s">
        <v>16</v>
      </c>
      <c r="C13" s="133" t="s">
        <v>272</v>
      </c>
      <c r="D13" s="345">
        <v>7.2</v>
      </c>
      <c r="E13" s="161" t="s">
        <v>339</v>
      </c>
      <c r="F13" s="346" t="s">
        <v>20</v>
      </c>
      <c r="G13" s="161" t="s">
        <v>340</v>
      </c>
      <c r="H13" s="130" t="s">
        <v>17</v>
      </c>
      <c r="I13" s="394">
        <v>44067</v>
      </c>
      <c r="J13" s="438" t="s">
        <v>47</v>
      </c>
      <c r="K13" s="396"/>
    </row>
    <row r="14" spans="1:11" ht="17.100000000000001" customHeight="1" thickBot="1">
      <c r="A14" s="343"/>
      <c r="B14" s="344"/>
      <c r="C14" s="254"/>
      <c r="D14" s="347"/>
      <c r="E14" s="348"/>
      <c r="F14" s="346"/>
      <c r="G14" s="169"/>
      <c r="H14" s="130"/>
      <c r="I14" s="397"/>
      <c r="J14" s="395"/>
      <c r="K14" s="398"/>
    </row>
    <row r="15" spans="1:11" ht="30.95" customHeight="1" thickTop="1">
      <c r="A15" s="343">
        <v>2</v>
      </c>
      <c r="B15" s="344"/>
      <c r="C15" s="833" t="s">
        <v>273</v>
      </c>
      <c r="D15" s="347">
        <v>6.1</v>
      </c>
      <c r="E15" s="161" t="s">
        <v>337</v>
      </c>
      <c r="F15" s="346" t="s">
        <v>20</v>
      </c>
      <c r="G15" s="161" t="s">
        <v>338</v>
      </c>
      <c r="H15" s="130" t="s">
        <v>18</v>
      </c>
      <c r="I15" s="394">
        <v>44067</v>
      </c>
      <c r="J15" s="437" t="s">
        <v>47</v>
      </c>
      <c r="K15" s="398"/>
    </row>
    <row r="16" spans="1:11" ht="17.100000000000001" customHeight="1">
      <c r="A16" s="343"/>
      <c r="B16" s="344"/>
      <c r="C16" s="254"/>
      <c r="D16" s="347"/>
      <c r="E16" s="348"/>
      <c r="F16" s="346"/>
      <c r="G16" s="169"/>
      <c r="H16" s="130"/>
      <c r="I16" s="397"/>
      <c r="J16" s="395"/>
      <c r="K16" s="398"/>
    </row>
    <row r="17" spans="1:17" ht="33" customHeight="1">
      <c r="A17" s="343">
        <v>3</v>
      </c>
      <c r="B17" s="349"/>
      <c r="C17" s="803" t="s">
        <v>274</v>
      </c>
      <c r="D17" s="856" t="s">
        <v>19</v>
      </c>
      <c r="E17" s="857" t="s">
        <v>341</v>
      </c>
      <c r="F17" s="858" t="s">
        <v>15</v>
      </c>
      <c r="G17" s="857" t="s">
        <v>342</v>
      </c>
      <c r="H17" s="856" t="s">
        <v>18</v>
      </c>
      <c r="I17" s="866">
        <v>44067</v>
      </c>
      <c r="J17" s="867" t="s">
        <v>47</v>
      </c>
      <c r="K17" s="399"/>
    </row>
    <row r="18" spans="1:17" ht="32.25" customHeight="1">
      <c r="A18" s="350"/>
      <c r="B18" s="351"/>
      <c r="C18" s="803" t="s">
        <v>275</v>
      </c>
      <c r="D18" s="856"/>
      <c r="E18" s="857"/>
      <c r="F18" s="858"/>
      <c r="G18" s="857"/>
      <c r="H18" s="856"/>
      <c r="I18" s="866"/>
      <c r="J18" s="867"/>
      <c r="K18" s="398"/>
    </row>
    <row r="19" spans="1:17" ht="17.100000000000001" customHeight="1">
      <c r="A19" s="350"/>
      <c r="B19" s="355"/>
      <c r="C19" s="356"/>
      <c r="D19" s="352"/>
      <c r="E19" s="353"/>
      <c r="F19" s="349"/>
      <c r="G19" s="357"/>
      <c r="H19" s="358"/>
      <c r="I19" s="400"/>
      <c r="J19" s="324"/>
      <c r="K19" s="401"/>
    </row>
    <row r="20" spans="1:17" ht="66.75" customHeight="1">
      <c r="A20" s="343">
        <v>4</v>
      </c>
      <c r="B20" s="359"/>
      <c r="C20" s="133" t="s">
        <v>276</v>
      </c>
      <c r="D20" s="130">
        <v>8.1</v>
      </c>
      <c r="E20" s="360" t="s">
        <v>343</v>
      </c>
      <c r="F20" s="346" t="s">
        <v>15</v>
      </c>
      <c r="G20" s="360" t="s">
        <v>344</v>
      </c>
      <c r="H20" s="361" t="s">
        <v>18</v>
      </c>
      <c r="I20" s="394">
        <v>44067</v>
      </c>
      <c r="J20" s="437" t="s">
        <v>47</v>
      </c>
      <c r="K20" s="402"/>
      <c r="Q20" s="411"/>
    </row>
    <row r="21" spans="1:17" ht="15" customHeight="1">
      <c r="A21" s="350"/>
      <c r="B21" s="359"/>
      <c r="C21" s="137"/>
      <c r="D21" s="352"/>
      <c r="E21" s="360"/>
      <c r="F21" s="349"/>
      <c r="G21" s="362"/>
      <c r="H21" s="358"/>
      <c r="I21" s="394"/>
      <c r="J21" s="207"/>
      <c r="K21" s="402"/>
      <c r="Q21" s="411"/>
    </row>
    <row r="22" spans="1:17" ht="144.75" customHeight="1">
      <c r="A22" s="343">
        <v>5</v>
      </c>
      <c r="B22" s="359"/>
      <c r="C22" s="133" t="s">
        <v>277</v>
      </c>
      <c r="D22" s="130">
        <v>8.1</v>
      </c>
      <c r="E22" s="362" t="s">
        <v>345</v>
      </c>
      <c r="F22" s="346" t="s">
        <v>15</v>
      </c>
      <c r="G22" s="362" t="s">
        <v>346</v>
      </c>
      <c r="H22" s="361" t="s">
        <v>18</v>
      </c>
      <c r="I22" s="394">
        <v>44067</v>
      </c>
      <c r="J22" s="437" t="s">
        <v>47</v>
      </c>
      <c r="K22" s="439"/>
      <c r="Q22" s="411"/>
    </row>
    <row r="23" spans="1:17" ht="15" customHeight="1">
      <c r="A23" s="350"/>
      <c r="B23" s="359"/>
      <c r="C23" s="137"/>
      <c r="D23" s="352"/>
      <c r="E23" s="360"/>
      <c r="F23" s="349"/>
      <c r="G23" s="362"/>
      <c r="H23" s="358"/>
      <c r="I23" s="403"/>
      <c r="J23" s="207"/>
      <c r="K23" s="402"/>
      <c r="Q23" s="411"/>
    </row>
    <row r="24" spans="1:17" ht="98.25" customHeight="1">
      <c r="A24" s="343">
        <v>6</v>
      </c>
      <c r="B24" s="359"/>
      <c r="C24" s="795" t="s">
        <v>278</v>
      </c>
      <c r="D24" s="130" t="s">
        <v>53</v>
      </c>
      <c r="E24" s="360" t="s">
        <v>347</v>
      </c>
      <c r="F24" s="346" t="s">
        <v>15</v>
      </c>
      <c r="G24" s="362" t="s">
        <v>348</v>
      </c>
      <c r="H24" s="361" t="s">
        <v>18</v>
      </c>
      <c r="I24" s="394">
        <v>44067</v>
      </c>
      <c r="J24" s="437" t="s">
        <v>47</v>
      </c>
      <c r="K24" s="439"/>
      <c r="Q24" s="411"/>
    </row>
    <row r="25" spans="1:17" ht="15" customHeight="1">
      <c r="A25" s="350"/>
      <c r="B25" s="359"/>
      <c r="C25" s="137"/>
      <c r="D25" s="352"/>
      <c r="E25" s="360"/>
      <c r="F25" s="349"/>
      <c r="G25" s="362"/>
      <c r="H25" s="358"/>
      <c r="I25" s="403"/>
      <c r="J25" s="207"/>
      <c r="K25" s="402"/>
      <c r="Q25" s="411"/>
    </row>
    <row r="26" spans="1:17" ht="105.75" customHeight="1">
      <c r="A26" s="343">
        <v>7</v>
      </c>
      <c r="B26" s="359"/>
      <c r="C26" s="795" t="s">
        <v>279</v>
      </c>
      <c r="D26" s="130">
        <v>8.6999999999999993</v>
      </c>
      <c r="E26" s="362" t="s">
        <v>349</v>
      </c>
      <c r="F26" s="346" t="s">
        <v>15</v>
      </c>
      <c r="G26" s="362" t="s">
        <v>350</v>
      </c>
      <c r="H26" s="361" t="s">
        <v>18</v>
      </c>
      <c r="I26" s="394">
        <v>44067</v>
      </c>
      <c r="J26" s="437" t="s">
        <v>47</v>
      </c>
      <c r="K26" s="402"/>
      <c r="Q26" s="411"/>
    </row>
    <row r="27" spans="1:17" ht="15" customHeight="1" thickBot="1">
      <c r="A27" s="350"/>
      <c r="B27" s="359"/>
      <c r="C27" s="356"/>
      <c r="D27" s="363"/>
      <c r="E27" s="364"/>
      <c r="F27" s="349"/>
      <c r="G27" s="364"/>
      <c r="H27" s="358"/>
      <c r="I27" s="404"/>
      <c r="J27" s="207"/>
      <c r="K27" s="402"/>
    </row>
    <row r="28" spans="1:17" ht="33" customHeight="1" thickTop="1">
      <c r="A28" s="365">
        <v>1</v>
      </c>
      <c r="B28" s="366" t="s">
        <v>22</v>
      </c>
      <c r="C28" s="834" t="s">
        <v>225</v>
      </c>
      <c r="D28" s="345">
        <v>6.1</v>
      </c>
      <c r="E28" s="511" t="s">
        <v>227</v>
      </c>
      <c r="F28" s="377" t="s">
        <v>20</v>
      </c>
      <c r="G28" s="511" t="s">
        <v>226</v>
      </c>
      <c r="H28" s="378" t="s">
        <v>23</v>
      </c>
      <c r="I28" s="551">
        <v>44050</v>
      </c>
      <c r="J28" s="438" t="s">
        <v>47</v>
      </c>
      <c r="K28" s="440"/>
    </row>
    <row r="29" spans="1:17" ht="15" customHeight="1">
      <c r="A29" s="367"/>
      <c r="B29" s="349"/>
      <c r="C29" s="368"/>
      <c r="D29" s="352"/>
      <c r="E29" s="369"/>
      <c r="F29" s="352"/>
      <c r="G29" s="354"/>
      <c r="H29" s="370"/>
      <c r="I29" s="405"/>
      <c r="J29" s="370"/>
      <c r="K29" s="406"/>
    </row>
    <row r="30" spans="1:17" ht="35.25" customHeight="1">
      <c r="A30" s="570">
        <v>2</v>
      </c>
      <c r="B30" s="349"/>
      <c r="C30" s="513" t="s">
        <v>228</v>
      </c>
      <c r="D30" s="514" t="s">
        <v>229</v>
      </c>
      <c r="E30" s="515" t="s">
        <v>230</v>
      </c>
      <c r="F30" s="346" t="s">
        <v>15</v>
      </c>
      <c r="G30" s="515" t="s">
        <v>231</v>
      </c>
      <c r="H30" s="361" t="s">
        <v>23</v>
      </c>
      <c r="I30" s="394">
        <v>44050</v>
      </c>
      <c r="J30" s="437" t="s">
        <v>47</v>
      </c>
      <c r="K30" s="406"/>
    </row>
    <row r="31" spans="1:17" s="512" customFormat="1" ht="13.5" customHeight="1">
      <c r="A31" s="517"/>
      <c r="B31" s="349"/>
      <c r="C31" s="513"/>
      <c r="D31" s="514"/>
      <c r="E31" s="515"/>
      <c r="F31" s="346"/>
      <c r="G31" s="515"/>
      <c r="H31" s="371"/>
      <c r="I31" s="394"/>
      <c r="J31" s="437"/>
      <c r="K31" s="406"/>
    </row>
    <row r="32" spans="1:17" ht="50.25" customHeight="1">
      <c r="A32" s="570">
        <v>3</v>
      </c>
      <c r="B32" s="349"/>
      <c r="C32" s="157" t="s">
        <v>232</v>
      </c>
      <c r="D32" s="130" t="s">
        <v>233</v>
      </c>
      <c r="E32" s="515" t="s">
        <v>234</v>
      </c>
      <c r="F32" s="346" t="s">
        <v>15</v>
      </c>
      <c r="G32" s="518" t="s">
        <v>235</v>
      </c>
      <c r="H32" s="361" t="s">
        <v>23</v>
      </c>
      <c r="I32" s="394">
        <v>44050</v>
      </c>
      <c r="J32" s="437" t="s">
        <v>47</v>
      </c>
      <c r="K32" s="406"/>
    </row>
    <row r="33" spans="1:11" ht="15" customHeight="1">
      <c r="A33" s="367"/>
      <c r="B33" s="349"/>
      <c r="C33" s="372"/>
      <c r="D33" s="352"/>
      <c r="E33" s="369"/>
      <c r="F33" s="352"/>
      <c r="G33" s="354"/>
      <c r="H33" s="370"/>
      <c r="I33" s="405"/>
      <c r="J33" s="370"/>
      <c r="K33" s="406"/>
    </row>
    <row r="34" spans="1:11" s="512" customFormat="1" ht="51.75" customHeight="1">
      <c r="A34" s="570">
        <v>4</v>
      </c>
      <c r="B34" s="349"/>
      <c r="C34" s="510" t="s">
        <v>236</v>
      </c>
      <c r="D34" s="130" t="s">
        <v>237</v>
      </c>
      <c r="E34" s="519" t="s">
        <v>238</v>
      </c>
      <c r="F34" s="346" t="s">
        <v>15</v>
      </c>
      <c r="G34" s="181" t="s">
        <v>239</v>
      </c>
      <c r="H34" s="361" t="s">
        <v>23</v>
      </c>
      <c r="I34" s="394">
        <v>44046</v>
      </c>
      <c r="J34" s="437" t="s">
        <v>47</v>
      </c>
      <c r="K34" s="406"/>
    </row>
    <row r="35" spans="1:11" s="512" customFormat="1" ht="15" customHeight="1">
      <c r="A35" s="367"/>
      <c r="B35" s="349"/>
      <c r="C35" s="372"/>
      <c r="D35" s="352"/>
      <c r="E35" s="369"/>
      <c r="F35" s="352"/>
      <c r="G35" s="354"/>
      <c r="H35" s="370"/>
      <c r="I35" s="405"/>
      <c r="J35" s="370"/>
      <c r="K35" s="406"/>
    </row>
    <row r="36" spans="1:11" s="212" customFormat="1" ht="97.5" customHeight="1">
      <c r="A36" s="810">
        <v>5</v>
      </c>
      <c r="B36" s="349"/>
      <c r="C36" s="811" t="s">
        <v>261</v>
      </c>
      <c r="D36" s="806">
        <v>7.2</v>
      </c>
      <c r="E36" s="812" t="s">
        <v>262</v>
      </c>
      <c r="F36" s="805" t="s">
        <v>20</v>
      </c>
      <c r="G36" s="518" t="s">
        <v>263</v>
      </c>
      <c r="H36" s="806" t="s">
        <v>23</v>
      </c>
      <c r="I36" s="807">
        <v>44104</v>
      </c>
      <c r="J36" s="437" t="s">
        <v>47</v>
      </c>
      <c r="K36" s="783"/>
    </row>
    <row r="37" spans="1:11" ht="15" customHeight="1" thickBot="1">
      <c r="A37" s="367"/>
      <c r="B37" s="349"/>
      <c r="C37" s="372"/>
      <c r="D37" s="363"/>
      <c r="E37" s="369"/>
      <c r="F37" s="352"/>
      <c r="G37" s="354"/>
      <c r="H37" s="370"/>
      <c r="I37" s="784"/>
      <c r="J37" s="785"/>
      <c r="K37" s="786"/>
    </row>
    <row r="38" spans="1:11" ht="33.75" customHeight="1" thickTop="1">
      <c r="A38" s="373">
        <v>1</v>
      </c>
      <c r="B38" s="374" t="s">
        <v>24</v>
      </c>
      <c r="C38" s="375" t="s">
        <v>25</v>
      </c>
      <c r="D38" s="376">
        <v>8.4</v>
      </c>
      <c r="E38" s="263" t="s">
        <v>351</v>
      </c>
      <c r="F38" s="377" t="s">
        <v>15</v>
      </c>
      <c r="G38" s="263" t="s">
        <v>352</v>
      </c>
      <c r="H38" s="378" t="s">
        <v>26</v>
      </c>
      <c r="I38" s="782">
        <v>44081</v>
      </c>
      <c r="J38" s="438" t="s">
        <v>47</v>
      </c>
      <c r="K38" s="783"/>
    </row>
    <row r="39" spans="1:11" ht="15" customHeight="1">
      <c r="A39" s="379"/>
      <c r="B39" s="359"/>
      <c r="C39" s="148"/>
      <c r="D39" s="181"/>
      <c r="E39" s="137"/>
      <c r="F39" s="380"/>
      <c r="G39" s="137"/>
      <c r="H39" s="380"/>
      <c r="I39" s="407"/>
      <c r="J39" s="407"/>
      <c r="K39" s="408"/>
    </row>
    <row r="40" spans="1:11" ht="39" customHeight="1">
      <c r="A40" s="381">
        <v>2</v>
      </c>
      <c r="B40" s="359"/>
      <c r="C40" s="148" t="s">
        <v>250</v>
      </c>
      <c r="D40" s="130">
        <v>6.1</v>
      </c>
      <c r="E40" s="148" t="s">
        <v>268</v>
      </c>
      <c r="F40" s="346" t="s">
        <v>20</v>
      </c>
      <c r="G40" s="148" t="s">
        <v>269</v>
      </c>
      <c r="H40" s="361" t="s">
        <v>27</v>
      </c>
      <c r="I40" s="394">
        <v>44058</v>
      </c>
      <c r="J40" s="437" t="s">
        <v>47</v>
      </c>
      <c r="K40" s="408"/>
    </row>
    <row r="41" spans="1:11" ht="15" customHeight="1">
      <c r="A41" s="379"/>
      <c r="B41" s="359"/>
      <c r="C41" s="148"/>
      <c r="D41" s="181"/>
      <c r="E41" s="137"/>
      <c r="F41" s="380"/>
      <c r="G41" s="137"/>
      <c r="H41" s="382"/>
      <c r="I41" s="407"/>
      <c r="J41" s="407"/>
      <c r="K41" s="408"/>
    </row>
    <row r="42" spans="1:11" ht="37.5" customHeight="1">
      <c r="A42" s="381">
        <v>3</v>
      </c>
      <c r="B42" s="359"/>
      <c r="C42" s="835" t="s">
        <v>264</v>
      </c>
      <c r="D42" s="130">
        <v>8.6999999999999993</v>
      </c>
      <c r="E42" s="137" t="s">
        <v>266</v>
      </c>
      <c r="F42" s="346" t="s">
        <v>15</v>
      </c>
      <c r="G42" s="137" t="s">
        <v>267</v>
      </c>
      <c r="H42" s="361" t="s">
        <v>27</v>
      </c>
      <c r="I42" s="394">
        <v>44058</v>
      </c>
      <c r="J42" s="437" t="s">
        <v>47</v>
      </c>
      <c r="K42" s="439"/>
    </row>
    <row r="43" spans="1:11" ht="15" customHeight="1">
      <c r="A43" s="379"/>
      <c r="B43" s="359"/>
      <c r="C43" s="148"/>
      <c r="D43" s="181"/>
      <c r="E43" s="137"/>
      <c r="F43" s="380"/>
      <c r="G43" s="137"/>
      <c r="H43" s="382"/>
      <c r="I43" s="407"/>
      <c r="J43" s="407"/>
      <c r="K43" s="408"/>
    </row>
    <row r="44" spans="1:11" s="212" customFormat="1" ht="49.5" customHeight="1">
      <c r="A44" s="813">
        <v>4</v>
      </c>
      <c r="B44" s="351"/>
      <c r="C44" s="814" t="s">
        <v>363</v>
      </c>
      <c r="D44" s="806" t="s">
        <v>28</v>
      </c>
      <c r="E44" s="169" t="s">
        <v>331</v>
      </c>
      <c r="F44" s="805" t="s">
        <v>15</v>
      </c>
      <c r="G44" s="169" t="s">
        <v>332</v>
      </c>
      <c r="H44" s="815" t="s">
        <v>29</v>
      </c>
      <c r="I44" s="807">
        <v>44104</v>
      </c>
      <c r="J44" s="437"/>
      <c r="K44" s="783" t="s">
        <v>47</v>
      </c>
    </row>
    <row r="45" spans="1:11" ht="15" customHeight="1">
      <c r="A45" s="381"/>
      <c r="B45" s="359"/>
      <c r="C45" s="148"/>
      <c r="D45" s="181"/>
      <c r="E45" s="137"/>
      <c r="F45" s="380"/>
      <c r="G45" s="137"/>
      <c r="H45" s="382"/>
      <c r="I45" s="407"/>
      <c r="J45" s="407"/>
      <c r="K45" s="408"/>
    </row>
    <row r="46" spans="1:11" s="212" customFormat="1" ht="101.25" customHeight="1">
      <c r="A46" s="813">
        <v>5</v>
      </c>
      <c r="B46" s="351"/>
      <c r="C46" s="835" t="s">
        <v>322</v>
      </c>
      <c r="D46" s="806" t="s">
        <v>28</v>
      </c>
      <c r="E46" s="169" t="s">
        <v>335</v>
      </c>
      <c r="F46" s="805" t="s">
        <v>15</v>
      </c>
      <c r="G46" s="169" t="s">
        <v>336</v>
      </c>
      <c r="H46" s="815" t="s">
        <v>29</v>
      </c>
      <c r="I46" s="807">
        <v>44104</v>
      </c>
      <c r="J46" s="437" t="s">
        <v>47</v>
      </c>
      <c r="K46" s="783"/>
    </row>
    <row r="47" spans="1:11" ht="15" customHeight="1">
      <c r="A47" s="379"/>
      <c r="B47" s="359"/>
      <c r="C47" s="148"/>
      <c r="D47" s="130"/>
      <c r="E47" s="137"/>
      <c r="F47" s="346"/>
      <c r="G47" s="137"/>
      <c r="H47" s="382"/>
      <c r="I47" s="407"/>
      <c r="J47" s="407"/>
      <c r="K47" s="408"/>
    </row>
    <row r="48" spans="1:11" s="212" customFormat="1" ht="66" customHeight="1">
      <c r="A48" s="813">
        <v>6</v>
      </c>
      <c r="B48" s="351"/>
      <c r="C48" s="814" t="s">
        <v>265</v>
      </c>
      <c r="D48" s="806" t="s">
        <v>28</v>
      </c>
      <c r="E48" s="169" t="s">
        <v>333</v>
      </c>
      <c r="F48" s="805" t="s">
        <v>15</v>
      </c>
      <c r="G48" s="169" t="s">
        <v>334</v>
      </c>
      <c r="H48" s="815" t="s">
        <v>29</v>
      </c>
      <c r="I48" s="807">
        <v>44104</v>
      </c>
      <c r="J48" s="437" t="s">
        <v>47</v>
      </c>
      <c r="K48" s="783"/>
    </row>
    <row r="49" spans="1:11" ht="15" customHeight="1" thickBot="1">
      <c r="A49" s="383"/>
      <c r="B49" s="384"/>
      <c r="C49" s="385"/>
      <c r="D49" s="172"/>
      <c r="E49" s="386"/>
      <c r="F49" s="387"/>
      <c r="G49" s="388"/>
      <c r="H49" s="389"/>
      <c r="I49" s="409"/>
      <c r="J49" s="409"/>
      <c r="K49" s="410"/>
    </row>
    <row r="50" spans="1:11" ht="17.25" thickTop="1">
      <c r="A50" s="844">
        <v>1</v>
      </c>
      <c r="B50" s="846" t="s">
        <v>67</v>
      </c>
      <c r="C50" s="848" t="s">
        <v>270</v>
      </c>
      <c r="D50" s="568"/>
      <c r="E50" s="307" t="s">
        <v>181</v>
      </c>
      <c r="F50" s="251"/>
      <c r="G50" s="307" t="s">
        <v>181</v>
      </c>
      <c r="H50" s="569" t="s">
        <v>271</v>
      </c>
      <c r="I50" s="315"/>
      <c r="J50" s="437"/>
      <c r="K50" s="327"/>
    </row>
    <row r="51" spans="1:11" ht="17.25" thickBot="1">
      <c r="A51" s="845"/>
      <c r="B51" s="847"/>
      <c r="C51" s="849"/>
      <c r="D51" s="308"/>
      <c r="E51" s="308"/>
      <c r="F51" s="308"/>
      <c r="G51" s="308"/>
      <c r="H51" s="493"/>
      <c r="I51" s="308"/>
      <c r="J51" s="308"/>
      <c r="K51" s="328"/>
    </row>
    <row r="52" spans="1:11" ht="15.75" thickTop="1">
      <c r="A52" s="412"/>
      <c r="B52" s="412"/>
      <c r="C52" s="412"/>
      <c r="D52" s="390"/>
      <c r="E52" s="412"/>
      <c r="F52" s="412"/>
      <c r="G52" s="412"/>
      <c r="H52" s="412"/>
      <c r="I52" s="412"/>
      <c r="J52" s="412"/>
      <c r="K52" s="412"/>
    </row>
    <row r="53" spans="1:11">
      <c r="A53" s="412"/>
      <c r="B53" s="412"/>
      <c r="C53" s="412"/>
      <c r="D53" s="390"/>
      <c r="E53" s="412"/>
      <c r="F53" s="412"/>
      <c r="G53" s="412"/>
      <c r="H53" s="412"/>
      <c r="I53" s="412"/>
      <c r="J53" s="412"/>
      <c r="K53" s="412"/>
    </row>
    <row r="54" spans="1:11">
      <c r="A54" s="412"/>
      <c r="B54" s="412"/>
      <c r="C54" s="412"/>
      <c r="D54" s="390"/>
      <c r="E54" s="412"/>
      <c r="F54" s="412"/>
      <c r="G54" s="412"/>
      <c r="H54" s="412"/>
      <c r="I54" s="412"/>
      <c r="J54" s="412"/>
      <c r="K54" s="412"/>
    </row>
    <row r="55" spans="1:11">
      <c r="A55" s="412"/>
      <c r="B55" s="412"/>
      <c r="C55" s="412"/>
      <c r="D55" s="390"/>
      <c r="E55" s="412"/>
      <c r="F55" s="412"/>
      <c r="G55" s="412"/>
      <c r="H55" s="412"/>
      <c r="I55" s="412"/>
      <c r="J55" s="412"/>
      <c r="K55" s="412"/>
    </row>
    <row r="56" spans="1:11">
      <c r="A56" s="412"/>
      <c r="B56" s="412"/>
      <c r="C56" s="412"/>
      <c r="D56" s="390"/>
      <c r="E56" s="412"/>
      <c r="F56" s="412"/>
      <c r="G56" s="412"/>
      <c r="H56" s="412"/>
      <c r="I56" s="412"/>
      <c r="J56" s="412"/>
      <c r="K56" s="412"/>
    </row>
    <row r="57" spans="1:11">
      <c r="A57" s="412"/>
      <c r="B57" s="412"/>
      <c r="C57" s="412"/>
      <c r="D57" s="390"/>
      <c r="E57" s="412"/>
      <c r="F57" s="412"/>
      <c r="G57" s="412"/>
      <c r="H57" s="412"/>
      <c r="I57" s="412"/>
      <c r="J57" s="412"/>
      <c r="K57" s="412"/>
    </row>
    <row r="58" spans="1:11">
      <c r="A58" s="412"/>
      <c r="B58" s="412"/>
      <c r="C58" s="412"/>
      <c r="D58" s="390"/>
      <c r="E58" s="412"/>
      <c r="F58" s="412"/>
      <c r="G58" s="412"/>
      <c r="H58" s="412"/>
      <c r="I58" s="412"/>
      <c r="J58" s="412"/>
      <c r="K58" s="412"/>
    </row>
    <row r="59" spans="1:11" ht="15.75">
      <c r="A59" s="393"/>
      <c r="B59" s="393"/>
      <c r="C59" s="393"/>
      <c r="D59" s="392"/>
      <c r="E59" s="413"/>
      <c r="F59" s="414"/>
      <c r="G59" s="414"/>
      <c r="H59" s="415"/>
      <c r="I59" s="415"/>
      <c r="J59" s="415"/>
      <c r="K59" s="393"/>
    </row>
    <row r="60" spans="1:11" ht="15.75">
      <c r="A60" s="393"/>
      <c r="B60" s="414"/>
      <c r="C60" s="393"/>
      <c r="D60" s="392"/>
      <c r="E60" s="413"/>
      <c r="F60" s="393"/>
      <c r="G60" s="393"/>
      <c r="H60" s="393"/>
      <c r="I60" s="393"/>
      <c r="J60" s="393"/>
      <c r="K60" s="393"/>
    </row>
    <row r="61" spans="1:11">
      <c r="A61" s="393"/>
      <c r="B61" s="415"/>
      <c r="C61" s="356"/>
      <c r="D61" s="416"/>
      <c r="E61" s="417"/>
      <c r="F61" s="418"/>
      <c r="G61" s="356"/>
      <c r="H61" s="412"/>
      <c r="I61" s="426"/>
      <c r="J61" s="427"/>
      <c r="K61" s="414"/>
    </row>
    <row r="62" spans="1:11">
      <c r="A62" s="393"/>
      <c r="B62" s="415"/>
      <c r="C62" s="356"/>
      <c r="D62" s="416"/>
      <c r="E62" s="417"/>
      <c r="F62" s="418"/>
      <c r="G62" s="356"/>
      <c r="H62" s="418"/>
      <c r="I62" s="428"/>
      <c r="J62" s="427"/>
      <c r="K62" s="427"/>
    </row>
    <row r="63" spans="1:11">
      <c r="A63" s="412"/>
      <c r="B63" s="412"/>
      <c r="C63" s="356"/>
      <c r="D63" s="416"/>
      <c r="E63" s="417"/>
      <c r="F63" s="418"/>
      <c r="G63" s="356"/>
      <c r="H63" s="418"/>
      <c r="I63" s="424"/>
      <c r="J63" s="427"/>
      <c r="K63" s="427"/>
    </row>
    <row r="64" spans="1:11">
      <c r="A64" s="412"/>
      <c r="B64" s="414"/>
      <c r="C64" s="419"/>
      <c r="D64" s="420"/>
      <c r="E64" s="356"/>
      <c r="F64" s="393"/>
      <c r="G64" s="412"/>
      <c r="H64" s="418"/>
      <c r="I64" s="428"/>
      <c r="J64" s="427"/>
      <c r="K64" s="427"/>
    </row>
    <row r="65" spans="1:11">
      <c r="A65" s="393"/>
      <c r="B65" s="414"/>
      <c r="C65" s="356"/>
      <c r="D65" s="416"/>
      <c r="E65" s="417"/>
      <c r="F65" s="393"/>
      <c r="G65" s="412"/>
      <c r="H65" s="412"/>
      <c r="I65" s="426"/>
      <c r="J65" s="427"/>
      <c r="K65" s="427"/>
    </row>
    <row r="66" spans="1:11">
      <c r="A66" s="393"/>
      <c r="B66" s="414"/>
      <c r="C66" s="356"/>
      <c r="D66" s="416"/>
      <c r="E66" s="417"/>
      <c r="F66" s="393"/>
      <c r="G66" s="412"/>
      <c r="H66" s="418"/>
      <c r="I66" s="424"/>
      <c r="J66" s="427"/>
      <c r="K66" s="427"/>
    </row>
    <row r="67" spans="1:11">
      <c r="A67" s="393"/>
      <c r="B67" s="414"/>
      <c r="C67" s="356"/>
      <c r="D67" s="416"/>
      <c r="E67" s="356"/>
      <c r="F67" s="393"/>
      <c r="G67" s="412"/>
      <c r="H67" s="418"/>
      <c r="I67" s="424"/>
      <c r="J67" s="427"/>
      <c r="K67" s="427"/>
    </row>
    <row r="68" spans="1:11">
      <c r="A68" s="393"/>
      <c r="B68" s="414"/>
      <c r="C68" s="356"/>
      <c r="D68" s="416"/>
      <c r="E68" s="356"/>
      <c r="F68" s="393"/>
      <c r="G68" s="412"/>
      <c r="H68" s="418"/>
      <c r="I68" s="424"/>
      <c r="J68" s="427"/>
      <c r="K68" s="427"/>
    </row>
    <row r="69" spans="1:11">
      <c r="A69" s="393"/>
      <c r="B69" s="414"/>
      <c r="C69" s="356"/>
      <c r="D69" s="416"/>
      <c r="E69" s="356"/>
      <c r="F69" s="393"/>
      <c r="G69" s="412"/>
      <c r="H69" s="412"/>
      <c r="I69" s="429"/>
      <c r="J69" s="427"/>
      <c r="K69" s="427"/>
    </row>
    <row r="70" spans="1:11">
      <c r="A70" s="393"/>
      <c r="B70" s="414"/>
      <c r="C70" s="356"/>
      <c r="D70" s="416"/>
      <c r="E70" s="356"/>
      <c r="F70" s="393"/>
      <c r="G70" s="412"/>
      <c r="H70" s="412"/>
      <c r="I70" s="430"/>
      <c r="J70" s="427"/>
      <c r="K70" s="427"/>
    </row>
    <row r="71" spans="1:11">
      <c r="A71" s="393"/>
      <c r="B71" s="414"/>
      <c r="C71" s="412"/>
      <c r="D71" s="390"/>
      <c r="E71" s="412"/>
      <c r="F71" s="393"/>
      <c r="G71" s="412"/>
      <c r="H71" s="412"/>
      <c r="I71" s="426"/>
      <c r="J71" s="427"/>
      <c r="K71" s="427"/>
    </row>
    <row r="72" spans="1:11">
      <c r="A72" s="393"/>
      <c r="B72" s="414"/>
      <c r="C72" s="421"/>
      <c r="D72" s="422"/>
      <c r="E72" s="412"/>
      <c r="F72" s="393"/>
      <c r="G72" s="412"/>
      <c r="H72" s="412"/>
      <c r="I72" s="412"/>
      <c r="J72" s="412"/>
      <c r="K72" s="427"/>
    </row>
    <row r="73" spans="1:11">
      <c r="A73" s="393"/>
      <c r="B73" s="423"/>
      <c r="C73" s="412"/>
      <c r="D73" s="390"/>
      <c r="E73" s="412"/>
      <c r="F73" s="393"/>
      <c r="G73" s="412"/>
      <c r="H73" s="412"/>
      <c r="I73" s="412"/>
      <c r="J73" s="412"/>
      <c r="K73" s="427"/>
    </row>
    <row r="74" spans="1:11">
      <c r="A74" s="393"/>
      <c r="B74" s="414"/>
      <c r="C74" s="412"/>
      <c r="D74" s="390"/>
      <c r="E74" s="412"/>
      <c r="F74" s="393"/>
      <c r="G74" s="412"/>
      <c r="H74" s="418"/>
      <c r="I74" s="424"/>
      <c r="J74" s="414"/>
      <c r="K74" s="414"/>
    </row>
    <row r="75" spans="1:11">
      <c r="A75" s="393"/>
      <c r="B75" s="414"/>
      <c r="C75" s="412"/>
      <c r="D75" s="390"/>
      <c r="E75" s="412"/>
      <c r="F75" s="393"/>
      <c r="G75" s="412"/>
      <c r="H75" s="424"/>
      <c r="I75" s="431"/>
      <c r="J75" s="427"/>
      <c r="K75" s="414"/>
    </row>
    <row r="76" spans="1:11">
      <c r="A76" s="393"/>
      <c r="B76" s="414"/>
      <c r="C76" s="412"/>
      <c r="D76" s="390"/>
      <c r="E76" s="412"/>
      <c r="F76" s="393"/>
      <c r="G76" s="412"/>
      <c r="H76" s="393"/>
      <c r="I76" s="429"/>
      <c r="J76" s="412"/>
      <c r="K76" s="414"/>
    </row>
    <row r="77" spans="1:11">
      <c r="A77" s="393"/>
      <c r="B77" s="414"/>
      <c r="C77" s="421"/>
      <c r="D77" s="422"/>
      <c r="E77" s="421"/>
      <c r="F77" s="393"/>
      <c r="G77" s="412"/>
      <c r="H77" s="418"/>
      <c r="I77" s="428"/>
      <c r="J77" s="414"/>
      <c r="K77" s="414"/>
    </row>
    <row r="78" spans="1:11">
      <c r="A78" s="393"/>
      <c r="B78" s="414"/>
      <c r="C78" s="417"/>
      <c r="D78" s="364"/>
      <c r="E78" s="417"/>
      <c r="F78" s="393"/>
      <c r="G78" s="412"/>
      <c r="H78" s="412"/>
      <c r="I78" s="426"/>
      <c r="J78" s="414"/>
      <c r="K78" s="414"/>
    </row>
    <row r="79" spans="1:11">
      <c r="A79" s="393"/>
      <c r="B79" s="423"/>
      <c r="C79" s="356"/>
      <c r="D79" s="416"/>
      <c r="E79" s="356"/>
      <c r="F79" s="393"/>
      <c r="G79" s="412"/>
      <c r="H79" s="418"/>
      <c r="I79" s="424"/>
      <c r="J79" s="414"/>
      <c r="K79" s="414"/>
    </row>
    <row r="80" spans="1:11">
      <c r="A80" s="393"/>
      <c r="B80" s="414"/>
      <c r="C80" s="356"/>
      <c r="D80" s="416"/>
      <c r="E80" s="356"/>
      <c r="F80" s="393"/>
      <c r="G80" s="412"/>
      <c r="H80" s="418"/>
      <c r="I80" s="428"/>
      <c r="J80" s="414"/>
      <c r="K80" s="414"/>
    </row>
    <row r="81" spans="1:11">
      <c r="A81" s="393"/>
      <c r="B81" s="414"/>
      <c r="C81" s="356"/>
      <c r="D81" s="416"/>
      <c r="E81" s="356"/>
      <c r="F81" s="393"/>
      <c r="G81" s="412"/>
      <c r="H81" s="418"/>
      <c r="I81" s="424"/>
      <c r="J81" s="414"/>
      <c r="K81" s="414"/>
    </row>
    <row r="82" spans="1:11">
      <c r="A82" s="393"/>
      <c r="B82" s="414"/>
      <c r="C82" s="356"/>
      <c r="D82" s="416"/>
      <c r="E82" s="417"/>
      <c r="F82" s="393"/>
      <c r="G82" s="412"/>
      <c r="H82" s="393"/>
      <c r="I82" s="428"/>
      <c r="J82" s="427"/>
      <c r="K82" s="414"/>
    </row>
    <row r="83" spans="1:11">
      <c r="A83" s="414"/>
      <c r="B83" s="415"/>
      <c r="C83" s="356"/>
      <c r="D83" s="416"/>
      <c r="E83" s="417"/>
      <c r="F83" s="356"/>
      <c r="G83" s="356"/>
      <c r="H83" s="418"/>
      <c r="I83" s="428"/>
      <c r="J83" s="427"/>
      <c r="K83" s="414"/>
    </row>
    <row r="84" spans="1:11">
      <c r="A84" s="393"/>
      <c r="B84" s="423"/>
      <c r="C84" s="412"/>
      <c r="D84" s="412"/>
      <c r="E84" s="417"/>
      <c r="F84" s="393"/>
      <c r="G84" s="412"/>
      <c r="H84" s="412"/>
      <c r="I84" s="426"/>
      <c r="J84" s="427"/>
      <c r="K84" s="414"/>
    </row>
    <row r="85" spans="1:11">
      <c r="A85" s="393"/>
      <c r="B85" s="414"/>
      <c r="C85" s="421"/>
      <c r="D85" s="421"/>
      <c r="E85" s="356"/>
      <c r="F85" s="393"/>
      <c r="G85" s="412"/>
      <c r="H85" s="418"/>
      <c r="I85" s="428"/>
      <c r="J85" s="427"/>
      <c r="K85" s="414"/>
    </row>
    <row r="86" spans="1:11">
      <c r="A86" s="393"/>
      <c r="B86" s="414"/>
      <c r="C86" s="412"/>
      <c r="D86" s="412"/>
      <c r="E86" s="412"/>
      <c r="F86" s="393"/>
      <c r="G86" s="412"/>
      <c r="H86" s="412"/>
      <c r="I86" s="412"/>
      <c r="J86" s="427"/>
      <c r="K86" s="414"/>
    </row>
    <row r="87" spans="1:11">
      <c r="A87" s="393"/>
      <c r="B87" s="415"/>
      <c r="C87" s="356"/>
      <c r="D87" s="356"/>
      <c r="E87" s="417"/>
      <c r="F87" s="418"/>
      <c r="G87" s="356"/>
      <c r="H87" s="418"/>
      <c r="I87" s="428"/>
      <c r="J87" s="427"/>
      <c r="K87" s="414"/>
    </row>
    <row r="88" spans="1:11">
      <c r="A88" s="412"/>
      <c r="B88" s="425"/>
      <c r="C88" s="356"/>
      <c r="D88" s="356"/>
      <c r="E88" s="417"/>
      <c r="F88" s="418"/>
      <c r="G88" s="356"/>
      <c r="H88" s="356"/>
      <c r="I88" s="428"/>
      <c r="J88" s="427"/>
      <c r="K88" s="414"/>
    </row>
    <row r="89" spans="1:11">
      <c r="A89" s="393"/>
      <c r="B89" s="415"/>
      <c r="C89" s="356"/>
      <c r="D89" s="356"/>
      <c r="E89" s="417"/>
      <c r="F89" s="418"/>
      <c r="G89" s="356"/>
      <c r="H89" s="418"/>
      <c r="I89" s="428"/>
      <c r="J89" s="427"/>
      <c r="K89" s="414"/>
    </row>
    <row r="90" spans="1:11">
      <c r="A90" s="393"/>
      <c r="B90" s="415"/>
      <c r="C90" s="356"/>
      <c r="D90" s="356"/>
      <c r="E90" s="417"/>
      <c r="F90" s="418"/>
      <c r="G90" s="356"/>
      <c r="H90" s="418"/>
      <c r="I90" s="428"/>
      <c r="J90" s="427"/>
      <c r="K90" s="414"/>
    </row>
    <row r="91" spans="1:11">
      <c r="A91" s="393"/>
      <c r="B91" s="414"/>
      <c r="C91" s="356"/>
      <c r="D91" s="356"/>
      <c r="E91" s="417"/>
      <c r="F91" s="418"/>
      <c r="G91" s="356"/>
      <c r="H91" s="418"/>
      <c r="I91" s="424"/>
      <c r="J91" s="412"/>
      <c r="K91" s="412"/>
    </row>
    <row r="92" spans="1:11">
      <c r="A92" s="393"/>
      <c r="B92" s="414"/>
      <c r="C92" s="421"/>
      <c r="D92" s="421"/>
      <c r="E92" s="412"/>
      <c r="F92" s="412"/>
      <c r="G92" s="412"/>
      <c r="H92" s="412"/>
      <c r="I92" s="412"/>
      <c r="J92" s="412"/>
      <c r="K92" s="412"/>
    </row>
    <row r="93" spans="1:11">
      <c r="A93" s="393"/>
      <c r="B93" s="423"/>
      <c r="C93" s="412"/>
      <c r="D93" s="412"/>
      <c r="E93" s="412"/>
      <c r="F93" s="412"/>
      <c r="G93" s="412"/>
      <c r="H93" s="412"/>
      <c r="I93" s="412"/>
      <c r="J93" s="412"/>
      <c r="K93" s="412"/>
    </row>
    <row r="94" spans="1:11">
      <c r="A94" s="393"/>
      <c r="B94" s="414"/>
      <c r="C94" s="412"/>
      <c r="D94" s="412"/>
      <c r="E94" s="412"/>
      <c r="F94" s="393"/>
      <c r="G94" s="412"/>
      <c r="H94" s="412"/>
      <c r="I94" s="428"/>
      <c r="J94" s="414"/>
      <c r="K94" s="412"/>
    </row>
    <row r="95" spans="1:11">
      <c r="A95" s="393"/>
      <c r="B95" s="414"/>
      <c r="C95" s="412"/>
      <c r="D95" s="412"/>
      <c r="E95" s="412"/>
      <c r="F95" s="412"/>
      <c r="G95" s="412"/>
      <c r="H95" s="393"/>
      <c r="I95" s="412"/>
      <c r="J95" s="412"/>
      <c r="K95" s="412"/>
    </row>
    <row r="96" spans="1:11">
      <c r="A96" s="393"/>
      <c r="B96" s="414"/>
      <c r="C96" s="412"/>
      <c r="D96" s="412"/>
      <c r="E96" s="412"/>
      <c r="F96" s="412"/>
      <c r="G96" s="412"/>
      <c r="H96" s="393"/>
      <c r="I96" s="429"/>
      <c r="J96" s="412"/>
      <c r="K96" s="412"/>
    </row>
    <row r="97" spans="1:11">
      <c r="A97" s="393"/>
      <c r="B97" s="414"/>
      <c r="C97" s="412"/>
      <c r="D97" s="412"/>
      <c r="E97" s="412"/>
      <c r="F97" s="412"/>
      <c r="G97" s="412"/>
      <c r="H97" s="412"/>
      <c r="I97" s="412"/>
      <c r="J97" s="412"/>
      <c r="K97" s="412"/>
    </row>
    <row r="98" spans="1:11">
      <c r="A98" s="393"/>
      <c r="B98" s="414"/>
      <c r="C98" s="412"/>
      <c r="D98" s="412"/>
      <c r="E98" s="412"/>
      <c r="F98" s="412"/>
      <c r="G98" s="412"/>
      <c r="H98" s="412"/>
      <c r="I98" s="412"/>
      <c r="J98" s="412"/>
      <c r="K98" s="412"/>
    </row>
    <row r="99" spans="1:11">
      <c r="A99" s="393"/>
      <c r="B99" s="414"/>
      <c r="C99" s="412"/>
      <c r="D99" s="412"/>
      <c r="E99" s="412"/>
      <c r="F99" s="412"/>
      <c r="G99" s="412"/>
      <c r="H99" s="412"/>
      <c r="I99" s="412"/>
      <c r="J99" s="412"/>
      <c r="K99" s="412"/>
    </row>
    <row r="100" spans="1:11">
      <c r="A100" s="393"/>
      <c r="B100" s="414"/>
      <c r="C100" s="412"/>
      <c r="D100" s="412"/>
      <c r="E100" s="412"/>
      <c r="F100" s="412"/>
      <c r="G100" s="412"/>
      <c r="H100" s="412"/>
      <c r="I100" s="412"/>
      <c r="J100" s="412"/>
      <c r="K100" s="412"/>
    </row>
    <row r="101" spans="1:11">
      <c r="A101" s="393"/>
      <c r="B101" s="414"/>
      <c r="C101" s="412"/>
      <c r="D101" s="412"/>
      <c r="E101" s="412"/>
      <c r="F101" s="412"/>
      <c r="G101" s="412"/>
      <c r="H101" s="412"/>
      <c r="I101" s="412"/>
      <c r="J101" s="412"/>
      <c r="K101" s="412"/>
    </row>
    <row r="102" spans="1:11">
      <c r="A102" s="412"/>
      <c r="B102" s="412"/>
      <c r="C102" s="412"/>
      <c r="D102" s="412"/>
      <c r="E102" s="412"/>
      <c r="F102" s="412"/>
      <c r="G102" s="412"/>
      <c r="H102" s="412"/>
      <c r="I102" s="412"/>
      <c r="J102" s="412"/>
      <c r="K102" s="412"/>
    </row>
    <row r="103" spans="1:11">
      <c r="A103" s="412"/>
      <c r="B103" s="412"/>
      <c r="C103" s="412"/>
      <c r="D103" s="412"/>
      <c r="E103" s="412"/>
      <c r="F103" s="412"/>
      <c r="G103" s="412"/>
      <c r="H103" s="412"/>
      <c r="I103" s="412"/>
      <c r="J103" s="412"/>
      <c r="K103" s="412"/>
    </row>
    <row r="104" spans="1:11">
      <c r="A104" s="412"/>
      <c r="B104" s="412"/>
      <c r="C104" s="412"/>
      <c r="D104" s="412"/>
      <c r="E104" s="412"/>
      <c r="F104" s="412"/>
      <c r="G104" s="412"/>
      <c r="H104" s="412"/>
      <c r="I104" s="412"/>
      <c r="J104" s="412"/>
      <c r="K104" s="412"/>
    </row>
    <row r="105" spans="1:11">
      <c r="A105" s="412"/>
      <c r="B105" s="412"/>
      <c r="C105" s="412"/>
      <c r="D105" s="412"/>
      <c r="E105" s="412"/>
      <c r="F105" s="412"/>
      <c r="G105" s="412"/>
      <c r="H105" s="412"/>
      <c r="I105" s="412"/>
      <c r="J105" s="412"/>
      <c r="K105" s="412"/>
    </row>
    <row r="106" spans="1:11">
      <c r="A106" s="412"/>
      <c r="B106" s="412"/>
      <c r="C106" s="412"/>
      <c r="D106" s="412"/>
      <c r="E106" s="412"/>
      <c r="F106" s="412"/>
      <c r="G106" s="412"/>
      <c r="H106" s="412"/>
      <c r="I106" s="412"/>
      <c r="J106" s="412"/>
      <c r="K106" s="412"/>
    </row>
    <row r="107" spans="1:11">
      <c r="A107" s="412"/>
      <c r="B107" s="412"/>
      <c r="C107" s="412"/>
      <c r="D107" s="412"/>
      <c r="E107" s="412"/>
      <c r="F107" s="412"/>
      <c r="G107" s="412"/>
      <c r="H107" s="412"/>
      <c r="I107" s="412"/>
      <c r="J107" s="412"/>
      <c r="K107" s="412"/>
    </row>
    <row r="108" spans="1:11">
      <c r="A108" s="412"/>
      <c r="B108" s="412"/>
      <c r="C108" s="412"/>
      <c r="D108" s="412"/>
      <c r="E108" s="412"/>
      <c r="F108" s="412"/>
      <c r="G108" s="412"/>
      <c r="H108" s="412"/>
      <c r="I108" s="412"/>
      <c r="J108" s="412"/>
      <c r="K108" s="412"/>
    </row>
    <row r="109" spans="1:11">
      <c r="A109" s="412"/>
      <c r="B109" s="412"/>
      <c r="C109" s="412"/>
      <c r="D109" s="412"/>
      <c r="E109" s="412"/>
      <c r="F109" s="412"/>
      <c r="G109" s="412"/>
      <c r="H109" s="412"/>
      <c r="I109" s="412"/>
      <c r="J109" s="412"/>
      <c r="K109" s="412"/>
    </row>
    <row r="110" spans="1:11">
      <c r="A110" s="412"/>
      <c r="B110" s="412"/>
      <c r="C110" s="412"/>
      <c r="D110" s="412"/>
      <c r="E110" s="412"/>
      <c r="F110" s="412"/>
      <c r="G110" s="412"/>
      <c r="H110" s="412"/>
      <c r="I110" s="412"/>
      <c r="J110" s="412"/>
      <c r="K110" s="412"/>
    </row>
    <row r="111" spans="1:11">
      <c r="A111" s="412"/>
      <c r="B111" s="412"/>
      <c r="C111" s="412"/>
      <c r="D111" s="412"/>
      <c r="E111" s="412"/>
      <c r="F111" s="412"/>
      <c r="G111" s="412"/>
      <c r="H111" s="412"/>
      <c r="I111" s="412"/>
      <c r="J111" s="412"/>
      <c r="K111" s="412"/>
    </row>
  </sheetData>
  <mergeCells count="17">
    <mergeCell ref="E17:E18"/>
    <mergeCell ref="F17:F18"/>
    <mergeCell ref="G17:G18"/>
    <mergeCell ref="E10:E12"/>
    <mergeCell ref="K10:K12"/>
    <mergeCell ref="H10:H12"/>
    <mergeCell ref="I10:I12"/>
    <mergeCell ref="J10:J12"/>
    <mergeCell ref="H17:H18"/>
    <mergeCell ref="I17:I18"/>
    <mergeCell ref="J17:J18"/>
    <mergeCell ref="A50:A51"/>
    <mergeCell ref="B50:B51"/>
    <mergeCell ref="C50:C51"/>
    <mergeCell ref="A10:A12"/>
    <mergeCell ref="D10:D12"/>
    <mergeCell ref="D17:D18"/>
  </mergeCells>
  <pageMargins left="0.7" right="0.7" top="0.75" bottom="0.75" header="0.3" footer="0.3"/>
  <pageSetup orientation="portrait" r:id="rId1"/>
  <legacyDrawing r:id="rId2"/>
  <oleObjects>
    <oleObject shapeId="1026" r:id="rId3"/>
  </oleObjects>
</worksheet>
</file>

<file path=xl/worksheets/sheet2.xml><?xml version="1.0" encoding="utf-8"?>
<worksheet xmlns="http://schemas.openxmlformats.org/spreadsheetml/2006/main" xmlns:r="http://schemas.openxmlformats.org/officeDocument/2006/relationships">
  <dimension ref="A1:K54"/>
  <sheetViews>
    <sheetView tabSelected="1" topLeftCell="B7" workbookViewId="0">
      <pane xSplit="7665" ySplit="915" topLeftCell="D55" activePane="bottomLeft"/>
      <selection activeCell="E46" sqref="E46"/>
      <selection pane="topRight" activeCell="C10" sqref="C10"/>
      <selection pane="bottomLeft" activeCell="C42" sqref="C42"/>
      <selection pane="bottomRight" activeCell="G50" sqref="G50"/>
    </sheetView>
  </sheetViews>
  <sheetFormatPr defaultColWidth="9" defaultRowHeight="15"/>
  <cols>
    <col min="1" max="1" width="5.42578125" customWidth="1"/>
    <col min="2" max="2" width="9.5703125" customWidth="1"/>
    <col min="3" max="3" width="54.28515625" customWidth="1"/>
    <col min="5" max="5" width="49.5703125" customWidth="1"/>
    <col min="7" max="7" width="43.85546875" customWidth="1"/>
    <col min="8" max="8" width="13" customWidth="1"/>
    <col min="9" max="9" width="13.7109375" customWidth="1"/>
  </cols>
  <sheetData>
    <row r="1" spans="1:11" ht="16.5">
      <c r="A1" s="230"/>
      <c r="B1" s="230"/>
      <c r="C1" s="230" t="s">
        <v>135</v>
      </c>
      <c r="D1" s="230"/>
      <c r="E1" s="230"/>
      <c r="F1" s="230"/>
      <c r="G1" s="230"/>
      <c r="H1" s="117"/>
      <c r="I1" s="199"/>
      <c r="J1" s="200"/>
      <c r="K1" s="200"/>
    </row>
    <row r="2" spans="1:11" ht="16.5">
      <c r="A2" s="230"/>
      <c r="B2" s="230"/>
      <c r="C2" s="230" t="s">
        <v>0</v>
      </c>
      <c r="D2" s="230"/>
      <c r="E2" s="230"/>
      <c r="F2" s="230"/>
      <c r="G2" s="230"/>
      <c r="H2" s="117"/>
      <c r="I2" s="201"/>
    </row>
    <row r="3" spans="1:11" ht="16.5">
      <c r="A3" s="230"/>
      <c r="B3" s="230"/>
      <c r="C3" s="230" t="s">
        <v>1</v>
      </c>
      <c r="D3" s="230"/>
      <c r="E3" s="230"/>
      <c r="F3" s="230"/>
      <c r="G3" s="230"/>
      <c r="H3" s="118"/>
      <c r="I3" s="201"/>
    </row>
    <row r="4" spans="1:11" ht="16.5">
      <c r="H4" s="117"/>
      <c r="I4" s="201"/>
    </row>
    <row r="5" spans="1:11" ht="16.5">
      <c r="A5" s="230"/>
      <c r="B5" s="230"/>
      <c r="C5" s="230"/>
      <c r="D5" s="230"/>
      <c r="E5" s="230"/>
      <c r="F5" s="230"/>
      <c r="G5" s="230"/>
      <c r="H5" s="117"/>
      <c r="I5" s="201"/>
    </row>
    <row r="6" spans="1:11" ht="17.25">
      <c r="A6" s="231"/>
      <c r="B6" s="231"/>
      <c r="C6" s="231"/>
      <c r="D6" s="231"/>
      <c r="E6" s="122" t="s">
        <v>2</v>
      </c>
      <c r="F6" s="232"/>
      <c r="G6" s="232"/>
      <c r="H6" s="117"/>
      <c r="I6" s="200"/>
      <c r="J6" s="119"/>
      <c r="K6" s="119"/>
    </row>
    <row r="7" spans="1:11" ht="17.25">
      <c r="A7" s="231"/>
      <c r="B7" s="232"/>
      <c r="C7" s="231"/>
      <c r="D7" s="231"/>
      <c r="E7" s="122" t="s">
        <v>136</v>
      </c>
      <c r="F7" s="231"/>
      <c r="G7" s="231"/>
      <c r="H7" s="117"/>
      <c r="I7" s="200"/>
      <c r="J7" s="119"/>
      <c r="K7" s="119"/>
    </row>
    <row r="8" spans="1:11" ht="15.75">
      <c r="A8" s="231"/>
      <c r="B8" s="232"/>
      <c r="C8" s="231"/>
      <c r="D8" s="231"/>
      <c r="E8" s="233"/>
      <c r="F8" s="231"/>
      <c r="G8" s="231"/>
      <c r="H8" s="231"/>
      <c r="I8" s="309"/>
      <c r="J8" s="231"/>
      <c r="K8" s="231"/>
    </row>
    <row r="9" spans="1:11" ht="15.75" customHeight="1">
      <c r="A9" s="885" t="s">
        <v>3</v>
      </c>
      <c r="B9" s="123"/>
      <c r="C9" s="124"/>
      <c r="D9" s="888" t="s">
        <v>4</v>
      </c>
      <c r="E9" s="888" t="s">
        <v>5</v>
      </c>
      <c r="F9" s="125" t="s">
        <v>6</v>
      </c>
      <c r="G9" s="124"/>
      <c r="H9" s="892" t="s">
        <v>7</v>
      </c>
      <c r="I9" s="892" t="s">
        <v>8</v>
      </c>
      <c r="J9" s="888" t="s">
        <v>9</v>
      </c>
      <c r="K9" s="881" t="s">
        <v>10</v>
      </c>
    </row>
    <row r="10" spans="1:11">
      <c r="A10" s="886"/>
      <c r="B10" s="126" t="s">
        <v>11</v>
      </c>
      <c r="C10" s="126" t="s">
        <v>12</v>
      </c>
      <c r="D10" s="889"/>
      <c r="E10" s="889"/>
      <c r="F10" s="127" t="s">
        <v>13</v>
      </c>
      <c r="G10" s="126" t="s">
        <v>14</v>
      </c>
      <c r="H10" s="893"/>
      <c r="I10" s="893"/>
      <c r="J10" s="889"/>
      <c r="K10" s="882"/>
    </row>
    <row r="11" spans="1:11" ht="15.75" thickBot="1">
      <c r="A11" s="887"/>
      <c r="B11" s="128"/>
      <c r="C11" s="129"/>
      <c r="D11" s="890"/>
      <c r="E11" s="891"/>
      <c r="F11" s="129" t="s">
        <v>15</v>
      </c>
      <c r="G11" s="129"/>
      <c r="H11" s="894"/>
      <c r="I11" s="894"/>
      <c r="J11" s="890"/>
      <c r="K11" s="883"/>
    </row>
    <row r="12" spans="1:11" ht="54.75" customHeight="1" thickTop="1">
      <c r="A12" s="234">
        <v>1</v>
      </c>
      <c r="B12" s="235" t="s">
        <v>30</v>
      </c>
      <c r="C12" s="446" t="s">
        <v>251</v>
      </c>
      <c r="D12" s="765">
        <v>6.1</v>
      </c>
      <c r="E12" s="540" t="s">
        <v>280</v>
      </c>
      <c r="F12" s="508" t="s">
        <v>20</v>
      </c>
      <c r="G12" s="184" t="s">
        <v>281</v>
      </c>
      <c r="H12" s="239" t="s">
        <v>31</v>
      </c>
      <c r="I12" s="538">
        <v>44050</v>
      </c>
      <c r="J12" s="438" t="s">
        <v>47</v>
      </c>
      <c r="K12" s="440"/>
    </row>
    <row r="13" spans="1:11" ht="6" customHeight="1">
      <c r="A13" s="234"/>
      <c r="B13" s="240"/>
      <c r="C13" s="157"/>
      <c r="D13" s="236"/>
      <c r="E13" s="137"/>
      <c r="F13" s="237"/>
      <c r="G13" s="238"/>
      <c r="H13" s="239"/>
      <c r="I13" s="310"/>
      <c r="J13" s="312"/>
      <c r="K13" s="311"/>
    </row>
    <row r="14" spans="1:11" ht="84.75" customHeight="1">
      <c r="A14" s="793">
        <v>2</v>
      </c>
      <c r="B14" s="794"/>
      <c r="C14" s="795" t="s">
        <v>252</v>
      </c>
      <c r="D14" s="796">
        <v>9.1</v>
      </c>
      <c r="E14" s="797" t="s">
        <v>282</v>
      </c>
      <c r="F14" s="798" t="s">
        <v>20</v>
      </c>
      <c r="G14" s="799" t="s">
        <v>283</v>
      </c>
      <c r="H14" s="800" t="s">
        <v>31</v>
      </c>
      <c r="I14" s="801">
        <v>44196</v>
      </c>
      <c r="J14" s="802"/>
      <c r="K14" s="792" t="s">
        <v>47</v>
      </c>
    </row>
    <row r="15" spans="1:11" ht="6" customHeight="1">
      <c r="A15" s="234"/>
      <c r="B15" s="240"/>
      <c r="C15" s="154"/>
      <c r="D15" s="236"/>
      <c r="E15" s="160"/>
      <c r="F15" s="237"/>
      <c r="G15" s="243"/>
      <c r="H15" s="239"/>
      <c r="I15" s="310"/>
      <c r="J15" s="312"/>
      <c r="K15" s="311"/>
    </row>
    <row r="16" spans="1:11" ht="48.75" customHeight="1">
      <c r="A16" s="793">
        <v>3</v>
      </c>
      <c r="B16" s="794"/>
      <c r="C16" s="795" t="s">
        <v>253</v>
      </c>
      <c r="D16" s="796">
        <v>9.1</v>
      </c>
      <c r="E16" s="803" t="s">
        <v>284</v>
      </c>
      <c r="F16" s="798" t="s">
        <v>15</v>
      </c>
      <c r="G16" s="799" t="s">
        <v>285</v>
      </c>
      <c r="H16" s="800" t="s">
        <v>31</v>
      </c>
      <c r="I16" s="801">
        <v>44104</v>
      </c>
      <c r="J16" s="791"/>
      <c r="K16" s="804" t="s">
        <v>47</v>
      </c>
    </row>
    <row r="17" spans="1:11" ht="6" customHeight="1" thickBot="1">
      <c r="A17" s="234"/>
      <c r="B17" s="240"/>
      <c r="C17" s="243"/>
      <c r="D17" s="241"/>
      <c r="E17" s="243"/>
      <c r="F17" s="242"/>
      <c r="G17" s="238"/>
      <c r="H17" s="245"/>
      <c r="I17" s="310"/>
      <c r="J17" s="312"/>
      <c r="K17" s="311"/>
    </row>
    <row r="18" spans="1:11" ht="34.5" customHeight="1" thickTop="1">
      <c r="A18" s="246">
        <v>1</v>
      </c>
      <c r="B18" s="247" t="s">
        <v>32</v>
      </c>
      <c r="C18" s="248" t="s">
        <v>33</v>
      </c>
      <c r="D18" s="880">
        <v>7.2</v>
      </c>
      <c r="E18" s="250" t="s">
        <v>132</v>
      </c>
      <c r="F18" s="846" t="s">
        <v>20</v>
      </c>
      <c r="G18" s="252" t="s">
        <v>133</v>
      </c>
      <c r="H18" s="253" t="s">
        <v>34</v>
      </c>
      <c r="I18" s="538">
        <v>44063</v>
      </c>
      <c r="J18" s="438" t="s">
        <v>47</v>
      </c>
      <c r="K18" s="440"/>
    </row>
    <row r="19" spans="1:11" ht="32.25" customHeight="1">
      <c r="A19" s="234"/>
      <c r="B19" s="235"/>
      <c r="C19" s="254" t="s">
        <v>35</v>
      </c>
      <c r="D19" s="874"/>
      <c r="E19" s="255" t="s">
        <v>134</v>
      </c>
      <c r="F19" s="896"/>
      <c r="G19" s="256" t="s">
        <v>36</v>
      </c>
      <c r="H19" s="239" t="s">
        <v>34</v>
      </c>
      <c r="I19" s="539">
        <v>44063</v>
      </c>
      <c r="J19" s="442" t="s">
        <v>47</v>
      </c>
      <c r="K19" s="311"/>
    </row>
    <row r="20" spans="1:11" ht="6" customHeight="1">
      <c r="A20" s="234"/>
      <c r="B20" s="235"/>
      <c r="C20" s="243"/>
      <c r="D20" s="241"/>
      <c r="E20" s="243"/>
      <c r="F20" s="242"/>
      <c r="G20" s="238"/>
      <c r="H20" s="257"/>
      <c r="I20" s="310"/>
      <c r="J20" s="312"/>
      <c r="K20" s="311"/>
    </row>
    <row r="21" spans="1:11" ht="50.25" customHeight="1">
      <c r="A21" s="244">
        <v>2</v>
      </c>
      <c r="B21" s="235"/>
      <c r="C21" s="157" t="s">
        <v>37</v>
      </c>
      <c r="D21" s="236">
        <v>7.5</v>
      </c>
      <c r="E21" s="433" t="s">
        <v>130</v>
      </c>
      <c r="F21" s="237" t="s">
        <v>15</v>
      </c>
      <c r="G21" s="133" t="s">
        <v>131</v>
      </c>
      <c r="H21" s="239" t="s">
        <v>34</v>
      </c>
      <c r="I21" s="539">
        <v>44063</v>
      </c>
      <c r="J21" s="442" t="s">
        <v>47</v>
      </c>
      <c r="K21" s="441"/>
    </row>
    <row r="22" spans="1:11" ht="6" customHeight="1" thickBot="1">
      <c r="A22" s="258"/>
      <c r="B22" s="259"/>
      <c r="C22" s="148"/>
      <c r="D22" s="260"/>
      <c r="E22" s="154"/>
      <c r="F22" s="242"/>
      <c r="G22" s="261"/>
      <c r="H22" s="262"/>
      <c r="I22" s="313"/>
      <c r="J22" s="314"/>
      <c r="K22" s="311"/>
    </row>
    <row r="23" spans="1:11" ht="35.25" customHeight="1" thickTop="1">
      <c r="A23" s="246">
        <v>1</v>
      </c>
      <c r="B23" s="247" t="s">
        <v>38</v>
      </c>
      <c r="C23" s="836" t="s">
        <v>182</v>
      </c>
      <c r="D23" s="249">
        <v>6.1</v>
      </c>
      <c r="E23" s="263" t="s">
        <v>39</v>
      </c>
      <c r="F23" s="251" t="s">
        <v>20</v>
      </c>
      <c r="G23" s="131" t="s">
        <v>183</v>
      </c>
      <c r="H23" s="264" t="s">
        <v>40</v>
      </c>
      <c r="I23" s="538">
        <v>44039</v>
      </c>
      <c r="J23" s="438" t="s">
        <v>47</v>
      </c>
      <c r="K23" s="316"/>
    </row>
    <row r="24" spans="1:11" ht="6" customHeight="1">
      <c r="A24" s="258"/>
      <c r="B24" s="265"/>
      <c r="C24" s="266"/>
      <c r="D24" s="267"/>
      <c r="E24" s="137"/>
      <c r="F24" s="268"/>
      <c r="G24" s="140"/>
      <c r="H24" s="269"/>
      <c r="I24" s="317"/>
      <c r="J24" s="318"/>
      <c r="K24" s="319"/>
    </row>
    <row r="25" spans="1:11" ht="51.75" customHeight="1">
      <c r="A25" s="244">
        <v>2</v>
      </c>
      <c r="B25" s="265"/>
      <c r="C25" s="133" t="s">
        <v>184</v>
      </c>
      <c r="D25" s="236">
        <v>6.2</v>
      </c>
      <c r="E25" s="270" t="s">
        <v>185</v>
      </c>
      <c r="F25" s="237" t="s">
        <v>15</v>
      </c>
      <c r="G25" s="148" t="s">
        <v>186</v>
      </c>
      <c r="H25" s="271" t="s">
        <v>40</v>
      </c>
      <c r="I25" s="203">
        <v>44058</v>
      </c>
      <c r="J25" s="442" t="s">
        <v>47</v>
      </c>
      <c r="K25" s="319"/>
    </row>
    <row r="26" spans="1:11" ht="6" customHeight="1">
      <c r="A26" s="258"/>
      <c r="B26" s="265"/>
      <c r="C26" s="266"/>
      <c r="D26" s="267"/>
      <c r="E26" s="137"/>
      <c r="F26" s="268"/>
      <c r="G26" s="140"/>
      <c r="H26" s="271"/>
      <c r="I26" s="317"/>
      <c r="J26" s="314"/>
      <c r="K26" s="319"/>
    </row>
    <row r="27" spans="1:11" ht="38.25" customHeight="1">
      <c r="A27" s="244">
        <v>3</v>
      </c>
      <c r="B27" s="265"/>
      <c r="C27" s="133" t="s">
        <v>187</v>
      </c>
      <c r="D27" s="236">
        <v>8.1</v>
      </c>
      <c r="E27" s="270" t="s">
        <v>188</v>
      </c>
      <c r="F27" s="237" t="s">
        <v>15</v>
      </c>
      <c r="G27" s="148" t="s">
        <v>189</v>
      </c>
      <c r="H27" s="271" t="s">
        <v>40</v>
      </c>
      <c r="I27" s="203">
        <v>44053</v>
      </c>
      <c r="J27" s="442" t="s">
        <v>47</v>
      </c>
      <c r="K27" s="319"/>
    </row>
    <row r="28" spans="1:11" ht="6" customHeight="1" thickBot="1">
      <c r="A28" s="272"/>
      <c r="B28" s="273"/>
      <c r="C28" s="274"/>
      <c r="D28" s="275"/>
      <c r="E28" s="276"/>
      <c r="F28" s="277"/>
      <c r="G28" s="278"/>
      <c r="H28" s="279"/>
      <c r="I28" s="320"/>
      <c r="J28" s="321"/>
      <c r="K28" s="322"/>
    </row>
    <row r="29" spans="1:11" s="212" customFormat="1" ht="33" customHeight="1" thickTop="1">
      <c r="A29" s="877">
        <v>1</v>
      </c>
      <c r="B29" s="878" t="s">
        <v>41</v>
      </c>
      <c r="C29" s="837" t="s">
        <v>42</v>
      </c>
      <c r="D29" s="880" t="s">
        <v>28</v>
      </c>
      <c r="E29" s="817"/>
      <c r="F29" s="895" t="s">
        <v>15</v>
      </c>
      <c r="G29" s="818"/>
      <c r="H29" s="880" t="s">
        <v>43</v>
      </c>
      <c r="I29" s="897">
        <v>44153</v>
      </c>
      <c r="J29" s="899"/>
      <c r="K29" s="884" t="s">
        <v>47</v>
      </c>
    </row>
    <row r="30" spans="1:11" s="212" customFormat="1" ht="48" customHeight="1">
      <c r="A30" s="875"/>
      <c r="B30" s="879"/>
      <c r="C30" s="838" t="s">
        <v>324</v>
      </c>
      <c r="D30" s="874"/>
      <c r="E30" s="288" t="s">
        <v>357</v>
      </c>
      <c r="F30" s="872"/>
      <c r="G30" s="288" t="s">
        <v>358</v>
      </c>
      <c r="H30" s="874"/>
      <c r="I30" s="898"/>
      <c r="J30" s="900"/>
      <c r="K30" s="869"/>
    </row>
    <row r="31" spans="1:11" s="212" customFormat="1" ht="17.25" customHeight="1">
      <c r="A31" s="875"/>
      <c r="B31" s="879"/>
      <c r="C31" s="839" t="s">
        <v>325</v>
      </c>
      <c r="D31" s="874"/>
      <c r="E31" s="819"/>
      <c r="F31" s="872"/>
      <c r="G31" s="820"/>
      <c r="H31" s="874"/>
      <c r="I31" s="898"/>
      <c r="J31" s="900"/>
      <c r="K31" s="869"/>
    </row>
    <row r="32" spans="1:11" ht="6" customHeight="1">
      <c r="A32" s="234"/>
      <c r="B32" s="265"/>
      <c r="C32" s="840"/>
      <c r="D32" s="241"/>
      <c r="E32" s="283"/>
      <c r="F32" s="284"/>
      <c r="G32" s="285"/>
      <c r="H32" s="282"/>
      <c r="I32" s="310"/>
      <c r="J32" s="323"/>
      <c r="K32" s="319"/>
    </row>
    <row r="33" spans="1:11" ht="48.75" customHeight="1">
      <c r="A33" s="244">
        <v>2</v>
      </c>
      <c r="B33" s="265"/>
      <c r="C33" s="838" t="s">
        <v>216</v>
      </c>
      <c r="D33" s="236">
        <v>6.1</v>
      </c>
      <c r="E33" s="789" t="s">
        <v>353</v>
      </c>
      <c r="F33" s="787" t="s">
        <v>20</v>
      </c>
      <c r="G33" s="790" t="s">
        <v>354</v>
      </c>
      <c r="H33" s="282" t="s">
        <v>43</v>
      </c>
      <c r="I33" s="816">
        <v>44049</v>
      </c>
      <c r="J33" s="442" t="s">
        <v>47</v>
      </c>
      <c r="K33" s="439"/>
    </row>
    <row r="34" spans="1:11" ht="6" customHeight="1">
      <c r="A34" s="234"/>
      <c r="B34" s="265"/>
      <c r="C34" s="243"/>
      <c r="D34" s="241"/>
      <c r="E34" s="286"/>
      <c r="F34" s="284"/>
      <c r="G34" s="281"/>
      <c r="H34" s="282"/>
      <c r="I34" s="310"/>
      <c r="J34" s="207"/>
      <c r="K34" s="319"/>
    </row>
    <row r="35" spans="1:11" s="212" customFormat="1" ht="31.5" customHeight="1">
      <c r="A35" s="875">
        <v>3</v>
      </c>
      <c r="B35" s="876"/>
      <c r="C35" s="838" t="s">
        <v>217</v>
      </c>
      <c r="D35" s="870" t="s">
        <v>28</v>
      </c>
      <c r="E35" s="871" t="s">
        <v>355</v>
      </c>
      <c r="F35" s="872" t="s">
        <v>15</v>
      </c>
      <c r="G35" s="873" t="s">
        <v>356</v>
      </c>
      <c r="H35" s="874" t="s">
        <v>43</v>
      </c>
      <c r="I35" s="868">
        <v>44092</v>
      </c>
      <c r="J35" s="867" t="s">
        <v>47</v>
      </c>
      <c r="K35" s="869"/>
    </row>
    <row r="36" spans="1:11" s="212" customFormat="1" ht="84" customHeight="1">
      <c r="A36" s="875"/>
      <c r="B36" s="876"/>
      <c r="C36" s="803" t="s">
        <v>323</v>
      </c>
      <c r="D36" s="870"/>
      <c r="E36" s="871"/>
      <c r="F36" s="872"/>
      <c r="G36" s="873"/>
      <c r="H36" s="874"/>
      <c r="I36" s="868"/>
      <c r="J36" s="867"/>
      <c r="K36" s="869"/>
    </row>
    <row r="37" spans="1:11" ht="6" customHeight="1">
      <c r="A37" s="234"/>
      <c r="B37" s="265"/>
      <c r="C37" s="243"/>
      <c r="D37" s="241"/>
      <c r="E37" s="169"/>
      <c r="F37" s="284"/>
      <c r="G37" s="281"/>
      <c r="H37" s="282"/>
      <c r="I37" s="310"/>
      <c r="J37" s="207"/>
      <c r="K37" s="319"/>
    </row>
    <row r="38" spans="1:11" s="212" customFormat="1" ht="33.75" customHeight="1">
      <c r="A38" s="821">
        <v>4</v>
      </c>
      <c r="B38" s="822"/>
      <c r="C38" s="823" t="s">
        <v>218</v>
      </c>
      <c r="D38" s="809">
        <v>7.2</v>
      </c>
      <c r="E38" s="164" t="s">
        <v>359</v>
      </c>
      <c r="F38" s="824" t="s">
        <v>15</v>
      </c>
      <c r="G38" s="825" t="s">
        <v>360</v>
      </c>
      <c r="H38" s="809" t="s">
        <v>43</v>
      </c>
      <c r="I38" s="868">
        <v>44092</v>
      </c>
      <c r="J38" s="808" t="s">
        <v>47</v>
      </c>
      <c r="K38" s="783"/>
    </row>
    <row r="39" spans="1:11" s="212" customFormat="1" ht="6" customHeight="1">
      <c r="A39" s="821"/>
      <c r="B39" s="822"/>
      <c r="C39" s="823"/>
      <c r="D39" s="809"/>
      <c r="E39" s="510"/>
      <c r="F39" s="824"/>
      <c r="G39" s="825"/>
      <c r="H39" s="826"/>
      <c r="I39" s="868"/>
      <c r="J39" s="395"/>
      <c r="K39" s="783"/>
    </row>
    <row r="40" spans="1:11" s="212" customFormat="1" ht="48" customHeight="1">
      <c r="A40" s="821">
        <v>5</v>
      </c>
      <c r="B40" s="822"/>
      <c r="C40" s="293" t="s">
        <v>219</v>
      </c>
      <c r="D40" s="809" t="s">
        <v>220</v>
      </c>
      <c r="E40" s="510" t="s">
        <v>361</v>
      </c>
      <c r="F40" s="824" t="s">
        <v>15</v>
      </c>
      <c r="G40" s="825" t="s">
        <v>362</v>
      </c>
      <c r="H40" s="809" t="s">
        <v>43</v>
      </c>
      <c r="I40" s="868">
        <v>44092</v>
      </c>
      <c r="J40" s="808" t="s">
        <v>47</v>
      </c>
      <c r="K40" s="783"/>
    </row>
    <row r="41" spans="1:11" s="212" customFormat="1" ht="6" customHeight="1">
      <c r="A41" s="827"/>
      <c r="B41" s="828"/>
      <c r="C41" s="829"/>
      <c r="D41" s="288"/>
      <c r="E41" s="287"/>
      <c r="F41" s="289"/>
      <c r="G41" s="290"/>
      <c r="H41" s="830"/>
      <c r="I41" s="868"/>
      <c r="J41" s="395"/>
      <c r="K41" s="831"/>
    </row>
    <row r="42" spans="1:11" ht="32.25" customHeight="1">
      <c r="A42" s="244">
        <v>6</v>
      </c>
      <c r="B42" s="235" t="s">
        <v>45</v>
      </c>
      <c r="C42" s="838" t="s">
        <v>221</v>
      </c>
      <c r="D42" s="292" t="s">
        <v>222</v>
      </c>
      <c r="E42" s="293" t="s">
        <v>287</v>
      </c>
      <c r="F42" s="764" t="s">
        <v>20</v>
      </c>
      <c r="G42" s="294" t="s">
        <v>286</v>
      </c>
      <c r="H42" s="509" t="s">
        <v>46</v>
      </c>
      <c r="I42" s="788">
        <v>44049</v>
      </c>
      <c r="J42" s="442" t="s">
        <v>47</v>
      </c>
      <c r="K42" s="319"/>
    </row>
    <row r="43" spans="1:11" ht="6" customHeight="1">
      <c r="A43" s="234"/>
      <c r="B43" s="265"/>
      <c r="C43" s="291"/>
      <c r="D43" s="288"/>
      <c r="E43" s="295"/>
      <c r="F43" s="296"/>
      <c r="G43" s="297"/>
      <c r="H43" s="239"/>
      <c r="I43" s="310"/>
      <c r="J43" s="207"/>
      <c r="K43" s="319"/>
    </row>
    <row r="44" spans="1:11" ht="51" customHeight="1">
      <c r="A44" s="244">
        <v>7</v>
      </c>
      <c r="B44" s="265"/>
      <c r="C44" s="133" t="s">
        <v>223</v>
      </c>
      <c r="D44" s="292">
        <v>6.1</v>
      </c>
      <c r="E44" s="293" t="s">
        <v>287</v>
      </c>
      <c r="F44" s="575" t="s">
        <v>20</v>
      </c>
      <c r="G44" s="298" t="s">
        <v>288</v>
      </c>
      <c r="H44" s="509" t="s">
        <v>46</v>
      </c>
      <c r="I44" s="788">
        <v>44049</v>
      </c>
      <c r="J44" s="442" t="s">
        <v>47</v>
      </c>
      <c r="K44" s="319"/>
    </row>
    <row r="45" spans="1:11" ht="6" customHeight="1">
      <c r="A45" s="234"/>
      <c r="B45" s="265"/>
      <c r="C45" s="291"/>
      <c r="D45" s="288"/>
      <c r="E45" s="287"/>
      <c r="F45" s="289"/>
      <c r="G45" s="290"/>
      <c r="H45" s="239"/>
      <c r="I45" s="310"/>
      <c r="J45" s="207"/>
      <c r="K45" s="319"/>
    </row>
    <row r="46" spans="1:11" ht="48" customHeight="1">
      <c r="A46" s="244">
        <v>8</v>
      </c>
      <c r="B46" s="265"/>
      <c r="C46" s="506" t="s">
        <v>224</v>
      </c>
      <c r="D46" s="292">
        <v>7.2</v>
      </c>
      <c r="E46" s="293" t="s">
        <v>289</v>
      </c>
      <c r="F46" s="237" t="s">
        <v>15</v>
      </c>
      <c r="G46" s="294" t="s">
        <v>288</v>
      </c>
      <c r="H46" s="282" t="s">
        <v>46</v>
      </c>
      <c r="I46" s="788">
        <v>44049</v>
      </c>
      <c r="J46" s="442" t="s">
        <v>47</v>
      </c>
      <c r="K46" s="319"/>
    </row>
    <row r="47" spans="1:11" s="507" customFormat="1" ht="6" customHeight="1">
      <c r="A47" s="244"/>
      <c r="B47" s="265"/>
      <c r="C47" s="506"/>
      <c r="D47" s="292"/>
      <c r="E47" s="293"/>
      <c r="F47" s="508"/>
      <c r="G47" s="294"/>
      <c r="H47" s="239"/>
      <c r="I47" s="788"/>
      <c r="J47" s="437"/>
      <c r="K47" s="319"/>
    </row>
    <row r="48" spans="1:11" s="507" customFormat="1" ht="48" customHeight="1">
      <c r="A48" s="244">
        <v>9</v>
      </c>
      <c r="B48" s="265"/>
      <c r="C48" s="540" t="s">
        <v>326</v>
      </c>
      <c r="D48" s="292" t="s">
        <v>28</v>
      </c>
      <c r="E48" s="293" t="s">
        <v>290</v>
      </c>
      <c r="F48" s="508" t="s">
        <v>15</v>
      </c>
      <c r="G48" s="294" t="s">
        <v>291</v>
      </c>
      <c r="H48" s="571" t="s">
        <v>46</v>
      </c>
      <c r="I48" s="788">
        <v>44049</v>
      </c>
      <c r="J48" s="442" t="s">
        <v>47</v>
      </c>
      <c r="K48" s="319"/>
    </row>
    <row r="49" spans="1:11" s="576" customFormat="1" ht="7.5" customHeight="1">
      <c r="A49" s="574"/>
      <c r="B49" s="265"/>
      <c r="C49" s="540"/>
      <c r="D49" s="292"/>
      <c r="E49" s="293"/>
      <c r="F49" s="575"/>
      <c r="G49" s="294"/>
      <c r="H49" s="239"/>
      <c r="I49" s="788"/>
      <c r="J49" s="437"/>
      <c r="K49" s="319"/>
    </row>
    <row r="50" spans="1:11" s="212" customFormat="1" ht="84.75" customHeight="1">
      <c r="A50" s="821">
        <v>10</v>
      </c>
      <c r="B50" s="828"/>
      <c r="C50" s="803" t="s">
        <v>292</v>
      </c>
      <c r="D50" s="292">
        <v>8.5</v>
      </c>
      <c r="E50" s="293" t="s">
        <v>293</v>
      </c>
      <c r="F50" s="824" t="s">
        <v>15</v>
      </c>
      <c r="G50" s="294" t="s">
        <v>294</v>
      </c>
      <c r="H50" s="809" t="s">
        <v>46</v>
      </c>
      <c r="I50" s="816">
        <v>44110</v>
      </c>
      <c r="J50" s="808" t="s">
        <v>47</v>
      </c>
      <c r="K50" s="783"/>
    </row>
    <row r="51" spans="1:11" ht="6" customHeight="1" thickBot="1">
      <c r="A51" s="299"/>
      <c r="B51" s="273"/>
      <c r="C51" s="300"/>
      <c r="D51" s="301"/>
      <c r="E51" s="302"/>
      <c r="F51" s="303"/>
      <c r="G51" s="304"/>
      <c r="H51" s="305"/>
      <c r="I51" s="320"/>
      <c r="J51" s="325"/>
      <c r="K51" s="326"/>
    </row>
    <row r="52" spans="1:11" ht="33.75" thickTop="1">
      <c r="A52" s="306">
        <v>1</v>
      </c>
      <c r="B52" s="247" t="s">
        <v>48</v>
      </c>
      <c r="C52" s="307" t="s">
        <v>180</v>
      </c>
      <c r="D52" s="249"/>
      <c r="E52" s="307" t="s">
        <v>181</v>
      </c>
      <c r="F52" s="251"/>
      <c r="G52" s="307" t="s">
        <v>181</v>
      </c>
      <c r="H52" s="280" t="s">
        <v>49</v>
      </c>
      <c r="I52" s="315"/>
      <c r="J52" s="437"/>
      <c r="K52" s="327"/>
    </row>
    <row r="53" spans="1:11" ht="6" customHeight="1" thickBot="1">
      <c r="A53" s="308"/>
      <c r="B53" s="308"/>
      <c r="C53" s="308"/>
      <c r="D53" s="308"/>
      <c r="E53" s="308"/>
      <c r="F53" s="308"/>
      <c r="G53" s="308"/>
      <c r="H53" s="493"/>
      <c r="I53" s="308"/>
      <c r="J53" s="308"/>
      <c r="K53" s="328"/>
    </row>
    <row r="54" spans="1:11" ht="15.75" thickTop="1"/>
  </sheetData>
  <mergeCells count="29">
    <mergeCell ref="I38:I39"/>
    <mergeCell ref="I40:I41"/>
    <mergeCell ref="K9:K11"/>
    <mergeCell ref="K29:K31"/>
    <mergeCell ref="A9:A11"/>
    <mergeCell ref="D9:D11"/>
    <mergeCell ref="E9:E11"/>
    <mergeCell ref="H9:H11"/>
    <mergeCell ref="I9:I11"/>
    <mergeCell ref="F29:F31"/>
    <mergeCell ref="F18:F19"/>
    <mergeCell ref="D18:D19"/>
    <mergeCell ref="J9:J11"/>
    <mergeCell ref="H29:H31"/>
    <mergeCell ref="I29:I31"/>
    <mergeCell ref="J29:J31"/>
    <mergeCell ref="A35:A36"/>
    <mergeCell ref="B35:B36"/>
    <mergeCell ref="A29:A31"/>
    <mergeCell ref="B29:B31"/>
    <mergeCell ref="D29:D31"/>
    <mergeCell ref="I35:I36"/>
    <mergeCell ref="J35:J36"/>
    <mergeCell ref="K35:K36"/>
    <mergeCell ref="D35:D36"/>
    <mergeCell ref="E35:E36"/>
    <mergeCell ref="F35:F36"/>
    <mergeCell ref="G35:G36"/>
    <mergeCell ref="H35:H36"/>
  </mergeCells>
  <pageMargins left="0.7" right="0.7" top="0.75" bottom="0.75" header="0.3" footer="0.3"/>
  <pageSetup orientation="portrait" r:id="rId1"/>
  <legacyDrawing r:id="rId2"/>
  <oleObjects>
    <oleObject shapeId="2049" r:id="rId3"/>
  </oleObjects>
</worksheet>
</file>

<file path=xl/worksheets/sheet3.xml><?xml version="1.0" encoding="utf-8"?>
<worksheet xmlns="http://schemas.openxmlformats.org/spreadsheetml/2006/main" xmlns:r="http://schemas.openxmlformats.org/officeDocument/2006/relationships">
  <dimension ref="A1:L182"/>
  <sheetViews>
    <sheetView zoomScale="89" zoomScaleNormal="89" workbookViewId="0">
      <pane xSplit="7920" ySplit="1725" topLeftCell="C55" activePane="bottomRight"/>
      <selection activeCell="E29" sqref="E29"/>
      <selection pane="topRight" activeCell="C7" sqref="C7"/>
      <selection pane="bottomLeft" activeCell="C65" sqref="C65"/>
      <selection pane="bottomRight" activeCell="E59" sqref="E59"/>
    </sheetView>
  </sheetViews>
  <sheetFormatPr defaultColWidth="9" defaultRowHeight="15"/>
  <cols>
    <col min="1" max="1" width="4.7109375" customWidth="1"/>
    <col min="2" max="2" width="14.140625" customWidth="1"/>
    <col min="3" max="3" width="61.85546875" customWidth="1"/>
    <col min="4" max="4" width="10.28515625" customWidth="1"/>
    <col min="5" max="5" width="48.5703125" customWidth="1"/>
    <col min="6" max="6" width="6" customWidth="1"/>
    <col min="7" max="7" width="49.28515625" customWidth="1"/>
    <col min="8" max="8" width="15.140625" customWidth="1"/>
    <col min="9" max="9" width="16.5703125" customWidth="1"/>
    <col min="10" max="10" width="8.85546875" customWidth="1"/>
    <col min="11" max="11" width="9.5703125" customWidth="1"/>
  </cols>
  <sheetData>
    <row r="1" spans="1:11" ht="16.5">
      <c r="C1" s="443" t="s">
        <v>135</v>
      </c>
      <c r="H1" s="117"/>
      <c r="I1" s="199"/>
      <c r="J1" s="200"/>
      <c r="K1" s="200"/>
    </row>
    <row r="2" spans="1:11" ht="16.5">
      <c r="C2" t="s">
        <v>50</v>
      </c>
      <c r="H2" s="117"/>
      <c r="I2" s="201"/>
    </row>
    <row r="3" spans="1:11" ht="16.5">
      <c r="C3" t="s">
        <v>1</v>
      </c>
      <c r="H3" s="118"/>
      <c r="I3" s="201"/>
    </row>
    <row r="4" spans="1:11" ht="16.5">
      <c r="H4" s="117"/>
      <c r="I4" s="201"/>
    </row>
    <row r="5" spans="1:11" ht="16.5">
      <c r="H5" s="117"/>
      <c r="I5" s="201"/>
    </row>
    <row r="6" spans="1:11" ht="17.25">
      <c r="A6" s="119"/>
      <c r="B6" s="119"/>
      <c r="C6" s="119"/>
      <c r="D6" s="119"/>
      <c r="E6" s="120" t="s">
        <v>2</v>
      </c>
      <c r="F6" s="121"/>
      <c r="G6" s="121"/>
      <c r="H6" s="117"/>
      <c r="I6" s="200"/>
      <c r="J6" s="119"/>
      <c r="K6" s="119"/>
    </row>
    <row r="7" spans="1:11" ht="17.25">
      <c r="A7" s="119"/>
      <c r="B7" s="121"/>
      <c r="C7" s="119"/>
      <c r="D7" s="119"/>
      <c r="E7" s="122" t="s">
        <v>137</v>
      </c>
      <c r="F7" s="119"/>
      <c r="G7" s="119"/>
      <c r="H7" s="117"/>
      <c r="I7" s="200"/>
      <c r="J7" s="119"/>
      <c r="K7" s="119"/>
    </row>
    <row r="8" spans="1:11" ht="17.25">
      <c r="A8" s="119"/>
      <c r="B8" s="121"/>
      <c r="C8" s="119"/>
      <c r="D8" s="119"/>
      <c r="E8" s="120"/>
      <c r="F8" s="119"/>
      <c r="G8" s="119"/>
      <c r="H8" s="119"/>
      <c r="I8" s="202"/>
      <c r="J8" s="119"/>
      <c r="K8" s="119"/>
    </row>
    <row r="9" spans="1:11" ht="15.75" customHeight="1">
      <c r="A9" s="904" t="s">
        <v>3</v>
      </c>
      <c r="B9" s="336"/>
      <c r="C9" s="337"/>
      <c r="D9" s="853" t="s">
        <v>4</v>
      </c>
      <c r="E9" s="853" t="s">
        <v>5</v>
      </c>
      <c r="F9" s="338" t="s">
        <v>6</v>
      </c>
      <c r="G9" s="337"/>
      <c r="H9" s="863" t="s">
        <v>7</v>
      </c>
      <c r="I9" s="863" t="s">
        <v>8</v>
      </c>
      <c r="J9" s="853" t="s">
        <v>9</v>
      </c>
      <c r="K9" s="860" t="s">
        <v>10</v>
      </c>
    </row>
    <row r="10" spans="1:11" ht="15.75">
      <c r="A10" s="905"/>
      <c r="B10" s="339" t="s">
        <v>11</v>
      </c>
      <c r="C10" s="339" t="s">
        <v>12</v>
      </c>
      <c r="D10" s="854"/>
      <c r="E10" s="854"/>
      <c r="F10" s="340" t="s">
        <v>13</v>
      </c>
      <c r="G10" s="339" t="s">
        <v>14</v>
      </c>
      <c r="H10" s="864"/>
      <c r="I10" s="864"/>
      <c r="J10" s="854"/>
      <c r="K10" s="861"/>
    </row>
    <row r="11" spans="1:11" ht="16.5" thickBot="1">
      <c r="A11" s="906"/>
      <c r="B11" s="341"/>
      <c r="C11" s="342"/>
      <c r="D11" s="855"/>
      <c r="E11" s="855"/>
      <c r="F11" s="342" t="s">
        <v>15</v>
      </c>
      <c r="G11" s="342"/>
      <c r="H11" s="865"/>
      <c r="I11" s="865"/>
      <c r="J11" s="855"/>
      <c r="K11" s="862"/>
    </row>
    <row r="12" spans="1:11" ht="61.5" customHeight="1" thickTop="1">
      <c r="A12" s="456">
        <v>1</v>
      </c>
      <c r="B12" s="457" t="s">
        <v>51</v>
      </c>
      <c r="C12" s="841" t="s">
        <v>139</v>
      </c>
      <c r="D12" s="449">
        <v>6.2</v>
      </c>
      <c r="E12" s="498" t="s">
        <v>195</v>
      </c>
      <c r="F12" s="132" t="s">
        <v>15</v>
      </c>
      <c r="G12" s="477" t="s">
        <v>197</v>
      </c>
      <c r="H12" s="134" t="s">
        <v>52</v>
      </c>
      <c r="I12" s="503">
        <v>44054</v>
      </c>
      <c r="J12" s="438" t="s">
        <v>47</v>
      </c>
      <c r="K12" s="572"/>
    </row>
    <row r="13" spans="1:11" s="444" customFormat="1" ht="9" customHeight="1">
      <c r="A13" s="458"/>
      <c r="B13" s="457"/>
      <c r="C13" s="448"/>
      <c r="D13" s="449"/>
      <c r="E13" s="148"/>
      <c r="F13" s="451"/>
      <c r="G13" s="133"/>
      <c r="H13" s="134"/>
      <c r="I13" s="502"/>
      <c r="J13" s="312"/>
      <c r="K13" s="311"/>
    </row>
    <row r="14" spans="1:11" ht="63" customHeight="1">
      <c r="A14" s="458">
        <v>2</v>
      </c>
      <c r="B14" s="459"/>
      <c r="C14" s="448" t="s">
        <v>140</v>
      </c>
      <c r="D14" s="450">
        <v>6.1</v>
      </c>
      <c r="E14" s="496" t="s">
        <v>194</v>
      </c>
      <c r="F14" s="492" t="s">
        <v>20</v>
      </c>
      <c r="G14" s="497" t="s">
        <v>196</v>
      </c>
      <c r="H14" s="145" t="s">
        <v>52</v>
      </c>
      <c r="I14" s="495">
        <v>44083</v>
      </c>
      <c r="J14" s="442" t="s">
        <v>47</v>
      </c>
      <c r="K14" s="573"/>
    </row>
    <row r="15" spans="1:11" s="444" customFormat="1" ht="9" customHeight="1">
      <c r="A15" s="458"/>
      <c r="B15" s="459"/>
      <c r="C15" s="448"/>
      <c r="D15" s="450"/>
      <c r="E15" s="142"/>
      <c r="F15" s="143"/>
      <c r="G15" s="144"/>
      <c r="H15" s="145"/>
      <c r="I15" s="502"/>
      <c r="J15" s="437"/>
      <c r="K15" s="205"/>
    </row>
    <row r="16" spans="1:11" ht="64.5" customHeight="1">
      <c r="A16" s="458">
        <v>3</v>
      </c>
      <c r="B16" s="460"/>
      <c r="C16" s="841" t="s">
        <v>141</v>
      </c>
      <c r="D16" s="450">
        <v>8.1</v>
      </c>
      <c r="E16" s="504" t="s">
        <v>212</v>
      </c>
      <c r="F16" s="500" t="s">
        <v>15</v>
      </c>
      <c r="G16" s="504" t="s">
        <v>213</v>
      </c>
      <c r="H16" s="145" t="s">
        <v>52</v>
      </c>
      <c r="I16" s="505" t="s">
        <v>214</v>
      </c>
      <c r="J16" s="442" t="s">
        <v>47</v>
      </c>
      <c r="K16" s="205"/>
    </row>
    <row r="17" spans="1:11" ht="9" customHeight="1">
      <c r="A17" s="461"/>
      <c r="B17" s="460"/>
      <c r="C17" s="140"/>
      <c r="D17" s="136"/>
      <c r="E17" s="137"/>
      <c r="F17" s="138"/>
      <c r="G17" s="137"/>
      <c r="H17" s="139"/>
      <c r="I17" s="206"/>
      <c r="J17" s="207"/>
      <c r="K17" s="205"/>
    </row>
    <row r="18" spans="1:11" ht="84" customHeight="1">
      <c r="A18" s="458">
        <v>4</v>
      </c>
      <c r="B18" s="460"/>
      <c r="C18" s="841" t="s">
        <v>320</v>
      </c>
      <c r="D18" s="908">
        <v>8.1</v>
      </c>
      <c r="E18" s="909" t="s">
        <v>192</v>
      </c>
      <c r="F18" s="910" t="s">
        <v>15</v>
      </c>
      <c r="G18" s="909" t="s">
        <v>193</v>
      </c>
      <c r="H18" s="912" t="s">
        <v>52</v>
      </c>
      <c r="I18" s="911">
        <v>44054</v>
      </c>
      <c r="J18" s="902" t="s">
        <v>47</v>
      </c>
      <c r="K18" s="903"/>
    </row>
    <row r="19" spans="1:11" s="444" customFormat="1" ht="51.75" customHeight="1">
      <c r="A19" s="458"/>
      <c r="B19" s="460"/>
      <c r="C19" s="842" t="s">
        <v>142</v>
      </c>
      <c r="D19" s="908"/>
      <c r="E19" s="909"/>
      <c r="F19" s="910"/>
      <c r="G19" s="909"/>
      <c r="H19" s="912"/>
      <c r="I19" s="911"/>
      <c r="J19" s="902"/>
      <c r="K19" s="903"/>
    </row>
    <row r="20" spans="1:11" ht="9" customHeight="1">
      <c r="A20" s="461"/>
      <c r="B20" s="460"/>
      <c r="C20" s="140"/>
      <c r="D20" s="136"/>
      <c r="E20" s="137"/>
      <c r="F20" s="138"/>
      <c r="G20" s="137"/>
      <c r="H20" s="139"/>
      <c r="I20" s="206"/>
      <c r="J20" s="207"/>
      <c r="K20" s="205"/>
    </row>
    <row r="21" spans="1:11" ht="45.75" customHeight="1">
      <c r="A21" s="458">
        <v>5</v>
      </c>
      <c r="B21" s="460"/>
      <c r="C21" s="448" t="s">
        <v>143</v>
      </c>
      <c r="D21" s="908">
        <v>8.1</v>
      </c>
      <c r="E21" s="909" t="s">
        <v>210</v>
      </c>
      <c r="F21" s="910" t="s">
        <v>15</v>
      </c>
      <c r="G21" s="909" t="s">
        <v>211</v>
      </c>
      <c r="H21" s="912" t="s">
        <v>52</v>
      </c>
      <c r="I21" s="911">
        <v>44039</v>
      </c>
      <c r="J21" s="902" t="s">
        <v>47</v>
      </c>
      <c r="K21" s="903"/>
    </row>
    <row r="22" spans="1:11" s="444" customFormat="1" ht="66.75" customHeight="1">
      <c r="A22" s="458"/>
      <c r="B22" s="460"/>
      <c r="C22" s="841" t="s">
        <v>144</v>
      </c>
      <c r="D22" s="908"/>
      <c r="E22" s="909"/>
      <c r="F22" s="910"/>
      <c r="G22" s="909"/>
      <c r="H22" s="912"/>
      <c r="I22" s="911"/>
      <c r="J22" s="902"/>
      <c r="K22" s="903"/>
    </row>
    <row r="23" spans="1:11" ht="9" customHeight="1">
      <c r="A23" s="458"/>
      <c r="B23" s="460"/>
      <c r="C23" s="140"/>
      <c r="D23" s="136"/>
      <c r="E23" s="137"/>
      <c r="F23" s="138"/>
      <c r="G23" s="137"/>
      <c r="H23" s="139"/>
      <c r="I23" s="206"/>
      <c r="J23" s="207"/>
      <c r="K23" s="205"/>
    </row>
    <row r="24" spans="1:11" ht="63" customHeight="1">
      <c r="A24" s="458">
        <v>6</v>
      </c>
      <c r="B24" s="460"/>
      <c r="C24" s="448" t="s">
        <v>145</v>
      </c>
      <c r="D24" s="454" t="s">
        <v>146</v>
      </c>
      <c r="E24" s="504" t="s">
        <v>208</v>
      </c>
      <c r="F24" s="500" t="s">
        <v>15</v>
      </c>
      <c r="G24" s="504" t="s">
        <v>209</v>
      </c>
      <c r="H24" s="145" t="s">
        <v>52</v>
      </c>
      <c r="I24" s="203">
        <v>44039</v>
      </c>
      <c r="J24" s="442" t="s">
        <v>47</v>
      </c>
      <c r="K24" s="205"/>
    </row>
    <row r="25" spans="1:11" ht="9.75" customHeight="1">
      <c r="A25" s="462"/>
      <c r="B25" s="460"/>
      <c r="C25" s="149"/>
      <c r="D25" s="150"/>
      <c r="E25" s="151"/>
      <c r="F25" s="135"/>
      <c r="G25" s="152"/>
      <c r="H25" s="153"/>
      <c r="I25" s="208"/>
      <c r="J25" s="209"/>
      <c r="K25" s="205"/>
    </row>
    <row r="26" spans="1:11" ht="63" customHeight="1">
      <c r="A26" s="458">
        <v>7</v>
      </c>
      <c r="B26" s="460"/>
      <c r="C26" s="447" t="s">
        <v>321</v>
      </c>
      <c r="D26" s="450">
        <v>8.1</v>
      </c>
      <c r="E26" s="494" t="s">
        <v>190</v>
      </c>
      <c r="F26" s="492" t="s">
        <v>15</v>
      </c>
      <c r="G26" s="501" t="s">
        <v>191</v>
      </c>
      <c r="H26" s="145" t="s">
        <v>52</v>
      </c>
      <c r="I26" s="203">
        <v>44039</v>
      </c>
      <c r="J26" s="442" t="s">
        <v>47</v>
      </c>
      <c r="K26" s="205"/>
    </row>
    <row r="27" spans="1:11" s="445" customFormat="1" ht="9" customHeight="1">
      <c r="A27" s="458"/>
      <c r="B27" s="460"/>
      <c r="C27" s="447"/>
      <c r="D27" s="453"/>
      <c r="E27" s="155"/>
      <c r="F27" s="143"/>
      <c r="G27" s="156"/>
      <c r="H27" s="134"/>
      <c r="I27" s="203"/>
      <c r="J27" s="437"/>
      <c r="K27" s="205"/>
    </row>
    <row r="28" spans="1:11" s="445" customFormat="1" ht="34.5" customHeight="1">
      <c r="A28" s="458">
        <v>8</v>
      </c>
      <c r="B28" s="460"/>
      <c r="C28" s="448" t="s">
        <v>147</v>
      </c>
      <c r="D28" s="453">
        <v>7.2</v>
      </c>
      <c r="E28" s="499" t="s">
        <v>198</v>
      </c>
      <c r="F28" s="748" t="s">
        <v>20</v>
      </c>
      <c r="G28" s="448" t="s">
        <v>364</v>
      </c>
      <c r="H28" s="145" t="s">
        <v>52</v>
      </c>
      <c r="I28" s="495">
        <v>44054</v>
      </c>
      <c r="J28" s="442" t="s">
        <v>47</v>
      </c>
      <c r="K28" s="205"/>
    </row>
    <row r="29" spans="1:11" s="445" customFormat="1" ht="9" customHeight="1">
      <c r="A29" s="458"/>
      <c r="B29" s="460"/>
      <c r="C29" s="448"/>
      <c r="D29" s="453"/>
      <c r="E29" s="155"/>
      <c r="F29" s="143"/>
      <c r="G29" s="156"/>
      <c r="H29" s="134"/>
      <c r="I29" s="495"/>
      <c r="J29" s="437"/>
      <c r="K29" s="205"/>
    </row>
    <row r="30" spans="1:11" s="445" customFormat="1" ht="76.5" customHeight="1">
      <c r="A30" s="458">
        <v>9</v>
      </c>
      <c r="B30" s="460"/>
      <c r="C30" s="448" t="s">
        <v>148</v>
      </c>
      <c r="D30" s="453">
        <v>5.3</v>
      </c>
      <c r="E30" s="504" t="s">
        <v>199</v>
      </c>
      <c r="F30" s="500" t="s">
        <v>15</v>
      </c>
      <c r="G30" s="501" t="s">
        <v>200</v>
      </c>
      <c r="H30" s="145" t="s">
        <v>52</v>
      </c>
      <c r="I30" s="541">
        <v>44054</v>
      </c>
      <c r="J30" s="442" t="s">
        <v>47</v>
      </c>
      <c r="K30" s="205"/>
    </row>
    <row r="31" spans="1:11" s="445" customFormat="1" ht="9" customHeight="1">
      <c r="A31" s="458"/>
      <c r="B31" s="460"/>
      <c r="C31" s="447"/>
      <c r="D31" s="453"/>
      <c r="E31" s="504"/>
      <c r="F31" s="143"/>
      <c r="G31" s="156"/>
      <c r="H31" s="134"/>
      <c r="I31" s="541"/>
      <c r="J31" s="437"/>
      <c r="K31" s="205"/>
    </row>
    <row r="32" spans="1:11" s="445" customFormat="1" ht="114.75" customHeight="1">
      <c r="A32" s="458">
        <v>10</v>
      </c>
      <c r="B32" s="460"/>
      <c r="C32" s="448" t="s">
        <v>201</v>
      </c>
      <c r="D32" s="453" t="s">
        <v>149</v>
      </c>
      <c r="E32" s="494" t="s">
        <v>202</v>
      </c>
      <c r="F32" s="500" t="s">
        <v>15</v>
      </c>
      <c r="G32" s="501" t="s">
        <v>205</v>
      </c>
      <c r="H32" s="145" t="s">
        <v>52</v>
      </c>
      <c r="I32" s="495">
        <v>44054</v>
      </c>
      <c r="J32" s="442" t="s">
        <v>47</v>
      </c>
      <c r="K32" s="205"/>
    </row>
    <row r="33" spans="1:12" s="445" customFormat="1" ht="9" customHeight="1">
      <c r="A33" s="458"/>
      <c r="B33" s="460"/>
      <c r="C33" s="447"/>
      <c r="D33" s="453"/>
      <c r="E33" s="155"/>
      <c r="F33" s="143"/>
      <c r="G33" s="156"/>
      <c r="H33" s="134"/>
      <c r="I33" s="495"/>
      <c r="J33" s="437"/>
      <c r="K33" s="205"/>
    </row>
    <row r="34" spans="1:12" s="445" customFormat="1" ht="68.25" customHeight="1">
      <c r="A34" s="458">
        <v>11</v>
      </c>
      <c r="B34" s="460"/>
      <c r="C34" s="841" t="s">
        <v>328</v>
      </c>
      <c r="D34" s="453" t="s">
        <v>53</v>
      </c>
      <c r="E34" s="494" t="s">
        <v>206</v>
      </c>
      <c r="F34" s="500" t="s">
        <v>215</v>
      </c>
      <c r="G34" s="501" t="s">
        <v>207</v>
      </c>
      <c r="H34" s="145" t="s">
        <v>52</v>
      </c>
      <c r="I34" s="505" t="s">
        <v>214</v>
      </c>
      <c r="J34" s="442" t="s">
        <v>47</v>
      </c>
      <c r="K34" s="205"/>
    </row>
    <row r="35" spans="1:12" s="445" customFormat="1" ht="9" customHeight="1">
      <c r="A35" s="458"/>
      <c r="B35" s="460"/>
      <c r="C35" s="448"/>
      <c r="D35" s="453"/>
      <c r="E35" s="155"/>
      <c r="F35" s="143"/>
      <c r="G35" s="156"/>
      <c r="H35" s="134"/>
      <c r="I35" s="203"/>
      <c r="J35" s="437"/>
      <c r="K35" s="205"/>
    </row>
    <row r="36" spans="1:12" s="445" customFormat="1" ht="130.5" customHeight="1">
      <c r="A36" s="458">
        <v>12</v>
      </c>
      <c r="B36" s="460"/>
      <c r="C36" s="841" t="s">
        <v>150</v>
      </c>
      <c r="D36" s="453" t="s">
        <v>53</v>
      </c>
      <c r="E36" s="494" t="s">
        <v>203</v>
      </c>
      <c r="F36" s="500" t="s">
        <v>15</v>
      </c>
      <c r="G36" s="501" t="s">
        <v>204</v>
      </c>
      <c r="H36" s="145" t="s">
        <v>52</v>
      </c>
      <c r="I36" s="495">
        <v>44054</v>
      </c>
      <c r="J36" s="442" t="s">
        <v>47</v>
      </c>
      <c r="K36" s="205"/>
    </row>
    <row r="37" spans="1:12" ht="9.75" customHeight="1" thickBot="1">
      <c r="A37" s="462"/>
      <c r="B37" s="460"/>
      <c r="C37" s="158"/>
      <c r="D37" s="159"/>
      <c r="E37" s="151"/>
      <c r="F37" s="135"/>
      <c r="G37" s="152"/>
      <c r="H37" s="153"/>
      <c r="I37" s="208"/>
      <c r="J37" s="209"/>
      <c r="K37" s="205"/>
    </row>
    <row r="38" spans="1:12" ht="111" customHeight="1" thickTop="1">
      <c r="A38" s="456">
        <v>1</v>
      </c>
      <c r="B38" s="463" t="s">
        <v>54</v>
      </c>
      <c r="C38" s="452" t="s">
        <v>151</v>
      </c>
      <c r="D38" s="468" t="s">
        <v>146</v>
      </c>
      <c r="E38" s="488" t="s">
        <v>178</v>
      </c>
      <c r="F38" s="489" t="s">
        <v>15</v>
      </c>
      <c r="G38" s="488" t="s">
        <v>179</v>
      </c>
      <c r="H38" s="490" t="s">
        <v>55</v>
      </c>
      <c r="I38" s="491">
        <v>44036</v>
      </c>
      <c r="J38" s="438" t="s">
        <v>47</v>
      </c>
      <c r="K38" s="440"/>
    </row>
    <row r="39" spans="1:12" ht="9" customHeight="1">
      <c r="A39" s="461"/>
      <c r="B39" s="459"/>
      <c r="C39" s="162"/>
      <c r="D39" s="163"/>
      <c r="E39" s="164"/>
      <c r="F39" s="165"/>
      <c r="G39" s="166"/>
      <c r="H39" s="139"/>
      <c r="I39" s="206"/>
      <c r="J39" s="210"/>
      <c r="K39" s="211"/>
    </row>
    <row r="40" spans="1:12" ht="92.25" customHeight="1">
      <c r="A40" s="464">
        <v>2</v>
      </c>
      <c r="B40" s="465"/>
      <c r="C40" s="452" t="s">
        <v>330</v>
      </c>
      <c r="D40" s="453">
        <v>7.5</v>
      </c>
      <c r="E40" s="478" t="s">
        <v>174</v>
      </c>
      <c r="F40" s="484" t="s">
        <v>15</v>
      </c>
      <c r="G40" s="476" t="s">
        <v>175</v>
      </c>
      <c r="H40" s="472" t="s">
        <v>55</v>
      </c>
      <c r="I40" s="479">
        <v>44036</v>
      </c>
      <c r="J40" s="442" t="s">
        <v>47</v>
      </c>
      <c r="K40" s="439"/>
      <c r="L40" s="212"/>
    </row>
    <row r="41" spans="1:12" ht="9" customHeight="1">
      <c r="A41" s="462"/>
      <c r="B41" s="459"/>
      <c r="C41" s="140"/>
      <c r="D41" s="168"/>
      <c r="E41" s="169"/>
      <c r="F41" s="165"/>
      <c r="G41" s="166"/>
      <c r="H41" s="136"/>
      <c r="I41" s="213"/>
      <c r="J41" s="210"/>
      <c r="K41" s="211"/>
    </row>
    <row r="42" spans="1:12" s="445" customFormat="1" ht="147" customHeight="1">
      <c r="A42" s="458">
        <v>3</v>
      </c>
      <c r="B42" s="459"/>
      <c r="C42" s="471" t="s">
        <v>152</v>
      </c>
      <c r="D42" s="453" t="s">
        <v>21</v>
      </c>
      <c r="E42" s="475" t="s">
        <v>176</v>
      </c>
      <c r="F42" s="165"/>
      <c r="G42" s="487" t="s">
        <v>177</v>
      </c>
      <c r="H42" s="472" t="s">
        <v>55</v>
      </c>
      <c r="I42" s="479">
        <v>44036</v>
      </c>
      <c r="J42" s="442" t="s">
        <v>47</v>
      </c>
      <c r="K42" s="211"/>
    </row>
    <row r="43" spans="1:12" s="445" customFormat="1" ht="9" customHeight="1">
      <c r="A43" s="462"/>
      <c r="B43" s="459"/>
      <c r="C43" s="469"/>
      <c r="D43" s="168"/>
      <c r="E43" s="178"/>
      <c r="F43" s="165"/>
      <c r="G43" s="166"/>
      <c r="H43" s="136"/>
      <c r="I43" s="213"/>
      <c r="J43" s="470"/>
      <c r="K43" s="211"/>
    </row>
    <row r="44" spans="1:12" ht="82.5" customHeight="1">
      <c r="A44" s="458">
        <v>4</v>
      </c>
      <c r="B44" s="459"/>
      <c r="C44" s="448" t="s">
        <v>153</v>
      </c>
      <c r="D44" s="453" t="s">
        <v>44</v>
      </c>
      <c r="E44" s="475" t="s">
        <v>172</v>
      </c>
      <c r="F44" s="484" t="s">
        <v>15</v>
      </c>
      <c r="G44" s="478" t="s">
        <v>173</v>
      </c>
      <c r="H44" s="472" t="s">
        <v>55</v>
      </c>
      <c r="I44" s="479">
        <v>44034</v>
      </c>
      <c r="J44" s="442" t="s">
        <v>47</v>
      </c>
      <c r="K44" s="211"/>
    </row>
    <row r="45" spans="1:12" s="445" customFormat="1" ht="9" customHeight="1">
      <c r="A45" s="458"/>
      <c r="B45" s="459"/>
      <c r="C45" s="448"/>
      <c r="D45" s="453"/>
      <c r="E45" s="170"/>
      <c r="F45" s="143"/>
      <c r="G45" s="167"/>
      <c r="H45" s="141"/>
      <c r="I45" s="203"/>
      <c r="J45" s="437"/>
      <c r="K45" s="211"/>
    </row>
    <row r="46" spans="1:12" s="445" customFormat="1" ht="108.75" customHeight="1">
      <c r="A46" s="458">
        <v>5</v>
      </c>
      <c r="B46" s="459"/>
      <c r="C46" s="841" t="s">
        <v>154</v>
      </c>
      <c r="D46" s="453" t="s">
        <v>53</v>
      </c>
      <c r="E46" s="475" t="s">
        <v>171</v>
      </c>
      <c r="F46" s="484" t="s">
        <v>15</v>
      </c>
      <c r="G46" s="476" t="s">
        <v>329</v>
      </c>
      <c r="H46" s="472" t="s">
        <v>55</v>
      </c>
      <c r="I46" s="479">
        <v>44041</v>
      </c>
      <c r="J46" s="442" t="s">
        <v>47</v>
      </c>
      <c r="K46" s="211"/>
    </row>
    <row r="47" spans="1:12" ht="9" customHeight="1" thickBot="1">
      <c r="A47" s="466"/>
      <c r="B47" s="467"/>
      <c r="C47" s="171"/>
      <c r="D47" s="172"/>
      <c r="E47" s="173"/>
      <c r="F47" s="174"/>
      <c r="G47" s="175"/>
      <c r="H47" s="176"/>
      <c r="I47" s="214"/>
      <c r="J47" s="215"/>
      <c r="K47" s="216"/>
    </row>
    <row r="48" spans="1:12" ht="66" customHeight="1" thickTop="1">
      <c r="A48" s="458">
        <v>1</v>
      </c>
      <c r="B48" s="474" t="s">
        <v>56</v>
      </c>
      <c r="C48" s="475" t="s">
        <v>155</v>
      </c>
      <c r="D48" s="449">
        <v>8.1</v>
      </c>
      <c r="E48" s="475" t="s">
        <v>156</v>
      </c>
      <c r="F48" s="485" t="s">
        <v>20</v>
      </c>
      <c r="G48" s="476" t="s">
        <v>157</v>
      </c>
      <c r="H48" s="455" t="s">
        <v>57</v>
      </c>
      <c r="I48" s="479">
        <v>44057</v>
      </c>
      <c r="J48" s="438" t="s">
        <v>47</v>
      </c>
      <c r="K48" s="211"/>
    </row>
    <row r="49" spans="1:11" ht="15" customHeight="1">
      <c r="A49" s="461"/>
      <c r="B49" s="459"/>
      <c r="C49" s="180"/>
      <c r="D49" s="181"/>
      <c r="E49" s="169"/>
      <c r="F49" s="486"/>
      <c r="G49" s="179"/>
      <c r="H49" s="480"/>
      <c r="I49" s="481"/>
      <c r="J49" s="210"/>
      <c r="K49" s="211"/>
    </row>
    <row r="50" spans="1:11" ht="84" customHeight="1">
      <c r="A50" s="458">
        <v>2</v>
      </c>
      <c r="B50" s="459"/>
      <c r="C50" s="477" t="s">
        <v>158</v>
      </c>
      <c r="D50" s="455">
        <v>6.2</v>
      </c>
      <c r="E50" s="478" t="s">
        <v>365</v>
      </c>
      <c r="F50" s="484" t="s">
        <v>15</v>
      </c>
      <c r="G50" s="476" t="s">
        <v>366</v>
      </c>
      <c r="H50" s="480" t="s">
        <v>57</v>
      </c>
      <c r="I50" s="479">
        <v>44050</v>
      </c>
      <c r="J50" s="442" t="s">
        <v>47</v>
      </c>
      <c r="K50" s="211"/>
    </row>
    <row r="51" spans="1:11" ht="15" customHeight="1">
      <c r="A51" s="461"/>
      <c r="B51" s="459"/>
      <c r="C51" s="183"/>
      <c r="D51" s="130"/>
      <c r="E51" s="178"/>
      <c r="F51" s="486"/>
      <c r="G51" s="177"/>
      <c r="H51" s="480"/>
      <c r="I51" s="481"/>
      <c r="J51" s="210"/>
      <c r="K51" s="211"/>
    </row>
    <row r="52" spans="1:11" ht="84.75" customHeight="1">
      <c r="A52" s="458">
        <v>3</v>
      </c>
      <c r="B52" s="459"/>
      <c r="C52" s="843" t="s">
        <v>327</v>
      </c>
      <c r="D52" s="455" t="s">
        <v>53</v>
      </c>
      <c r="E52" s="478" t="s">
        <v>159</v>
      </c>
      <c r="F52" s="484" t="s">
        <v>15</v>
      </c>
      <c r="G52" s="476" t="s">
        <v>160</v>
      </c>
      <c r="H52" s="480" t="s">
        <v>57</v>
      </c>
      <c r="I52" s="482" t="s">
        <v>161</v>
      </c>
      <c r="J52" s="442" t="s">
        <v>47</v>
      </c>
      <c r="K52" s="439"/>
    </row>
    <row r="53" spans="1:11" ht="15" customHeight="1">
      <c r="A53" s="461"/>
      <c r="B53" s="459"/>
      <c r="C53" s="180"/>
      <c r="D53" s="163"/>
      <c r="E53" s="169"/>
      <c r="F53" s="486"/>
      <c r="G53" s="179"/>
      <c r="H53" s="139"/>
      <c r="I53" s="206"/>
      <c r="J53" s="210"/>
      <c r="K53" s="211"/>
    </row>
    <row r="54" spans="1:11" ht="85.5" customHeight="1">
      <c r="A54" s="458">
        <v>4</v>
      </c>
      <c r="B54" s="459"/>
      <c r="C54" s="843" t="s">
        <v>162</v>
      </c>
      <c r="D54" s="483">
        <v>7.5</v>
      </c>
      <c r="E54" s="475" t="s">
        <v>163</v>
      </c>
      <c r="F54" s="484" t="s">
        <v>15</v>
      </c>
      <c r="G54" s="476" t="s">
        <v>164</v>
      </c>
      <c r="H54" s="480" t="s">
        <v>57</v>
      </c>
      <c r="I54" s="479">
        <v>44053</v>
      </c>
      <c r="J54" s="442" t="s">
        <v>47</v>
      </c>
      <c r="K54" s="211"/>
    </row>
    <row r="55" spans="1:11" ht="15" customHeight="1">
      <c r="A55" s="461"/>
      <c r="B55" s="459"/>
      <c r="C55" s="184"/>
      <c r="D55" s="163"/>
      <c r="E55" s="178"/>
      <c r="F55" s="486"/>
      <c r="G55" s="179"/>
      <c r="H55" s="139"/>
      <c r="I55" s="206"/>
      <c r="J55" s="210"/>
      <c r="K55" s="211"/>
    </row>
    <row r="56" spans="1:11" ht="15" customHeight="1">
      <c r="A56" s="461"/>
      <c r="B56" s="459"/>
      <c r="C56" s="180"/>
      <c r="D56" s="163"/>
      <c r="E56" s="169"/>
      <c r="F56" s="486"/>
      <c r="G56" s="177"/>
      <c r="H56" s="139"/>
      <c r="I56" s="206"/>
      <c r="J56" s="210"/>
      <c r="K56" s="211"/>
    </row>
    <row r="57" spans="1:11" ht="60" customHeight="1">
      <c r="A57" s="458">
        <v>5</v>
      </c>
      <c r="B57" s="459"/>
      <c r="C57" s="477" t="s">
        <v>165</v>
      </c>
      <c r="D57" s="449">
        <v>6.1</v>
      </c>
      <c r="E57" s="473" t="s">
        <v>166</v>
      </c>
      <c r="F57" s="484" t="s">
        <v>15</v>
      </c>
      <c r="G57" s="476" t="s">
        <v>167</v>
      </c>
      <c r="H57" s="480" t="s">
        <v>57</v>
      </c>
      <c r="I57" s="479">
        <v>44042</v>
      </c>
      <c r="J57" s="442" t="s">
        <v>47</v>
      </c>
      <c r="K57" s="211"/>
    </row>
    <row r="58" spans="1:11" ht="15" customHeight="1">
      <c r="A58" s="461"/>
      <c r="B58" s="459"/>
      <c r="C58" s="180"/>
      <c r="D58" s="163"/>
      <c r="E58" s="185"/>
      <c r="F58" s="182"/>
      <c r="G58" s="177"/>
      <c r="H58" s="139"/>
      <c r="I58" s="206"/>
      <c r="J58" s="210"/>
      <c r="K58" s="211"/>
    </row>
    <row r="59" spans="1:11" ht="59.25" customHeight="1">
      <c r="A59" s="461">
        <v>6</v>
      </c>
      <c r="B59" s="459"/>
      <c r="C59" s="843" t="s">
        <v>168</v>
      </c>
      <c r="D59" s="449">
        <v>7.5</v>
      </c>
      <c r="E59" s="475" t="s">
        <v>169</v>
      </c>
      <c r="F59" s="484" t="s">
        <v>15</v>
      </c>
      <c r="G59" s="476" t="s">
        <v>170</v>
      </c>
      <c r="H59" s="480" t="s">
        <v>57</v>
      </c>
      <c r="I59" s="479">
        <v>44042</v>
      </c>
      <c r="J59" s="442" t="s">
        <v>47</v>
      </c>
      <c r="K59" s="211"/>
    </row>
    <row r="60" spans="1:11" ht="15" customHeight="1">
      <c r="A60" s="462"/>
      <c r="B60" s="459"/>
      <c r="C60" s="146"/>
      <c r="D60" s="150"/>
      <c r="E60" s="146"/>
      <c r="F60" s="135"/>
      <c r="G60" s="146"/>
      <c r="H60" s="147"/>
      <c r="I60" s="147"/>
      <c r="J60" s="147"/>
      <c r="K60" s="217"/>
    </row>
    <row r="61" spans="1:11">
      <c r="A61" s="186"/>
      <c r="B61" s="187"/>
      <c r="C61" s="188"/>
      <c r="D61" s="189"/>
      <c r="E61" s="188"/>
      <c r="F61" s="186"/>
      <c r="G61" s="188"/>
      <c r="H61" s="186"/>
      <c r="I61" s="186"/>
      <c r="J61" s="186"/>
      <c r="K61" s="186"/>
    </row>
    <row r="62" spans="1:11">
      <c r="A62" s="190"/>
      <c r="B62" s="191"/>
      <c r="C62" s="192"/>
      <c r="D62" s="193"/>
      <c r="E62" s="152"/>
      <c r="F62" s="190"/>
      <c r="G62" s="115"/>
      <c r="H62" s="194"/>
      <c r="I62" s="195"/>
      <c r="J62" s="204"/>
      <c r="K62" s="204"/>
    </row>
    <row r="63" spans="1:11">
      <c r="A63" s="190"/>
      <c r="B63" s="191"/>
      <c r="C63" s="192"/>
      <c r="D63" s="193"/>
      <c r="E63" s="152"/>
      <c r="F63" s="190"/>
      <c r="G63" s="115"/>
      <c r="H63" s="194"/>
      <c r="I63" s="195"/>
      <c r="J63" s="204"/>
      <c r="K63" s="204"/>
    </row>
    <row r="64" spans="1:11">
      <c r="A64" s="190"/>
      <c r="B64" s="191"/>
      <c r="C64" s="192"/>
      <c r="D64" s="193"/>
      <c r="E64" s="152"/>
      <c r="F64" s="190"/>
      <c r="G64" s="115"/>
      <c r="H64" s="115"/>
      <c r="I64" s="218"/>
      <c r="J64" s="204"/>
      <c r="K64" s="204"/>
    </row>
    <row r="65" spans="1:11">
      <c r="A65" s="190"/>
      <c r="B65" s="191"/>
      <c r="C65" s="152"/>
      <c r="D65" s="193"/>
      <c r="E65" s="152"/>
      <c r="F65" s="190"/>
      <c r="G65" s="115"/>
      <c r="H65" s="194"/>
      <c r="I65" s="195"/>
      <c r="J65" s="204"/>
      <c r="K65" s="204"/>
    </row>
    <row r="66" spans="1:11">
      <c r="A66" s="190"/>
      <c r="B66" s="191"/>
      <c r="C66" s="152"/>
      <c r="D66" s="193"/>
      <c r="E66" s="152"/>
      <c r="F66" s="190"/>
      <c r="G66" s="115"/>
      <c r="H66" s="194"/>
      <c r="I66" s="195"/>
      <c r="J66" s="204"/>
      <c r="K66" s="204"/>
    </row>
    <row r="67" spans="1:11">
      <c r="A67" s="195"/>
      <c r="B67" s="191"/>
      <c r="C67" s="152"/>
      <c r="D67" s="193"/>
      <c r="E67" s="151"/>
      <c r="F67" s="194"/>
      <c r="G67" s="152"/>
      <c r="H67" s="194"/>
      <c r="I67" s="219"/>
      <c r="J67" s="204"/>
      <c r="K67" s="204"/>
    </row>
    <row r="68" spans="1:11">
      <c r="A68" s="191"/>
      <c r="B68" s="196"/>
      <c r="C68" s="152"/>
      <c r="D68" s="193"/>
      <c r="E68" s="151"/>
      <c r="F68" s="152"/>
      <c r="G68" s="152"/>
      <c r="H68" s="194"/>
      <c r="I68" s="219"/>
      <c r="J68" s="191"/>
      <c r="K68" s="191"/>
    </row>
    <row r="69" spans="1:11">
      <c r="A69" s="191"/>
      <c r="B69" s="196"/>
      <c r="C69" s="152"/>
      <c r="D69" s="193"/>
      <c r="E69" s="151"/>
      <c r="F69" s="152"/>
      <c r="G69" s="152"/>
      <c r="H69" s="194"/>
      <c r="I69" s="219"/>
      <c r="J69" s="191"/>
      <c r="K69" s="191"/>
    </row>
    <row r="70" spans="1:11">
      <c r="A70" s="115"/>
      <c r="B70" s="191"/>
      <c r="C70" s="152"/>
      <c r="D70" s="193"/>
      <c r="E70" s="151"/>
      <c r="F70" s="194"/>
      <c r="G70" s="152"/>
      <c r="H70" s="194"/>
      <c r="I70" s="219"/>
      <c r="J70" s="191"/>
      <c r="K70" s="191"/>
    </row>
    <row r="71" spans="1:11">
      <c r="A71" s="190"/>
      <c r="B71" s="191"/>
      <c r="C71" s="197"/>
      <c r="D71" s="198"/>
      <c r="E71" s="197"/>
      <c r="F71" s="190"/>
      <c r="G71" s="115"/>
      <c r="H71" s="194"/>
      <c r="I71" s="219"/>
      <c r="J71" s="191"/>
      <c r="K71" s="191"/>
    </row>
    <row r="72" spans="1:11">
      <c r="A72" s="190"/>
      <c r="B72" s="191"/>
      <c r="C72" s="115"/>
      <c r="D72" s="220"/>
      <c r="E72" s="115"/>
      <c r="F72" s="190"/>
      <c r="G72" s="115"/>
      <c r="H72" s="115"/>
      <c r="I72" s="115"/>
      <c r="J72" s="191"/>
      <c r="K72" s="191"/>
    </row>
    <row r="73" spans="1:11">
      <c r="A73" s="190"/>
      <c r="B73" s="221"/>
      <c r="C73" s="115"/>
      <c r="D73" s="220"/>
      <c r="E73" s="115"/>
      <c r="F73" s="190"/>
      <c r="G73" s="115"/>
      <c r="H73" s="115"/>
      <c r="I73" s="115"/>
      <c r="J73" s="191"/>
      <c r="K73" s="191"/>
    </row>
    <row r="74" spans="1:11">
      <c r="A74" s="190"/>
      <c r="B74" s="191"/>
      <c r="C74" s="151"/>
      <c r="D74" s="222"/>
      <c r="E74" s="151"/>
      <c r="F74" s="190"/>
      <c r="G74" s="115"/>
      <c r="H74" s="115"/>
      <c r="I74" s="218"/>
      <c r="J74" s="191"/>
      <c r="K74" s="191"/>
    </row>
    <row r="75" spans="1:11">
      <c r="A75" s="190"/>
      <c r="B75" s="221"/>
      <c r="C75" s="152"/>
      <c r="D75" s="193"/>
      <c r="E75" s="152"/>
      <c r="F75" s="190"/>
      <c r="G75" s="115"/>
      <c r="H75" s="194"/>
      <c r="I75" s="195"/>
      <c r="J75" s="191"/>
      <c r="K75" s="191"/>
    </row>
    <row r="76" spans="1:11">
      <c r="A76" s="195"/>
      <c r="B76" s="191"/>
      <c r="C76" s="152"/>
      <c r="D76" s="193"/>
      <c r="E76" s="151"/>
      <c r="F76" s="194"/>
      <c r="G76" s="152"/>
      <c r="H76" s="115"/>
      <c r="I76" s="227"/>
      <c r="J76" s="204"/>
      <c r="K76" s="191"/>
    </row>
    <row r="77" spans="1:11">
      <c r="A77" s="191"/>
      <c r="B77" s="196"/>
      <c r="C77" s="152"/>
      <c r="D77" s="193"/>
      <c r="E77" s="151"/>
      <c r="F77" s="152"/>
      <c r="G77" s="152"/>
      <c r="H77" s="194"/>
      <c r="I77" s="219"/>
      <c r="J77" s="204"/>
      <c r="K77" s="191"/>
    </row>
    <row r="78" spans="1:11">
      <c r="A78" s="191"/>
      <c r="B78" s="191"/>
      <c r="C78" s="152"/>
      <c r="D78" s="193"/>
      <c r="E78" s="151"/>
      <c r="F78" s="152"/>
      <c r="G78" s="152"/>
      <c r="H78" s="194"/>
      <c r="I78" s="219"/>
      <c r="J78" s="204"/>
      <c r="K78" s="191"/>
    </row>
    <row r="79" spans="1:11">
      <c r="A79" s="196"/>
      <c r="B79" s="223"/>
      <c r="C79" s="152"/>
      <c r="D79" s="193"/>
      <c r="E79" s="151"/>
      <c r="F79" s="194"/>
      <c r="G79" s="152"/>
      <c r="H79" s="194"/>
      <c r="I79" s="195"/>
      <c r="J79" s="204"/>
      <c r="K79" s="191"/>
    </row>
    <row r="80" spans="1:11">
      <c r="A80" s="190"/>
      <c r="B80" s="196"/>
      <c r="C80" s="152"/>
      <c r="D80" s="193"/>
      <c r="E80" s="151"/>
      <c r="F80" s="194"/>
      <c r="G80" s="152"/>
      <c r="H80" s="194"/>
      <c r="I80" s="219"/>
      <c r="J80" s="204"/>
      <c r="K80" s="191"/>
    </row>
    <row r="81" spans="1:11">
      <c r="A81" s="190"/>
      <c r="B81" s="196"/>
      <c r="C81" s="152"/>
      <c r="D81" s="193"/>
      <c r="E81" s="151"/>
      <c r="F81" s="194"/>
      <c r="G81" s="152"/>
      <c r="H81" s="194"/>
      <c r="I81" s="219"/>
      <c r="J81" s="204"/>
      <c r="K81" s="191"/>
    </row>
    <row r="82" spans="1:11">
      <c r="A82" s="115"/>
      <c r="B82" s="223"/>
      <c r="C82" s="152"/>
      <c r="D82" s="193"/>
      <c r="E82" s="151"/>
      <c r="F82" s="194"/>
      <c r="G82" s="152"/>
      <c r="H82" s="152"/>
      <c r="I82" s="219"/>
      <c r="J82" s="204"/>
      <c r="K82" s="191"/>
    </row>
    <row r="83" spans="1:11">
      <c r="A83" s="190"/>
      <c r="B83" s="196"/>
      <c r="C83" s="152"/>
      <c r="D83" s="193"/>
      <c r="E83" s="151"/>
      <c r="F83" s="194"/>
      <c r="G83" s="152"/>
      <c r="H83" s="194"/>
      <c r="I83" s="219"/>
      <c r="J83" s="204"/>
      <c r="K83" s="191"/>
    </row>
    <row r="84" spans="1:11">
      <c r="A84" s="190"/>
      <c r="B84" s="196"/>
      <c r="C84" s="152"/>
      <c r="D84" s="193"/>
      <c r="E84" s="151"/>
      <c r="F84" s="194"/>
      <c r="G84" s="152"/>
      <c r="H84" s="194"/>
      <c r="I84" s="219"/>
      <c r="J84" s="204"/>
      <c r="K84" s="191"/>
    </row>
    <row r="85" spans="1:11">
      <c r="A85" s="190"/>
      <c r="B85" s="191"/>
      <c r="C85" s="152"/>
      <c r="D85" s="193"/>
      <c r="E85" s="151"/>
      <c r="F85" s="194"/>
      <c r="G85" s="152"/>
      <c r="H85" s="194"/>
      <c r="I85" s="195"/>
      <c r="J85" s="115"/>
      <c r="K85" s="115"/>
    </row>
    <row r="86" spans="1:11">
      <c r="A86" s="190"/>
      <c r="B86" s="191"/>
      <c r="C86" s="115"/>
      <c r="D86" s="220"/>
      <c r="E86" s="115"/>
      <c r="F86" s="190"/>
      <c r="G86" s="115"/>
      <c r="H86" s="115"/>
      <c r="I86" s="227"/>
      <c r="J86" s="115"/>
      <c r="K86" s="115"/>
    </row>
    <row r="87" spans="1:11">
      <c r="A87" s="190"/>
      <c r="B87" s="191"/>
      <c r="C87" s="115"/>
      <c r="D87" s="220"/>
      <c r="E87" s="115"/>
      <c r="F87" s="190"/>
      <c r="G87" s="115"/>
      <c r="H87" s="194"/>
      <c r="I87" s="195"/>
      <c r="J87" s="115"/>
      <c r="K87" s="115"/>
    </row>
    <row r="88" spans="1:11">
      <c r="A88" s="190"/>
      <c r="B88" s="191"/>
      <c r="C88" s="197"/>
      <c r="D88" s="197"/>
      <c r="E88" s="115"/>
      <c r="F88" s="190"/>
      <c r="G88" s="115"/>
      <c r="H88" s="115"/>
      <c r="I88" s="190"/>
      <c r="J88" s="191"/>
      <c r="K88" s="115"/>
    </row>
    <row r="89" spans="1:11">
      <c r="A89" s="190"/>
      <c r="B89" s="221"/>
      <c r="C89" s="115"/>
      <c r="D89" s="115"/>
      <c r="E89" s="115"/>
      <c r="F89" s="190"/>
      <c r="G89" s="115"/>
      <c r="H89" s="115"/>
      <c r="I89" s="190"/>
      <c r="J89" s="115"/>
      <c r="K89" s="115"/>
    </row>
    <row r="90" spans="1:11">
      <c r="A90" s="190"/>
      <c r="B90" s="191"/>
      <c r="C90" s="115"/>
      <c r="D90" s="115"/>
      <c r="E90" s="115"/>
      <c r="F90" s="115"/>
      <c r="G90" s="115"/>
      <c r="H90" s="190"/>
      <c r="I90" s="228"/>
      <c r="J90" s="115"/>
      <c r="K90" s="115"/>
    </row>
    <row r="91" spans="1:11">
      <c r="A91" s="195"/>
      <c r="B91" s="191"/>
      <c r="C91" s="152"/>
      <c r="D91" s="152"/>
      <c r="E91" s="151"/>
      <c r="F91" s="194"/>
      <c r="G91" s="152"/>
      <c r="H91" s="115"/>
      <c r="I91" s="227"/>
      <c r="J91" s="115"/>
      <c r="K91" s="115"/>
    </row>
    <row r="92" spans="1:11">
      <c r="A92" s="191"/>
      <c r="B92" s="196"/>
      <c r="C92" s="152"/>
      <c r="D92" s="152"/>
      <c r="E92" s="151"/>
      <c r="F92" s="152"/>
      <c r="G92" s="152"/>
      <c r="H92" s="194"/>
      <c r="I92" s="219"/>
      <c r="J92" s="115"/>
      <c r="K92" s="115"/>
    </row>
    <row r="93" spans="1:11">
      <c r="A93" s="191"/>
      <c r="B93" s="196"/>
      <c r="C93" s="152"/>
      <c r="D93" s="152"/>
      <c r="E93" s="151"/>
      <c r="F93" s="152"/>
      <c r="G93" s="152"/>
      <c r="H93" s="194"/>
      <c r="I93" s="219"/>
      <c r="J93" s="115"/>
      <c r="K93" s="115"/>
    </row>
    <row r="94" spans="1:11">
      <c r="A94" s="191"/>
      <c r="B94" s="196"/>
      <c r="C94" s="152"/>
      <c r="D94" s="152"/>
      <c r="E94" s="151"/>
      <c r="F94" s="152"/>
      <c r="G94" s="152"/>
      <c r="H94" s="194"/>
      <c r="I94" s="219"/>
      <c r="J94" s="115"/>
      <c r="K94" s="115"/>
    </row>
    <row r="95" spans="1:11">
      <c r="A95" s="191"/>
      <c r="B95" s="196"/>
      <c r="C95" s="152"/>
      <c r="D95" s="152"/>
      <c r="E95" s="151"/>
      <c r="F95" s="152"/>
      <c r="G95" s="152"/>
      <c r="H95" s="194"/>
      <c r="I95" s="219"/>
      <c r="J95" s="115"/>
      <c r="K95" s="115"/>
    </row>
    <row r="96" spans="1:11">
      <c r="A96" s="115"/>
      <c r="B96" s="115"/>
      <c r="C96" s="115"/>
      <c r="D96" s="115"/>
      <c r="E96" s="115"/>
      <c r="F96" s="115"/>
      <c r="G96" s="115"/>
      <c r="H96" s="115"/>
      <c r="I96" s="115"/>
      <c r="J96" s="115"/>
      <c r="K96" s="115"/>
    </row>
    <row r="97" spans="1:11">
      <c r="A97" s="115"/>
      <c r="B97" s="115"/>
      <c r="C97" s="115"/>
      <c r="D97" s="115"/>
      <c r="E97" s="115"/>
      <c r="F97" s="115"/>
      <c r="G97" s="115"/>
      <c r="H97" s="115"/>
      <c r="I97" s="115"/>
      <c r="J97" s="115"/>
      <c r="K97" s="115"/>
    </row>
    <row r="98" spans="1:11">
      <c r="A98" s="115"/>
      <c r="B98" s="115"/>
      <c r="C98" s="115"/>
      <c r="D98" s="115"/>
      <c r="E98" s="115"/>
      <c r="F98" s="115"/>
      <c r="G98" s="115"/>
      <c r="H98" s="115"/>
      <c r="I98" s="115"/>
      <c r="J98" s="115"/>
      <c r="K98" s="115"/>
    </row>
    <row r="99" spans="1:11">
      <c r="A99" s="115"/>
      <c r="B99" s="115"/>
      <c r="C99" s="115"/>
      <c r="D99" s="115"/>
      <c r="E99" s="115"/>
      <c r="F99" s="115"/>
      <c r="G99" s="115"/>
      <c r="H99" s="115"/>
      <c r="I99" s="115"/>
      <c r="J99" s="115"/>
      <c r="K99" s="115"/>
    </row>
    <row r="100" spans="1:11">
      <c r="A100" s="115"/>
      <c r="B100" s="115"/>
      <c r="C100" s="223"/>
      <c r="D100" s="115"/>
      <c r="E100" s="115"/>
      <c r="F100" s="115"/>
      <c r="G100" s="115"/>
      <c r="H100" s="115"/>
      <c r="I100" s="115"/>
      <c r="J100" s="115"/>
      <c r="K100" s="115"/>
    </row>
    <row r="101" spans="1:11">
      <c r="A101" s="115"/>
      <c r="B101" s="115"/>
      <c r="C101" s="223"/>
      <c r="D101" s="115"/>
      <c r="E101" s="115"/>
      <c r="F101" s="115"/>
      <c r="G101" s="115"/>
      <c r="H101" s="115"/>
      <c r="I101" s="115"/>
      <c r="J101" s="115"/>
      <c r="K101" s="115"/>
    </row>
    <row r="102" spans="1:11">
      <c r="A102" s="115"/>
      <c r="B102" s="115"/>
      <c r="C102" s="223"/>
      <c r="D102" s="115"/>
      <c r="E102" s="115"/>
      <c r="F102" s="115"/>
      <c r="G102" s="115"/>
      <c r="H102" s="115"/>
      <c r="I102" s="115"/>
      <c r="J102" s="115"/>
      <c r="K102" s="115"/>
    </row>
    <row r="103" spans="1:11">
      <c r="A103" s="115"/>
      <c r="B103" s="115"/>
      <c r="C103" s="115"/>
      <c r="D103" s="115"/>
      <c r="E103" s="115"/>
      <c r="F103" s="115"/>
      <c r="G103" s="115"/>
      <c r="H103" s="115"/>
      <c r="I103" s="115"/>
      <c r="J103" s="115"/>
      <c r="K103" s="115"/>
    </row>
    <row r="104" spans="1:11">
      <c r="A104" s="115"/>
      <c r="B104" s="115"/>
      <c r="C104" s="223"/>
      <c r="D104" s="115"/>
      <c r="E104" s="115"/>
      <c r="F104" s="115"/>
      <c r="G104" s="115"/>
      <c r="H104" s="115"/>
      <c r="I104" s="115"/>
      <c r="J104" s="115"/>
      <c r="K104" s="115"/>
    </row>
    <row r="105" spans="1:11">
      <c r="A105" s="115"/>
      <c r="B105" s="115"/>
      <c r="C105" s="115"/>
      <c r="D105" s="115"/>
      <c r="E105" s="115"/>
      <c r="F105" s="115"/>
      <c r="G105" s="115"/>
      <c r="H105" s="115"/>
      <c r="I105" s="115"/>
      <c r="J105" s="115"/>
      <c r="K105" s="115"/>
    </row>
    <row r="106" spans="1:11">
      <c r="A106" s="115"/>
      <c r="B106" s="115"/>
      <c r="C106" s="115"/>
      <c r="D106" s="115"/>
      <c r="E106" s="115"/>
      <c r="F106" s="115"/>
      <c r="G106" s="115"/>
      <c r="H106" s="115"/>
      <c r="I106" s="115"/>
      <c r="J106" s="115"/>
      <c r="K106" s="115"/>
    </row>
    <row r="107" spans="1:11">
      <c r="A107" s="115"/>
      <c r="B107" s="115"/>
      <c r="C107" s="115"/>
      <c r="D107" s="115"/>
      <c r="E107" s="115"/>
      <c r="F107" s="115"/>
      <c r="G107" s="115"/>
      <c r="H107" s="115"/>
      <c r="I107" s="115"/>
      <c r="J107" s="115"/>
      <c r="K107" s="115"/>
    </row>
    <row r="108" spans="1:11">
      <c r="A108" s="115"/>
      <c r="B108" s="115"/>
      <c r="C108" s="115"/>
      <c r="D108" s="115"/>
      <c r="E108" s="115"/>
      <c r="F108" s="115"/>
      <c r="G108" s="115"/>
      <c r="H108" s="115"/>
      <c r="I108" s="115"/>
      <c r="J108" s="115"/>
      <c r="K108" s="115"/>
    </row>
    <row r="109" spans="1:11">
      <c r="A109" s="115"/>
      <c r="B109" s="115"/>
      <c r="C109" s="115"/>
      <c r="D109" s="115"/>
      <c r="E109" s="115"/>
      <c r="F109" s="115"/>
      <c r="G109" s="115"/>
      <c r="H109" s="115"/>
      <c r="I109" s="115"/>
      <c r="J109" s="115"/>
      <c r="K109" s="115"/>
    </row>
    <row r="110" spans="1:11">
      <c r="A110" s="115"/>
      <c r="B110" s="115"/>
      <c r="C110" s="115"/>
      <c r="D110" s="115"/>
      <c r="E110" s="115"/>
      <c r="F110" s="115"/>
      <c r="G110" s="115"/>
      <c r="H110" s="115"/>
      <c r="I110" s="115"/>
      <c r="J110" s="115"/>
      <c r="K110" s="115"/>
    </row>
    <row r="111" spans="1:11">
      <c r="A111" s="115"/>
      <c r="B111" s="115"/>
      <c r="C111" s="115"/>
      <c r="D111" s="115"/>
      <c r="E111" s="115"/>
      <c r="F111" s="115"/>
      <c r="G111" s="115"/>
      <c r="H111" s="115"/>
      <c r="I111" s="115"/>
      <c r="J111" s="115"/>
      <c r="K111" s="115"/>
    </row>
    <row r="112" spans="1:11">
      <c r="A112" s="115"/>
      <c r="B112" s="115"/>
      <c r="C112" s="115"/>
      <c r="D112" s="115"/>
      <c r="E112" s="115"/>
      <c r="F112" s="115"/>
      <c r="G112" s="115"/>
      <c r="H112" s="115"/>
      <c r="I112" s="115"/>
      <c r="J112" s="115"/>
      <c r="K112" s="115"/>
    </row>
    <row r="113" spans="1:11">
      <c r="A113" s="115"/>
      <c r="B113" s="115"/>
      <c r="C113" s="115"/>
      <c r="D113" s="115"/>
      <c r="E113" s="115"/>
      <c r="F113" s="115"/>
      <c r="G113" s="115"/>
      <c r="H113" s="115"/>
      <c r="I113" s="115"/>
      <c r="J113" s="115"/>
      <c r="K113" s="115"/>
    </row>
    <row r="114" spans="1:11">
      <c r="A114" s="115"/>
      <c r="B114" s="115"/>
      <c r="C114" s="115"/>
      <c r="D114" s="115"/>
      <c r="E114" s="115"/>
      <c r="F114" s="115"/>
      <c r="G114" s="115"/>
      <c r="H114" s="115"/>
      <c r="I114" s="115"/>
      <c r="J114" s="115"/>
      <c r="K114" s="115"/>
    </row>
    <row r="115" spans="1:11">
      <c r="A115" s="115"/>
      <c r="B115" s="115"/>
      <c r="C115" s="115"/>
      <c r="D115" s="115"/>
      <c r="E115" s="115"/>
      <c r="F115" s="115"/>
      <c r="G115" s="115"/>
      <c r="H115" s="115"/>
      <c r="I115" s="115"/>
      <c r="J115" s="115"/>
      <c r="K115" s="115"/>
    </row>
    <row r="116" spans="1:11">
      <c r="A116" s="115"/>
      <c r="B116" s="115"/>
      <c r="C116" s="115"/>
      <c r="D116" s="115"/>
      <c r="E116" s="115"/>
      <c r="F116" s="115"/>
      <c r="G116" s="115"/>
      <c r="H116" s="115"/>
      <c r="I116" s="115"/>
      <c r="J116" s="115"/>
      <c r="K116" s="115"/>
    </row>
    <row r="117" spans="1:11">
      <c r="A117" s="115"/>
      <c r="B117" s="115"/>
      <c r="C117" s="115"/>
      <c r="D117" s="115"/>
      <c r="E117" s="115"/>
      <c r="F117" s="115"/>
      <c r="G117" s="115"/>
      <c r="H117" s="115"/>
      <c r="I117" s="115"/>
      <c r="J117" s="115"/>
      <c r="K117" s="115"/>
    </row>
    <row r="118" spans="1:11">
      <c r="A118" s="115"/>
      <c r="B118" s="115"/>
      <c r="C118" s="115"/>
      <c r="D118" s="115"/>
      <c r="E118" s="115"/>
      <c r="F118" s="115"/>
      <c r="G118" s="115"/>
      <c r="H118" s="115"/>
      <c r="I118" s="115"/>
      <c r="J118" s="115"/>
      <c r="K118" s="115"/>
    </row>
    <row r="119" spans="1:11">
      <c r="A119" s="115"/>
      <c r="B119" s="115"/>
      <c r="C119" s="115"/>
      <c r="D119" s="115"/>
      <c r="E119" s="115"/>
      <c r="F119" s="115"/>
      <c r="G119" s="115"/>
      <c r="H119" s="115"/>
      <c r="I119" s="115"/>
      <c r="J119" s="115"/>
      <c r="K119" s="115"/>
    </row>
    <row r="120" spans="1:11">
      <c r="A120" s="115"/>
      <c r="B120" s="115"/>
      <c r="C120" s="115"/>
      <c r="D120" s="115"/>
      <c r="E120" s="115"/>
      <c r="F120" s="115"/>
      <c r="G120" s="115"/>
      <c r="H120" s="115"/>
      <c r="I120" s="115"/>
      <c r="J120" s="115"/>
      <c r="K120" s="115"/>
    </row>
    <row r="121" spans="1:11">
      <c r="A121" s="115"/>
      <c r="B121" s="115"/>
      <c r="C121" s="115"/>
      <c r="D121" s="115"/>
      <c r="E121" s="115"/>
      <c r="F121" s="115"/>
      <c r="G121" s="115"/>
      <c r="H121" s="115"/>
      <c r="I121" s="115"/>
      <c r="J121" s="115"/>
      <c r="K121" s="115"/>
    </row>
    <row r="122" spans="1:11">
      <c r="A122" s="115"/>
      <c r="B122" s="115"/>
      <c r="C122" s="115"/>
      <c r="D122" s="115"/>
      <c r="E122" s="115"/>
      <c r="F122" s="115"/>
      <c r="G122" s="115"/>
      <c r="H122" s="115"/>
      <c r="I122" s="115"/>
      <c r="J122" s="115"/>
      <c r="K122" s="115"/>
    </row>
    <row r="123" spans="1:11">
      <c r="A123" s="115"/>
      <c r="B123" s="115"/>
      <c r="C123" s="115"/>
      <c r="D123" s="115"/>
      <c r="E123" s="115"/>
      <c r="F123" s="115"/>
      <c r="G123" s="115"/>
      <c r="H123" s="115"/>
      <c r="I123" s="115"/>
      <c r="J123" s="115"/>
      <c r="K123" s="115"/>
    </row>
    <row r="124" spans="1:11">
      <c r="A124" s="115"/>
      <c r="B124" s="115"/>
      <c r="C124" s="115"/>
      <c r="D124" s="115"/>
      <c r="E124" s="115"/>
      <c r="F124" s="115"/>
      <c r="G124" s="115"/>
      <c r="H124" s="115"/>
      <c r="I124" s="115"/>
      <c r="J124" s="115"/>
      <c r="K124" s="115"/>
    </row>
    <row r="125" spans="1:11">
      <c r="A125" s="115"/>
      <c r="B125" s="115"/>
      <c r="C125" s="115"/>
      <c r="D125" s="115"/>
      <c r="E125" s="115"/>
      <c r="F125" s="115"/>
      <c r="G125" s="115"/>
      <c r="H125" s="115"/>
      <c r="I125" s="115"/>
      <c r="J125" s="115"/>
      <c r="K125" s="115"/>
    </row>
    <row r="126" spans="1:11">
      <c r="A126" s="115"/>
      <c r="B126" s="115"/>
      <c r="C126" s="115"/>
      <c r="D126" s="115"/>
      <c r="E126" s="115"/>
      <c r="F126" s="115"/>
      <c r="G126" s="115"/>
      <c r="H126" s="115"/>
      <c r="I126" s="115"/>
      <c r="J126" s="115"/>
      <c r="K126" s="115"/>
    </row>
    <row r="127" spans="1:11">
      <c r="A127" s="115"/>
      <c r="B127" s="115"/>
      <c r="C127" s="115"/>
      <c r="D127" s="115"/>
      <c r="E127" s="115"/>
      <c r="F127" s="115"/>
      <c r="G127" s="115"/>
      <c r="H127" s="115"/>
      <c r="I127" s="115"/>
      <c r="J127" s="115"/>
      <c r="K127" s="115"/>
    </row>
    <row r="128" spans="1:11" ht="15.75">
      <c r="A128" s="190"/>
      <c r="B128" s="190"/>
      <c r="C128" s="190"/>
      <c r="D128" s="190"/>
      <c r="E128" s="224"/>
      <c r="F128" s="191"/>
      <c r="G128" s="191"/>
      <c r="H128" s="196"/>
      <c r="I128" s="196"/>
      <c r="J128" s="196"/>
      <c r="K128" s="190"/>
    </row>
    <row r="129" spans="1:11" ht="15.75">
      <c r="A129" s="190"/>
      <c r="B129" s="191"/>
      <c r="C129" s="190"/>
      <c r="D129" s="190"/>
      <c r="E129" s="224"/>
      <c r="F129" s="190"/>
      <c r="G129" s="190"/>
      <c r="H129" s="190"/>
      <c r="I129" s="190"/>
      <c r="J129" s="190"/>
      <c r="K129" s="190"/>
    </row>
    <row r="130" spans="1:11">
      <c r="A130" s="901"/>
      <c r="B130" s="225"/>
      <c r="C130" s="225"/>
      <c r="D130" s="225"/>
      <c r="E130" s="901"/>
      <c r="F130" s="225"/>
      <c r="G130" s="225"/>
      <c r="H130" s="225"/>
      <c r="I130" s="225"/>
      <c r="J130" s="901"/>
      <c r="K130" s="225"/>
    </row>
    <row r="131" spans="1:11">
      <c r="A131" s="901"/>
      <c r="B131" s="225"/>
      <c r="C131" s="225"/>
      <c r="D131" s="225"/>
      <c r="E131" s="907"/>
      <c r="F131" s="225"/>
      <c r="G131" s="225"/>
      <c r="H131" s="225"/>
      <c r="I131" s="225"/>
      <c r="J131" s="901"/>
      <c r="K131" s="225"/>
    </row>
    <row r="132" spans="1:11">
      <c r="A132" s="190"/>
      <c r="B132" s="196"/>
      <c r="C132" s="152"/>
      <c r="D132" s="152"/>
      <c r="E132" s="151"/>
      <c r="F132" s="194"/>
      <c r="G132" s="152"/>
      <c r="H132" s="115"/>
      <c r="I132" s="227"/>
      <c r="J132" s="204"/>
      <c r="K132" s="191"/>
    </row>
    <row r="133" spans="1:11">
      <c r="A133" s="190"/>
      <c r="B133" s="196"/>
      <c r="C133" s="152"/>
      <c r="D133" s="152"/>
      <c r="E133" s="151"/>
      <c r="F133" s="194"/>
      <c r="G133" s="152"/>
      <c r="H133" s="194"/>
      <c r="I133" s="219"/>
      <c r="J133" s="204"/>
      <c r="K133" s="204"/>
    </row>
    <row r="134" spans="1:11">
      <c r="A134" s="115"/>
      <c r="B134" s="115"/>
      <c r="C134" s="152"/>
      <c r="D134" s="152"/>
      <c r="E134" s="151"/>
      <c r="F134" s="194"/>
      <c r="G134" s="152"/>
      <c r="H134" s="194"/>
      <c r="I134" s="195"/>
      <c r="J134" s="204"/>
      <c r="K134" s="204"/>
    </row>
    <row r="135" spans="1:11">
      <c r="A135" s="115"/>
      <c r="B135" s="191"/>
      <c r="C135" s="226"/>
      <c r="D135" s="226"/>
      <c r="E135" s="152"/>
      <c r="F135" s="190"/>
      <c r="G135" s="115"/>
      <c r="H135" s="194"/>
      <c r="I135" s="219"/>
      <c r="J135" s="204"/>
      <c r="K135" s="204"/>
    </row>
    <row r="136" spans="1:11">
      <c r="A136" s="190"/>
      <c r="B136" s="191"/>
      <c r="C136" s="152"/>
      <c r="D136" s="152"/>
      <c r="E136" s="151"/>
      <c r="F136" s="190"/>
      <c r="G136" s="115"/>
      <c r="H136" s="115"/>
      <c r="I136" s="227"/>
      <c r="J136" s="204"/>
      <c r="K136" s="204"/>
    </row>
    <row r="137" spans="1:11">
      <c r="A137" s="190"/>
      <c r="B137" s="191"/>
      <c r="C137" s="152"/>
      <c r="D137" s="152"/>
      <c r="E137" s="151"/>
      <c r="F137" s="190"/>
      <c r="G137" s="115"/>
      <c r="H137" s="194"/>
      <c r="I137" s="195"/>
      <c r="J137" s="204"/>
      <c r="K137" s="204"/>
    </row>
    <row r="138" spans="1:11">
      <c r="A138" s="190"/>
      <c r="B138" s="191"/>
      <c r="C138" s="152"/>
      <c r="D138" s="152"/>
      <c r="E138" s="152"/>
      <c r="F138" s="190"/>
      <c r="G138" s="115"/>
      <c r="H138" s="194"/>
      <c r="I138" s="195"/>
      <c r="J138" s="204"/>
      <c r="K138" s="204"/>
    </row>
    <row r="139" spans="1:11">
      <c r="A139" s="190"/>
      <c r="B139" s="191"/>
      <c r="C139" s="152"/>
      <c r="D139" s="152"/>
      <c r="E139" s="152"/>
      <c r="F139" s="190"/>
      <c r="G139" s="115"/>
      <c r="H139" s="194"/>
      <c r="I139" s="195"/>
      <c r="J139" s="204"/>
      <c r="K139" s="204"/>
    </row>
    <row r="140" spans="1:11">
      <c r="A140" s="190"/>
      <c r="B140" s="191"/>
      <c r="C140" s="152"/>
      <c r="D140" s="152"/>
      <c r="E140" s="152"/>
      <c r="F140" s="190"/>
      <c r="G140" s="115"/>
      <c r="H140" s="115"/>
      <c r="I140" s="228"/>
      <c r="J140" s="204"/>
      <c r="K140" s="204"/>
    </row>
    <row r="141" spans="1:11">
      <c r="A141" s="190"/>
      <c r="B141" s="191"/>
      <c r="C141" s="152"/>
      <c r="D141" s="152"/>
      <c r="E141" s="152"/>
      <c r="F141" s="190"/>
      <c r="G141" s="115"/>
      <c r="H141" s="115"/>
      <c r="I141" s="218"/>
      <c r="J141" s="204"/>
      <c r="K141" s="204"/>
    </row>
    <row r="142" spans="1:11">
      <c r="A142" s="190"/>
      <c r="B142" s="191"/>
      <c r="C142" s="115"/>
      <c r="D142" s="115"/>
      <c r="E142" s="115"/>
      <c r="F142" s="190"/>
      <c r="G142" s="115"/>
      <c r="H142" s="115"/>
      <c r="I142" s="227"/>
      <c r="J142" s="204"/>
      <c r="K142" s="204"/>
    </row>
    <row r="143" spans="1:11">
      <c r="A143" s="190"/>
      <c r="B143" s="191"/>
      <c r="C143" s="197"/>
      <c r="D143" s="197"/>
      <c r="E143" s="115"/>
      <c r="F143" s="190"/>
      <c r="G143" s="115"/>
      <c r="H143" s="115"/>
      <c r="I143" s="115"/>
      <c r="J143" s="115"/>
      <c r="K143" s="204"/>
    </row>
    <row r="144" spans="1:11">
      <c r="A144" s="190"/>
      <c r="B144" s="221"/>
      <c r="C144" s="115"/>
      <c r="D144" s="115"/>
      <c r="E144" s="115"/>
      <c r="F144" s="190"/>
      <c r="G144" s="115"/>
      <c r="H144" s="115"/>
      <c r="I144" s="115"/>
      <c r="J144" s="115"/>
      <c r="K144" s="204"/>
    </row>
    <row r="145" spans="1:11">
      <c r="A145" s="190"/>
      <c r="B145" s="191"/>
      <c r="C145" s="115"/>
      <c r="D145" s="115"/>
      <c r="E145" s="115"/>
      <c r="F145" s="190"/>
      <c r="G145" s="115"/>
      <c r="H145" s="194"/>
      <c r="I145" s="195"/>
      <c r="J145" s="191"/>
      <c r="K145" s="191"/>
    </row>
    <row r="146" spans="1:11">
      <c r="A146" s="190"/>
      <c r="B146" s="191"/>
      <c r="C146" s="115"/>
      <c r="D146" s="115"/>
      <c r="E146" s="115"/>
      <c r="F146" s="190"/>
      <c r="G146" s="115"/>
      <c r="H146" s="195"/>
      <c r="I146" s="229"/>
      <c r="J146" s="204"/>
      <c r="K146" s="191"/>
    </row>
    <row r="147" spans="1:11">
      <c r="A147" s="190"/>
      <c r="B147" s="191"/>
      <c r="C147" s="115"/>
      <c r="D147" s="115"/>
      <c r="E147" s="115"/>
      <c r="F147" s="190"/>
      <c r="G147" s="115"/>
      <c r="H147" s="190"/>
      <c r="I147" s="228"/>
      <c r="J147" s="115"/>
      <c r="K147" s="191"/>
    </row>
    <row r="148" spans="1:11">
      <c r="A148" s="190"/>
      <c r="B148" s="191"/>
      <c r="C148" s="197"/>
      <c r="D148" s="197"/>
      <c r="E148" s="197"/>
      <c r="F148" s="190"/>
      <c r="G148" s="115"/>
      <c r="H148" s="194"/>
      <c r="I148" s="219"/>
      <c r="J148" s="191"/>
      <c r="K148" s="191"/>
    </row>
    <row r="149" spans="1:11">
      <c r="A149" s="190"/>
      <c r="B149" s="191"/>
      <c r="C149" s="151"/>
      <c r="D149" s="151"/>
      <c r="E149" s="151"/>
      <c r="F149" s="190"/>
      <c r="G149" s="115"/>
      <c r="H149" s="115"/>
      <c r="I149" s="227"/>
      <c r="J149" s="191"/>
      <c r="K149" s="191"/>
    </row>
    <row r="150" spans="1:11">
      <c r="A150" s="190"/>
      <c r="B150" s="221"/>
      <c r="C150" s="152"/>
      <c r="D150" s="152"/>
      <c r="E150" s="152"/>
      <c r="F150" s="190"/>
      <c r="G150" s="115"/>
      <c r="H150" s="194"/>
      <c r="I150" s="195"/>
      <c r="J150" s="191"/>
      <c r="K150" s="191"/>
    </row>
    <row r="151" spans="1:11">
      <c r="A151" s="190"/>
      <c r="B151" s="191"/>
      <c r="C151" s="152"/>
      <c r="D151" s="152"/>
      <c r="E151" s="152"/>
      <c r="F151" s="190"/>
      <c r="G151" s="115"/>
      <c r="H151" s="194"/>
      <c r="I151" s="219"/>
      <c r="J151" s="191"/>
      <c r="K151" s="191"/>
    </row>
    <row r="152" spans="1:11">
      <c r="A152" s="190"/>
      <c r="B152" s="191"/>
      <c r="C152" s="152"/>
      <c r="D152" s="152"/>
      <c r="E152" s="152"/>
      <c r="F152" s="190"/>
      <c r="G152" s="115"/>
      <c r="H152" s="194"/>
      <c r="I152" s="195"/>
      <c r="J152" s="191"/>
      <c r="K152" s="191"/>
    </row>
    <row r="153" spans="1:11">
      <c r="A153" s="190"/>
      <c r="B153" s="191"/>
      <c r="C153" s="152"/>
      <c r="D153" s="152"/>
      <c r="E153" s="151"/>
      <c r="F153" s="190"/>
      <c r="G153" s="115"/>
      <c r="H153" s="190"/>
      <c r="I153" s="219"/>
      <c r="J153" s="204"/>
      <c r="K153" s="191"/>
    </row>
    <row r="154" spans="1:11">
      <c r="A154" s="191"/>
      <c r="B154" s="196"/>
      <c r="C154" s="152"/>
      <c r="D154" s="152"/>
      <c r="E154" s="151"/>
      <c r="F154" s="152"/>
      <c r="G154" s="152"/>
      <c r="H154" s="194"/>
      <c r="I154" s="219"/>
      <c r="J154" s="204"/>
      <c r="K154" s="191"/>
    </row>
    <row r="155" spans="1:11">
      <c r="A155" s="190"/>
      <c r="B155" s="221"/>
      <c r="C155" s="115"/>
      <c r="D155" s="115"/>
      <c r="E155" s="151"/>
      <c r="F155" s="190"/>
      <c r="G155" s="115"/>
      <c r="H155" s="115"/>
      <c r="I155" s="227"/>
      <c r="J155" s="204"/>
      <c r="K155" s="191"/>
    </row>
    <row r="156" spans="1:11">
      <c r="A156" s="190"/>
      <c r="B156" s="191"/>
      <c r="C156" s="197"/>
      <c r="D156" s="197"/>
      <c r="E156" s="152"/>
      <c r="F156" s="190"/>
      <c r="G156" s="115"/>
      <c r="H156" s="194"/>
      <c r="I156" s="219"/>
      <c r="J156" s="204"/>
      <c r="K156" s="191"/>
    </row>
    <row r="157" spans="1:11">
      <c r="A157" s="190"/>
      <c r="B157" s="191"/>
      <c r="C157" s="115"/>
      <c r="D157" s="115"/>
      <c r="E157" s="115"/>
      <c r="F157" s="190"/>
      <c r="G157" s="115"/>
      <c r="H157" s="115"/>
      <c r="I157" s="115"/>
      <c r="J157" s="204"/>
      <c r="K157" s="191"/>
    </row>
    <row r="158" spans="1:11">
      <c r="A158" s="190"/>
      <c r="B158" s="196"/>
      <c r="C158" s="152"/>
      <c r="D158" s="152"/>
      <c r="E158" s="151"/>
      <c r="F158" s="194"/>
      <c r="G158" s="152"/>
      <c r="H158" s="194"/>
      <c r="I158" s="219"/>
      <c r="J158" s="204"/>
      <c r="K158" s="191"/>
    </row>
    <row r="159" spans="1:11">
      <c r="A159" s="115"/>
      <c r="B159" s="223"/>
      <c r="C159" s="152"/>
      <c r="D159" s="152"/>
      <c r="E159" s="151"/>
      <c r="F159" s="194"/>
      <c r="G159" s="152"/>
      <c r="H159" s="152"/>
      <c r="I159" s="219"/>
      <c r="J159" s="204"/>
      <c r="K159" s="191"/>
    </row>
    <row r="160" spans="1:11">
      <c r="A160" s="190"/>
      <c r="B160" s="196"/>
      <c r="C160" s="152"/>
      <c r="D160" s="152"/>
      <c r="E160" s="151"/>
      <c r="F160" s="194"/>
      <c r="G160" s="152"/>
      <c r="H160" s="194"/>
      <c r="I160" s="219"/>
      <c r="J160" s="204"/>
      <c r="K160" s="191"/>
    </row>
    <row r="161" spans="1:11">
      <c r="A161" s="190"/>
      <c r="B161" s="196"/>
      <c r="C161" s="152"/>
      <c r="D161" s="152"/>
      <c r="E161" s="151"/>
      <c r="F161" s="194"/>
      <c r="G161" s="152"/>
      <c r="H161" s="194"/>
      <c r="I161" s="219"/>
      <c r="J161" s="204"/>
      <c r="K161" s="191"/>
    </row>
    <row r="162" spans="1:11">
      <c r="A162" s="190"/>
      <c r="B162" s="191"/>
      <c r="C162" s="152"/>
      <c r="D162" s="152"/>
      <c r="E162" s="151"/>
      <c r="F162" s="194"/>
      <c r="G162" s="152"/>
      <c r="H162" s="194"/>
      <c r="I162" s="195"/>
      <c r="J162" s="115"/>
      <c r="K162" s="115"/>
    </row>
    <row r="163" spans="1:11">
      <c r="A163" s="190"/>
      <c r="B163" s="191"/>
      <c r="C163" s="197"/>
      <c r="D163" s="197"/>
      <c r="E163" s="115"/>
      <c r="F163" s="115"/>
      <c r="G163" s="115"/>
      <c r="H163" s="115"/>
      <c r="I163" s="115"/>
      <c r="J163" s="115"/>
      <c r="K163" s="115"/>
    </row>
    <row r="164" spans="1:11">
      <c r="A164" s="190"/>
      <c r="B164" s="221"/>
      <c r="C164" s="115"/>
      <c r="D164" s="115"/>
      <c r="E164" s="115"/>
      <c r="F164" s="115"/>
      <c r="G164" s="115"/>
      <c r="H164" s="115"/>
      <c r="I164" s="115"/>
      <c r="J164" s="115"/>
      <c r="K164" s="115"/>
    </row>
    <row r="165" spans="1:11">
      <c r="A165" s="190"/>
      <c r="B165" s="191"/>
      <c r="C165" s="115"/>
      <c r="D165" s="115"/>
      <c r="E165" s="115"/>
      <c r="F165" s="190"/>
      <c r="G165" s="115"/>
      <c r="H165" s="115"/>
      <c r="I165" s="219"/>
      <c r="J165" s="191"/>
      <c r="K165" s="115"/>
    </row>
    <row r="166" spans="1:11">
      <c r="A166" s="190"/>
      <c r="B166" s="191"/>
      <c r="C166" s="115"/>
      <c r="D166" s="115"/>
      <c r="E166" s="115"/>
      <c r="F166" s="115"/>
      <c r="G166" s="115"/>
      <c r="H166" s="190"/>
      <c r="I166" s="115"/>
      <c r="J166" s="115"/>
      <c r="K166" s="115"/>
    </row>
    <row r="167" spans="1:11">
      <c r="A167" s="190"/>
      <c r="B167" s="191"/>
      <c r="C167" s="115"/>
      <c r="D167" s="115"/>
      <c r="E167" s="115"/>
      <c r="F167" s="115"/>
      <c r="G167" s="115"/>
      <c r="H167" s="190"/>
      <c r="I167" s="228"/>
      <c r="J167" s="115"/>
      <c r="K167" s="115"/>
    </row>
    <row r="168" spans="1:11">
      <c r="A168" s="190"/>
      <c r="B168" s="191"/>
      <c r="C168" s="115"/>
      <c r="D168" s="115"/>
      <c r="E168" s="115"/>
      <c r="F168" s="115"/>
      <c r="G168" s="115"/>
      <c r="H168" s="115"/>
      <c r="I168" s="115"/>
      <c r="J168" s="115"/>
      <c r="K168" s="115"/>
    </row>
    <row r="169" spans="1:11">
      <c r="A169" s="190"/>
      <c r="B169" s="191"/>
      <c r="C169" s="115"/>
      <c r="D169" s="115"/>
      <c r="E169" s="115"/>
      <c r="F169" s="115"/>
      <c r="G169" s="115"/>
      <c r="H169" s="115"/>
      <c r="I169" s="115"/>
      <c r="J169" s="115"/>
      <c r="K169" s="115"/>
    </row>
    <row r="170" spans="1:11">
      <c r="A170" s="190"/>
      <c r="B170" s="191"/>
      <c r="C170" s="115"/>
      <c r="D170" s="115"/>
      <c r="E170" s="115"/>
      <c r="F170" s="115"/>
      <c r="G170" s="115"/>
      <c r="H170" s="115"/>
      <c r="I170" s="115"/>
      <c r="J170" s="115"/>
      <c r="K170" s="115"/>
    </row>
    <row r="171" spans="1:11">
      <c r="A171" s="190"/>
      <c r="B171" s="191"/>
      <c r="C171" s="115"/>
      <c r="D171" s="115"/>
      <c r="E171" s="115"/>
      <c r="F171" s="115"/>
      <c r="G171" s="115"/>
      <c r="H171" s="115"/>
      <c r="I171" s="115"/>
      <c r="J171" s="115"/>
      <c r="K171" s="115"/>
    </row>
    <row r="172" spans="1:11">
      <c r="A172" s="190"/>
      <c r="B172" s="191"/>
      <c r="C172" s="115"/>
      <c r="D172" s="115"/>
      <c r="E172" s="115"/>
      <c r="F172" s="115"/>
      <c r="G172" s="115"/>
      <c r="H172" s="115"/>
      <c r="I172" s="115"/>
      <c r="J172" s="115"/>
      <c r="K172" s="115"/>
    </row>
    <row r="173" spans="1:11">
      <c r="A173" s="115"/>
      <c r="B173" s="115"/>
      <c r="C173" s="115"/>
      <c r="D173" s="115"/>
      <c r="E173" s="115"/>
      <c r="F173" s="115"/>
      <c r="G173" s="115"/>
      <c r="H173" s="115"/>
      <c r="I173" s="115"/>
      <c r="J173" s="115"/>
      <c r="K173" s="115"/>
    </row>
    <row r="174" spans="1:11">
      <c r="A174" s="115"/>
      <c r="B174" s="115"/>
      <c r="C174" s="115"/>
      <c r="D174" s="115"/>
      <c r="E174" s="115"/>
      <c r="F174" s="115"/>
      <c r="G174" s="115"/>
      <c r="H174" s="115"/>
      <c r="I174" s="115"/>
      <c r="J174" s="115"/>
      <c r="K174" s="115"/>
    </row>
    <row r="175" spans="1:11">
      <c r="A175" s="115"/>
      <c r="B175" s="115"/>
      <c r="C175" s="115"/>
      <c r="D175" s="115"/>
      <c r="E175" s="115"/>
      <c r="F175" s="115"/>
      <c r="G175" s="115"/>
      <c r="H175" s="115"/>
      <c r="I175" s="115"/>
      <c r="J175" s="115"/>
      <c r="K175" s="115"/>
    </row>
    <row r="176" spans="1:11">
      <c r="A176" s="115"/>
      <c r="B176" s="115"/>
      <c r="C176" s="115"/>
      <c r="D176" s="115"/>
      <c r="E176" s="115"/>
      <c r="F176" s="115"/>
      <c r="G176" s="115"/>
      <c r="H176" s="115"/>
      <c r="I176" s="115"/>
      <c r="J176" s="115"/>
      <c r="K176" s="115"/>
    </row>
    <row r="177" spans="1:11">
      <c r="A177" s="115"/>
      <c r="B177" s="115"/>
      <c r="C177" s="115"/>
      <c r="D177" s="115"/>
      <c r="E177" s="115"/>
      <c r="F177" s="115"/>
      <c r="G177" s="115"/>
      <c r="H177" s="115"/>
      <c r="I177" s="115"/>
      <c r="J177" s="115"/>
      <c r="K177" s="115"/>
    </row>
    <row r="178" spans="1:11">
      <c r="A178" s="115"/>
      <c r="B178" s="115"/>
      <c r="C178" s="115"/>
      <c r="D178" s="115"/>
      <c r="E178" s="115"/>
      <c r="F178" s="115"/>
      <c r="G178" s="115"/>
      <c r="H178" s="115"/>
      <c r="I178" s="115"/>
      <c r="J178" s="115"/>
      <c r="K178" s="115"/>
    </row>
    <row r="179" spans="1:11">
      <c r="A179" s="115"/>
      <c r="B179" s="115"/>
      <c r="C179" s="115"/>
      <c r="D179" s="115"/>
      <c r="E179" s="115"/>
      <c r="F179" s="115"/>
      <c r="G179" s="115"/>
      <c r="H179" s="115"/>
      <c r="I179" s="115"/>
      <c r="J179" s="115"/>
      <c r="K179" s="115"/>
    </row>
    <row r="180" spans="1:11">
      <c r="A180" s="115"/>
      <c r="B180" s="115"/>
      <c r="C180" s="115"/>
      <c r="D180" s="115"/>
      <c r="E180" s="115"/>
      <c r="F180" s="115"/>
      <c r="G180" s="115"/>
      <c r="H180" s="115"/>
      <c r="I180" s="115"/>
      <c r="J180" s="115"/>
      <c r="K180" s="115"/>
    </row>
    <row r="181" spans="1:11">
      <c r="A181" s="115"/>
      <c r="B181" s="115"/>
      <c r="C181" s="115"/>
      <c r="D181" s="115"/>
      <c r="E181" s="115"/>
      <c r="F181" s="115"/>
      <c r="G181" s="115"/>
      <c r="H181" s="115"/>
      <c r="I181" s="115"/>
      <c r="J181" s="115"/>
      <c r="K181" s="115"/>
    </row>
    <row r="182" spans="1:11">
      <c r="A182" s="115"/>
      <c r="B182" s="115"/>
      <c r="C182" s="115"/>
      <c r="D182" s="115"/>
      <c r="E182" s="115"/>
      <c r="F182" s="115"/>
      <c r="G182" s="115"/>
      <c r="H182" s="115"/>
      <c r="I182" s="115"/>
      <c r="J182" s="115"/>
      <c r="K182" s="115"/>
    </row>
  </sheetData>
  <mergeCells count="26">
    <mergeCell ref="F18:F19"/>
    <mergeCell ref="G18:G19"/>
    <mergeCell ref="E21:E22"/>
    <mergeCell ref="G21:G22"/>
    <mergeCell ref="I18:I19"/>
    <mergeCell ref="I21:I22"/>
    <mergeCell ref="H18:H19"/>
    <mergeCell ref="H21:H22"/>
    <mergeCell ref="F21:F22"/>
    <mergeCell ref="A9:A11"/>
    <mergeCell ref="A130:A131"/>
    <mergeCell ref="D9:D11"/>
    <mergeCell ref="E9:E11"/>
    <mergeCell ref="E130:E131"/>
    <mergeCell ref="D18:D19"/>
    <mergeCell ref="D21:D22"/>
    <mergeCell ref="E18:E19"/>
    <mergeCell ref="H9:H11"/>
    <mergeCell ref="I9:I11"/>
    <mergeCell ref="J9:J11"/>
    <mergeCell ref="J130:J131"/>
    <mergeCell ref="K9:K11"/>
    <mergeCell ref="J18:J19"/>
    <mergeCell ref="J21:J22"/>
    <mergeCell ref="K18:K19"/>
    <mergeCell ref="K21:K22"/>
  </mergeCells>
  <pageMargins left="0.7" right="0.7" top="0.75" bottom="0.75" header="0.3" footer="0.3"/>
  <pageSetup orientation="portrait" r:id="rId1"/>
  <drawing r:id="rId2"/>
  <legacyDrawing r:id="rId3"/>
  <oleObjects>
    <oleObject progId="CorelDraw.Graphic.8" shapeId="3073" r:id="rId4"/>
    <oleObject progId="CorelDraw.Graphic.8" shapeId="3074" r:id="rId5"/>
  </oleObjects>
</worksheet>
</file>

<file path=xl/worksheets/sheet4.xml><?xml version="1.0" encoding="utf-8"?>
<worksheet xmlns="http://schemas.openxmlformats.org/spreadsheetml/2006/main" xmlns:r="http://schemas.openxmlformats.org/officeDocument/2006/relationships">
  <dimension ref="A2:P90"/>
  <sheetViews>
    <sheetView topLeftCell="A31" zoomScale="89" zoomScaleNormal="89" workbookViewId="0">
      <selection activeCell="K42" sqref="K42"/>
    </sheetView>
  </sheetViews>
  <sheetFormatPr defaultColWidth="9" defaultRowHeight="15"/>
  <cols>
    <col min="1" max="1" width="6.85546875" customWidth="1"/>
    <col min="2" max="2" width="48.28515625" customWidth="1"/>
    <col min="3" max="3" width="10.5703125" customWidth="1"/>
    <col min="4" max="4" width="9.7109375" customWidth="1"/>
    <col min="5" max="5" width="12.5703125" customWidth="1"/>
    <col min="7" max="7" width="15.5703125" customWidth="1"/>
    <col min="8" max="10" width="9.28515625" customWidth="1"/>
    <col min="17" max="17" width="2.140625" customWidth="1"/>
  </cols>
  <sheetData>
    <row r="2" spans="1:12" ht="16.5" customHeight="1">
      <c r="A2" s="929" t="s">
        <v>58</v>
      </c>
      <c r="B2" s="929"/>
      <c r="C2" s="929"/>
      <c r="D2" s="929"/>
      <c r="E2" s="929"/>
      <c r="F2" s="929"/>
      <c r="G2" s="929"/>
      <c r="H2" s="73"/>
      <c r="I2" s="73"/>
      <c r="J2" s="73"/>
    </row>
    <row r="3" spans="1:12" ht="16.5" customHeight="1">
      <c r="A3" s="74"/>
    </row>
    <row r="4" spans="1:12" ht="16.5" customHeight="1">
      <c r="B4" s="75"/>
      <c r="C4" s="936" t="s">
        <v>59</v>
      </c>
      <c r="D4" s="930" t="s">
        <v>60</v>
      </c>
      <c r="E4" s="934" t="s">
        <v>61</v>
      </c>
      <c r="F4" s="930" t="s">
        <v>62</v>
      </c>
      <c r="G4" s="932" t="s">
        <v>302</v>
      </c>
      <c r="H4" s="76"/>
      <c r="I4" s="76"/>
      <c r="J4" s="76"/>
    </row>
    <row r="5" spans="1:12" ht="16.5" customHeight="1">
      <c r="B5" s="77"/>
      <c r="C5" s="937"/>
      <c r="D5" s="931"/>
      <c r="E5" s="935"/>
      <c r="F5" s="931"/>
      <c r="G5" s="933"/>
      <c r="H5" s="76"/>
      <c r="I5" s="76"/>
      <c r="J5" s="76"/>
    </row>
    <row r="6" spans="1:12" ht="16.5" customHeight="1">
      <c r="A6" s="78">
        <v>1</v>
      </c>
      <c r="B6" s="79" t="s">
        <v>63</v>
      </c>
      <c r="C6" s="80">
        <v>0</v>
      </c>
      <c r="D6" s="81">
        <v>2</v>
      </c>
      <c r="E6" s="81">
        <v>5</v>
      </c>
      <c r="F6" s="82">
        <f>SUM(C6:E6)</f>
        <v>7</v>
      </c>
      <c r="G6" s="83" t="s">
        <v>129</v>
      </c>
      <c r="H6" s="84"/>
      <c r="I6" s="84"/>
      <c r="J6" s="84"/>
    </row>
    <row r="7" spans="1:12" ht="16.5" customHeight="1">
      <c r="A7" s="85">
        <v>2</v>
      </c>
      <c r="B7" s="79" t="s">
        <v>69</v>
      </c>
      <c r="C7" s="86">
        <v>0</v>
      </c>
      <c r="D7" s="87">
        <v>2</v>
      </c>
      <c r="E7" s="87">
        <v>3</v>
      </c>
      <c r="F7" s="88">
        <f>SUM(C7:E7)</f>
        <v>5</v>
      </c>
      <c r="G7" s="89" t="s">
        <v>304</v>
      </c>
      <c r="H7" s="84"/>
      <c r="I7" s="84"/>
      <c r="J7" s="84"/>
    </row>
    <row r="8" spans="1:12" ht="16.5" customHeight="1">
      <c r="A8" s="85">
        <v>3</v>
      </c>
      <c r="B8" s="79" t="s">
        <v>24</v>
      </c>
      <c r="C8" s="86">
        <v>0</v>
      </c>
      <c r="D8" s="87">
        <v>1</v>
      </c>
      <c r="E8" s="87">
        <v>5</v>
      </c>
      <c r="F8" s="88">
        <f t="shared" ref="F8:F18" si="0">SUM(C8:E8)</f>
        <v>6</v>
      </c>
      <c r="G8" s="89" t="s">
        <v>307</v>
      </c>
      <c r="H8" s="84"/>
      <c r="I8" s="84"/>
      <c r="J8" s="84"/>
    </row>
    <row r="9" spans="1:12" ht="16.5" customHeight="1" thickBot="1">
      <c r="A9" s="85">
        <v>4</v>
      </c>
      <c r="B9" s="79" t="s">
        <v>67</v>
      </c>
      <c r="C9" s="86">
        <v>0</v>
      </c>
      <c r="D9" s="87">
        <v>0</v>
      </c>
      <c r="E9" s="87">
        <v>0</v>
      </c>
      <c r="F9" s="88">
        <f t="shared" si="0"/>
        <v>0</v>
      </c>
      <c r="G9" s="89" t="s">
        <v>303</v>
      </c>
      <c r="H9" s="84"/>
      <c r="I9" s="84"/>
      <c r="J9" s="84"/>
    </row>
    <row r="10" spans="1:12" ht="16.5" customHeight="1" thickBot="1">
      <c r="A10" s="85">
        <v>5</v>
      </c>
      <c r="B10" s="79" t="s">
        <v>30</v>
      </c>
      <c r="C10" s="86">
        <v>0</v>
      </c>
      <c r="D10" s="87">
        <v>2</v>
      </c>
      <c r="E10" s="87">
        <v>1</v>
      </c>
      <c r="F10" s="88">
        <f t="shared" si="0"/>
        <v>3</v>
      </c>
      <c r="G10" s="89" t="s">
        <v>306</v>
      </c>
      <c r="H10" s="84"/>
      <c r="I10" s="84"/>
      <c r="J10" s="84"/>
    </row>
    <row r="11" spans="1:12" ht="15.75" thickBot="1">
      <c r="A11" s="85">
        <v>6</v>
      </c>
      <c r="B11" s="79" t="s">
        <v>32</v>
      </c>
      <c r="C11" s="86">
        <v>0</v>
      </c>
      <c r="D11" s="87">
        <v>1</v>
      </c>
      <c r="E11" s="87">
        <v>1</v>
      </c>
      <c r="F11" s="88">
        <f t="shared" si="0"/>
        <v>2</v>
      </c>
      <c r="G11" s="434" t="s">
        <v>304</v>
      </c>
      <c r="H11" s="84"/>
      <c r="I11" s="84"/>
      <c r="J11" s="84"/>
    </row>
    <row r="12" spans="1:12" ht="15.75" thickBot="1">
      <c r="A12" s="85">
        <v>7</v>
      </c>
      <c r="B12" s="79" t="s">
        <v>299</v>
      </c>
      <c r="C12" s="86">
        <v>0</v>
      </c>
      <c r="D12" s="87">
        <v>1</v>
      </c>
      <c r="E12" s="87">
        <v>2</v>
      </c>
      <c r="F12" s="88">
        <f t="shared" si="0"/>
        <v>3</v>
      </c>
      <c r="G12" s="434" t="s">
        <v>303</v>
      </c>
      <c r="H12" s="84"/>
      <c r="I12" s="84"/>
      <c r="J12" s="84"/>
    </row>
    <row r="13" spans="1:12" ht="15.75" thickBot="1">
      <c r="A13" s="85">
        <v>8</v>
      </c>
      <c r="B13" s="79" t="s">
        <v>300</v>
      </c>
      <c r="C13" s="86">
        <v>0</v>
      </c>
      <c r="D13" s="87">
        <v>1</v>
      </c>
      <c r="E13" s="87">
        <v>4</v>
      </c>
      <c r="F13" s="88">
        <f t="shared" si="0"/>
        <v>5</v>
      </c>
      <c r="G13" s="434" t="s">
        <v>129</v>
      </c>
      <c r="H13" s="84"/>
      <c r="I13" s="84"/>
      <c r="J13" s="84"/>
    </row>
    <row r="14" spans="1:12" ht="15.75" thickBot="1">
      <c r="A14" s="85">
        <v>9</v>
      </c>
      <c r="B14" s="79" t="s">
        <v>301</v>
      </c>
      <c r="C14" s="86">
        <v>0</v>
      </c>
      <c r="D14" s="87">
        <v>2</v>
      </c>
      <c r="E14" s="87">
        <v>3</v>
      </c>
      <c r="F14" s="88">
        <f t="shared" si="0"/>
        <v>5</v>
      </c>
      <c r="G14" s="434" t="s">
        <v>305</v>
      </c>
      <c r="H14" s="84"/>
      <c r="I14" s="84"/>
      <c r="J14" s="84"/>
    </row>
    <row r="15" spans="1:12" ht="15.75" thickBot="1">
      <c r="A15" s="85">
        <v>10</v>
      </c>
      <c r="B15" s="79" t="s">
        <v>68</v>
      </c>
      <c r="C15" s="86">
        <v>0</v>
      </c>
      <c r="D15" s="87">
        <v>0</v>
      </c>
      <c r="E15" s="87">
        <v>0</v>
      </c>
      <c r="F15" s="88">
        <f t="shared" si="0"/>
        <v>0</v>
      </c>
      <c r="G15" s="434" t="s">
        <v>303</v>
      </c>
      <c r="H15" s="84"/>
      <c r="I15" s="84"/>
      <c r="J15" s="84"/>
      <c r="L15" s="84"/>
    </row>
    <row r="16" spans="1:12" ht="15.75" thickBot="1">
      <c r="A16" s="85">
        <v>11</v>
      </c>
      <c r="B16" s="79" t="s">
        <v>64</v>
      </c>
      <c r="C16" s="86">
        <v>0</v>
      </c>
      <c r="D16" s="87">
        <v>2</v>
      </c>
      <c r="E16" s="87">
        <v>10</v>
      </c>
      <c r="F16" s="88">
        <f t="shared" si="0"/>
        <v>12</v>
      </c>
      <c r="G16" s="434" t="s">
        <v>303</v>
      </c>
      <c r="H16" s="84"/>
      <c r="I16" s="84"/>
      <c r="J16" s="84"/>
    </row>
    <row r="17" spans="1:16" ht="15.75" thickBot="1">
      <c r="A17" s="85">
        <v>12</v>
      </c>
      <c r="B17" s="79" t="s">
        <v>65</v>
      </c>
      <c r="C17" s="86">
        <v>0</v>
      </c>
      <c r="D17" s="87">
        <v>0</v>
      </c>
      <c r="E17" s="87">
        <v>5</v>
      </c>
      <c r="F17" s="88">
        <f t="shared" si="0"/>
        <v>5</v>
      </c>
      <c r="G17" s="434" t="s">
        <v>303</v>
      </c>
      <c r="H17" s="84"/>
      <c r="I17" s="435"/>
      <c r="J17" s="84"/>
    </row>
    <row r="18" spans="1:16" ht="15.75" thickBot="1">
      <c r="A18" s="85">
        <v>13</v>
      </c>
      <c r="B18" s="90" t="s">
        <v>66</v>
      </c>
      <c r="C18" s="91">
        <v>0</v>
      </c>
      <c r="D18" s="92">
        <v>1</v>
      </c>
      <c r="E18" s="92">
        <v>5</v>
      </c>
      <c r="F18" s="93">
        <f t="shared" si="0"/>
        <v>6</v>
      </c>
      <c r="G18" s="436" t="s">
        <v>303</v>
      </c>
      <c r="H18" s="84"/>
      <c r="I18" s="84"/>
      <c r="J18" s="84"/>
    </row>
    <row r="19" spans="1:16">
      <c r="A19" s="94"/>
      <c r="B19" s="95" t="s">
        <v>62</v>
      </c>
      <c r="C19" s="96">
        <f>SUM(C6:C18)</f>
        <v>0</v>
      </c>
      <c r="D19" s="97">
        <f>SUM(D6:D18)</f>
        <v>15</v>
      </c>
      <c r="E19" s="97">
        <f>SUM(E6:E18)</f>
        <v>44</v>
      </c>
      <c r="F19" s="98">
        <f>SUM(F6:F18)</f>
        <v>59</v>
      </c>
      <c r="G19" s="99"/>
      <c r="H19" s="100"/>
      <c r="I19" s="100"/>
      <c r="J19" s="100"/>
    </row>
    <row r="22" spans="1:16" ht="15.75">
      <c r="A22" s="101" t="s">
        <v>70</v>
      </c>
      <c r="B22" s="101"/>
      <c r="C22" s="101"/>
      <c r="D22" s="101"/>
      <c r="E22" s="101"/>
      <c r="F22" s="101"/>
      <c r="G22" s="101"/>
      <c r="H22" s="101"/>
      <c r="I22" s="101"/>
      <c r="J22" s="101"/>
      <c r="K22" s="101"/>
      <c r="L22" s="101"/>
      <c r="M22" s="101"/>
      <c r="N22" s="101"/>
      <c r="O22" s="101"/>
    </row>
    <row r="23" spans="1:16" s="758" customFormat="1" ht="21.75" customHeight="1">
      <c r="A23" s="101"/>
      <c r="B23" s="101"/>
      <c r="C23" s="101"/>
      <c r="D23" s="101"/>
      <c r="E23" s="101"/>
      <c r="F23" s="101"/>
      <c r="G23" s="101"/>
      <c r="H23" s="101"/>
      <c r="I23" s="101"/>
      <c r="J23" s="101"/>
      <c r="K23" s="101"/>
      <c r="L23" s="101"/>
      <c r="M23" s="101"/>
      <c r="N23" s="101"/>
      <c r="O23" s="101"/>
    </row>
    <row r="24" spans="1:16" ht="6" customHeight="1" thickBot="1">
      <c r="A24" s="102"/>
      <c r="B24" s="102"/>
      <c r="C24" s="102"/>
      <c r="D24" s="102"/>
      <c r="E24" s="102"/>
      <c r="F24" s="102"/>
      <c r="G24" s="102"/>
      <c r="H24" s="102"/>
      <c r="I24" s="102"/>
      <c r="J24" s="102"/>
    </row>
    <row r="25" spans="1:16" ht="26.25" thickBot="1">
      <c r="A25" s="919" t="s">
        <v>71</v>
      </c>
      <c r="B25" s="920"/>
      <c r="C25" s="103" t="s">
        <v>63</v>
      </c>
      <c r="D25" s="103" t="s">
        <v>69</v>
      </c>
      <c r="E25" s="103" t="s">
        <v>24</v>
      </c>
      <c r="F25" s="103" t="s">
        <v>67</v>
      </c>
      <c r="G25" s="103" t="s">
        <v>30</v>
      </c>
      <c r="H25" s="103" t="s">
        <v>32</v>
      </c>
      <c r="I25" s="103" t="s">
        <v>299</v>
      </c>
      <c r="J25" s="103" t="s">
        <v>41</v>
      </c>
      <c r="K25" s="103" t="s">
        <v>301</v>
      </c>
      <c r="L25" s="103" t="s">
        <v>48</v>
      </c>
      <c r="M25" s="103" t="s">
        <v>308</v>
      </c>
      <c r="N25" s="749" t="s">
        <v>309</v>
      </c>
      <c r="O25" s="755" t="s">
        <v>72</v>
      </c>
      <c r="P25" s="112" t="s">
        <v>73</v>
      </c>
    </row>
    <row r="26" spans="1:16" ht="15" customHeight="1">
      <c r="A26" s="921" t="s">
        <v>74</v>
      </c>
      <c r="B26" s="928"/>
      <c r="C26" s="104"/>
      <c r="D26" s="104"/>
      <c r="E26" s="104"/>
      <c r="F26" s="104"/>
      <c r="G26" s="104"/>
      <c r="H26" s="113"/>
      <c r="I26" s="113"/>
      <c r="J26" s="113"/>
      <c r="K26" s="113"/>
      <c r="L26" s="113"/>
      <c r="M26" s="114">
        <v>1</v>
      </c>
      <c r="N26" s="750"/>
      <c r="O26" s="756"/>
      <c r="P26" s="769">
        <f>SUM(C26:M26)</f>
        <v>1</v>
      </c>
    </row>
    <row r="27" spans="1:16">
      <c r="A27" s="913" t="s">
        <v>75</v>
      </c>
      <c r="B27" s="914"/>
      <c r="C27" s="105">
        <v>1</v>
      </c>
      <c r="D27" s="105">
        <v>1</v>
      </c>
      <c r="E27" s="105">
        <v>1</v>
      </c>
      <c r="F27" s="105"/>
      <c r="G27" s="105">
        <v>1</v>
      </c>
      <c r="H27" s="105"/>
      <c r="I27" s="105">
        <v>1</v>
      </c>
      <c r="J27" s="105">
        <v>1</v>
      </c>
      <c r="K27" s="105">
        <v>1</v>
      </c>
      <c r="L27" s="105"/>
      <c r="M27" s="114">
        <v>1</v>
      </c>
      <c r="N27" s="751"/>
      <c r="O27" s="768">
        <v>1</v>
      </c>
      <c r="P27" s="770">
        <f>SUM(C27:O27)</f>
        <v>9</v>
      </c>
    </row>
    <row r="28" spans="1:16">
      <c r="A28" s="913" t="s">
        <v>76</v>
      </c>
      <c r="B28" s="914"/>
      <c r="C28" s="105"/>
      <c r="D28" s="105"/>
      <c r="E28" s="105"/>
      <c r="F28" s="105"/>
      <c r="G28" s="105"/>
      <c r="H28" s="105"/>
      <c r="I28" s="105">
        <v>1</v>
      </c>
      <c r="J28" s="105"/>
      <c r="K28" s="105">
        <v>1</v>
      </c>
      <c r="L28" s="105"/>
      <c r="M28" s="114">
        <v>1</v>
      </c>
      <c r="N28" s="751"/>
      <c r="O28" s="768">
        <v>1</v>
      </c>
      <c r="P28" s="770">
        <f t="shared" ref="P28:P41" si="1">SUM(C28:O28)</f>
        <v>4</v>
      </c>
    </row>
    <row r="29" spans="1:16">
      <c r="A29" s="913" t="s">
        <v>310</v>
      </c>
      <c r="B29" s="914"/>
      <c r="C29" s="105"/>
      <c r="D29" s="105">
        <v>1</v>
      </c>
      <c r="E29" s="105"/>
      <c r="F29" s="105"/>
      <c r="G29" s="105"/>
      <c r="H29" s="105"/>
      <c r="I29" s="105"/>
      <c r="J29" s="105"/>
      <c r="K29" s="105"/>
      <c r="L29" s="105"/>
      <c r="M29" s="114"/>
      <c r="N29" s="751"/>
      <c r="O29" s="768"/>
      <c r="P29" s="770">
        <f t="shared" si="1"/>
        <v>1</v>
      </c>
    </row>
    <row r="30" spans="1:16">
      <c r="A30" s="913" t="s">
        <v>78</v>
      </c>
      <c r="B30" s="914"/>
      <c r="C30" s="105"/>
      <c r="D30" s="105">
        <v>1</v>
      </c>
      <c r="E30" s="105"/>
      <c r="F30" s="105"/>
      <c r="G30" s="105"/>
      <c r="H30" s="105"/>
      <c r="I30" s="105"/>
      <c r="J30" s="105"/>
      <c r="K30" s="105"/>
      <c r="L30" s="105"/>
      <c r="M30" s="114">
        <v>1</v>
      </c>
      <c r="N30" s="751">
        <v>1</v>
      </c>
      <c r="O30" s="768"/>
      <c r="P30" s="770">
        <f t="shared" si="1"/>
        <v>3</v>
      </c>
    </row>
    <row r="31" spans="1:16" ht="30.75" customHeight="1">
      <c r="A31" s="913" t="s">
        <v>79</v>
      </c>
      <c r="B31" s="914"/>
      <c r="C31" s="105"/>
      <c r="D31" s="105">
        <v>1</v>
      </c>
      <c r="E31" s="105"/>
      <c r="F31" s="105"/>
      <c r="G31" s="105"/>
      <c r="H31" s="105"/>
      <c r="I31" s="105"/>
      <c r="J31" s="105"/>
      <c r="K31" s="105"/>
      <c r="L31" s="105"/>
      <c r="M31" s="114">
        <v>1</v>
      </c>
      <c r="N31" s="751">
        <v>1</v>
      </c>
      <c r="O31" s="768"/>
      <c r="P31" s="770">
        <f t="shared" si="1"/>
        <v>3</v>
      </c>
    </row>
    <row r="32" spans="1:16">
      <c r="A32" s="913" t="s">
        <v>80</v>
      </c>
      <c r="B32" s="914"/>
      <c r="C32" s="105">
        <v>1</v>
      </c>
      <c r="D32" s="105">
        <v>1</v>
      </c>
      <c r="E32" s="105"/>
      <c r="F32" s="105"/>
      <c r="G32" s="105"/>
      <c r="H32" s="105">
        <v>1</v>
      </c>
      <c r="I32" s="105"/>
      <c r="J32" s="105">
        <v>1</v>
      </c>
      <c r="K32" s="105">
        <v>1</v>
      </c>
      <c r="L32" s="105"/>
      <c r="M32" s="114">
        <v>1</v>
      </c>
      <c r="N32" s="751"/>
      <c r="O32" s="768"/>
      <c r="P32" s="770">
        <f t="shared" si="1"/>
        <v>6</v>
      </c>
    </row>
    <row r="33" spans="1:16">
      <c r="A33" s="913" t="s">
        <v>81</v>
      </c>
      <c r="B33" s="914"/>
      <c r="C33" s="105"/>
      <c r="D33" s="105"/>
      <c r="E33" s="105"/>
      <c r="F33" s="105"/>
      <c r="G33" s="105"/>
      <c r="H33" s="105"/>
      <c r="I33" s="105"/>
      <c r="J33" s="105"/>
      <c r="K33" s="105"/>
      <c r="L33" s="105"/>
      <c r="M33" s="114"/>
      <c r="N33" s="751">
        <v>1</v>
      </c>
      <c r="O33" s="768">
        <v>2</v>
      </c>
      <c r="P33" s="770">
        <f t="shared" si="1"/>
        <v>3</v>
      </c>
    </row>
    <row r="34" spans="1:16">
      <c r="A34" s="913" t="s">
        <v>82</v>
      </c>
      <c r="B34" s="914"/>
      <c r="C34" s="105"/>
      <c r="D34" s="105"/>
      <c r="E34" s="105"/>
      <c r="F34" s="105"/>
      <c r="G34" s="105"/>
      <c r="H34" s="105">
        <v>1</v>
      </c>
      <c r="I34" s="105"/>
      <c r="J34" s="105"/>
      <c r="K34" s="105">
        <v>1</v>
      </c>
      <c r="L34" s="105"/>
      <c r="M34" s="114"/>
      <c r="N34" s="751"/>
      <c r="O34" s="768"/>
      <c r="P34" s="770">
        <f t="shared" si="1"/>
        <v>2</v>
      </c>
    </row>
    <row r="35" spans="1:16">
      <c r="A35" s="913" t="s">
        <v>83</v>
      </c>
      <c r="B35" s="914"/>
      <c r="C35" s="105">
        <v>2</v>
      </c>
      <c r="D35" s="105"/>
      <c r="E35" s="105"/>
      <c r="F35" s="105"/>
      <c r="G35" s="105"/>
      <c r="H35" s="105"/>
      <c r="I35" s="105">
        <v>1</v>
      </c>
      <c r="J35" s="105"/>
      <c r="K35" s="105"/>
      <c r="L35" s="105"/>
      <c r="M35" s="114">
        <v>4</v>
      </c>
      <c r="N35" s="751"/>
      <c r="O35" s="768">
        <v>1</v>
      </c>
      <c r="P35" s="770">
        <f t="shared" si="1"/>
        <v>8</v>
      </c>
    </row>
    <row r="36" spans="1:16" ht="30" customHeight="1">
      <c r="A36" s="913" t="s">
        <v>128</v>
      </c>
      <c r="B36" s="914"/>
      <c r="C36" s="105"/>
      <c r="D36" s="105"/>
      <c r="E36" s="105">
        <v>1</v>
      </c>
      <c r="F36" s="105"/>
      <c r="G36" s="105"/>
      <c r="H36" s="105"/>
      <c r="I36" s="105"/>
      <c r="J36" s="105">
        <v>1</v>
      </c>
      <c r="K36" s="105"/>
      <c r="L36" s="105"/>
      <c r="M36" s="114"/>
      <c r="N36" s="751"/>
      <c r="O36" s="768"/>
      <c r="P36" s="770">
        <f t="shared" si="1"/>
        <v>2</v>
      </c>
    </row>
    <row r="37" spans="1:16">
      <c r="A37" s="913" t="s">
        <v>84</v>
      </c>
      <c r="B37" s="914"/>
      <c r="C37" s="105">
        <v>1</v>
      </c>
      <c r="D37" s="105"/>
      <c r="E37" s="105"/>
      <c r="F37" s="105"/>
      <c r="G37" s="105"/>
      <c r="H37" s="105"/>
      <c r="I37" s="105"/>
      <c r="J37" s="105"/>
      <c r="K37" s="105"/>
      <c r="L37" s="105"/>
      <c r="M37" s="114"/>
      <c r="N37" s="751"/>
      <c r="O37" s="768"/>
      <c r="P37" s="770">
        <f t="shared" si="1"/>
        <v>1</v>
      </c>
    </row>
    <row r="38" spans="1:16" ht="15" customHeight="1">
      <c r="A38" s="913" t="s">
        <v>85</v>
      </c>
      <c r="B38" s="914"/>
      <c r="C38" s="105"/>
      <c r="D38" s="105"/>
      <c r="E38" s="105"/>
      <c r="F38" s="105"/>
      <c r="G38" s="105"/>
      <c r="H38" s="105"/>
      <c r="I38" s="105"/>
      <c r="J38" s="105"/>
      <c r="K38" s="105"/>
      <c r="L38" s="105"/>
      <c r="M38" s="114">
        <v>2</v>
      </c>
      <c r="N38" s="751">
        <v>1</v>
      </c>
      <c r="O38" s="768">
        <v>1</v>
      </c>
      <c r="P38" s="770">
        <f t="shared" si="1"/>
        <v>4</v>
      </c>
    </row>
    <row r="39" spans="1:16">
      <c r="A39" s="913" t="s">
        <v>86</v>
      </c>
      <c r="B39" s="914"/>
      <c r="C39" s="105">
        <v>1</v>
      </c>
      <c r="D39" s="105"/>
      <c r="E39" s="105"/>
      <c r="F39" s="105"/>
      <c r="G39" s="105"/>
      <c r="H39" s="105"/>
      <c r="I39" s="105"/>
      <c r="J39" s="105"/>
      <c r="K39" s="105"/>
      <c r="L39" s="105"/>
      <c r="M39" s="114"/>
      <c r="N39" s="751">
        <v>1</v>
      </c>
      <c r="O39" s="768"/>
      <c r="P39" s="770">
        <f t="shared" si="1"/>
        <v>2</v>
      </c>
    </row>
    <row r="40" spans="1:16">
      <c r="A40" s="913" t="s">
        <v>87</v>
      </c>
      <c r="B40" s="914"/>
      <c r="C40" s="105"/>
      <c r="D40" s="105"/>
      <c r="E40" s="105">
        <v>3</v>
      </c>
      <c r="F40" s="105"/>
      <c r="G40" s="105"/>
      <c r="H40" s="105"/>
      <c r="I40" s="105"/>
      <c r="J40" s="105">
        <v>2</v>
      </c>
      <c r="K40" s="105">
        <v>1</v>
      </c>
      <c r="L40" s="105"/>
      <c r="M40" s="114"/>
      <c r="N40" s="751"/>
      <c r="O40" s="753"/>
      <c r="P40" s="770">
        <f t="shared" si="1"/>
        <v>6</v>
      </c>
    </row>
    <row r="41" spans="1:16">
      <c r="A41" s="913" t="s">
        <v>88</v>
      </c>
      <c r="B41" s="914"/>
      <c r="C41" s="105">
        <v>1</v>
      </c>
      <c r="D41" s="105"/>
      <c r="E41" s="105">
        <v>1</v>
      </c>
      <c r="F41" s="105"/>
      <c r="G41" s="105"/>
      <c r="H41" s="105"/>
      <c r="I41" s="105"/>
      <c r="J41" s="105"/>
      <c r="K41" s="105"/>
      <c r="L41" s="105"/>
      <c r="M41" s="114"/>
      <c r="N41" s="751"/>
      <c r="O41" s="753"/>
      <c r="P41" s="770">
        <f t="shared" si="1"/>
        <v>2</v>
      </c>
    </row>
    <row r="42" spans="1:16" ht="15.75" thickBot="1">
      <c r="A42" s="913" t="s">
        <v>89</v>
      </c>
      <c r="B42" s="914"/>
      <c r="C42" s="105"/>
      <c r="D42" s="105"/>
      <c r="E42" s="105"/>
      <c r="F42" s="105"/>
      <c r="G42" s="105">
        <v>2</v>
      </c>
      <c r="H42" s="105"/>
      <c r="I42" s="105"/>
      <c r="J42" s="105"/>
      <c r="K42" s="105"/>
      <c r="L42" s="105"/>
      <c r="M42" s="114"/>
      <c r="N42" s="752"/>
      <c r="O42" s="754"/>
      <c r="P42" s="771">
        <f>SUM(C42:O42)</f>
        <v>2</v>
      </c>
    </row>
    <row r="43" spans="1:16" ht="15.75" thickBot="1">
      <c r="A43" s="916" t="s">
        <v>73</v>
      </c>
      <c r="B43" s="917"/>
      <c r="C43" s="106">
        <f>SUM(C26:C42)</f>
        <v>7</v>
      </c>
      <c r="D43" s="106">
        <f>SUM(D26:D42)</f>
        <v>5</v>
      </c>
      <c r="E43" s="106">
        <f>SUM(E26:E42)</f>
        <v>6</v>
      </c>
      <c r="F43" s="106">
        <f t="shared" ref="F43:P43" si="2">SUM(F26:F42)</f>
        <v>0</v>
      </c>
      <c r="G43" s="106">
        <f t="shared" si="2"/>
        <v>3</v>
      </c>
      <c r="H43" s="106">
        <f t="shared" si="2"/>
        <v>2</v>
      </c>
      <c r="I43" s="106">
        <f t="shared" si="2"/>
        <v>3</v>
      </c>
      <c r="J43" s="106">
        <f t="shared" si="2"/>
        <v>5</v>
      </c>
      <c r="K43" s="106">
        <f t="shared" si="2"/>
        <v>5</v>
      </c>
      <c r="L43" s="106">
        <f t="shared" si="2"/>
        <v>0</v>
      </c>
      <c r="M43" s="106">
        <f t="shared" si="2"/>
        <v>12</v>
      </c>
      <c r="N43" s="106">
        <f t="shared" si="2"/>
        <v>5</v>
      </c>
      <c r="O43" s="106">
        <f t="shared" si="2"/>
        <v>6</v>
      </c>
      <c r="P43" s="772">
        <f t="shared" si="2"/>
        <v>59</v>
      </c>
    </row>
    <row r="44" spans="1:16" ht="15.75" thickBot="1"/>
    <row r="45" spans="1:16" s="757" customFormat="1" ht="15.75" thickBot="1">
      <c r="A45" s="919" t="s">
        <v>71</v>
      </c>
      <c r="B45" s="920"/>
      <c r="C45" s="759" t="s">
        <v>73</v>
      </c>
    </row>
    <row r="46" spans="1:16" s="757" customFormat="1">
      <c r="A46" s="921" t="s">
        <v>74</v>
      </c>
      <c r="B46" s="928"/>
      <c r="C46" s="111">
        <v>1</v>
      </c>
    </row>
    <row r="47" spans="1:16" s="757" customFormat="1">
      <c r="A47" s="913" t="s">
        <v>75</v>
      </c>
      <c r="B47" s="914"/>
      <c r="C47" s="111">
        <v>9</v>
      </c>
    </row>
    <row r="48" spans="1:16" s="757" customFormat="1">
      <c r="A48" s="913" t="s">
        <v>76</v>
      </c>
      <c r="B48" s="914"/>
      <c r="C48" s="111">
        <v>4</v>
      </c>
    </row>
    <row r="49" spans="1:3" s="757" customFormat="1">
      <c r="A49" s="913" t="s">
        <v>312</v>
      </c>
      <c r="B49" s="914"/>
      <c r="C49" s="760">
        <v>1</v>
      </c>
    </row>
    <row r="50" spans="1:3" s="757" customFormat="1">
      <c r="A50" s="913" t="s">
        <v>78</v>
      </c>
      <c r="B50" s="914"/>
      <c r="C50" s="760">
        <v>3</v>
      </c>
    </row>
    <row r="51" spans="1:3" s="757" customFormat="1">
      <c r="A51" s="913" t="s">
        <v>313</v>
      </c>
      <c r="B51" s="914"/>
      <c r="C51" s="760">
        <v>3</v>
      </c>
    </row>
    <row r="52" spans="1:3" s="757" customFormat="1" ht="14.25" customHeight="1">
      <c r="A52" s="913" t="s">
        <v>311</v>
      </c>
      <c r="B52" s="927"/>
      <c r="C52" s="760">
        <v>6</v>
      </c>
    </row>
    <row r="53" spans="1:3" s="757" customFormat="1">
      <c r="A53" s="913" t="s">
        <v>81</v>
      </c>
      <c r="B53" s="914"/>
      <c r="C53" s="760">
        <v>3</v>
      </c>
    </row>
    <row r="54" spans="1:3" s="757" customFormat="1">
      <c r="A54" s="913" t="s">
        <v>82</v>
      </c>
      <c r="B54" s="914"/>
      <c r="C54" s="760">
        <v>2</v>
      </c>
    </row>
    <row r="55" spans="1:3" s="757" customFormat="1">
      <c r="A55" s="913" t="s">
        <v>83</v>
      </c>
      <c r="B55" s="914"/>
      <c r="C55" s="760">
        <v>8</v>
      </c>
    </row>
    <row r="56" spans="1:3" s="757" customFormat="1">
      <c r="A56" s="913" t="s">
        <v>128</v>
      </c>
      <c r="B56" s="914"/>
      <c r="C56" s="760">
        <v>2</v>
      </c>
    </row>
    <row r="57" spans="1:3" s="757" customFormat="1">
      <c r="A57" s="913" t="s">
        <v>84</v>
      </c>
      <c r="B57" s="914"/>
      <c r="C57" s="760">
        <v>1</v>
      </c>
    </row>
    <row r="58" spans="1:3" s="757" customFormat="1">
      <c r="A58" s="913" t="s">
        <v>314</v>
      </c>
      <c r="B58" s="914"/>
      <c r="C58" s="760">
        <v>4</v>
      </c>
    </row>
    <row r="59" spans="1:3" s="757" customFormat="1">
      <c r="A59" s="913" t="s">
        <v>86</v>
      </c>
      <c r="B59" s="914"/>
      <c r="C59" s="760">
        <v>2</v>
      </c>
    </row>
    <row r="60" spans="1:3" s="757" customFormat="1">
      <c r="A60" s="913" t="s">
        <v>87</v>
      </c>
      <c r="B60" s="914"/>
      <c r="C60" s="760">
        <v>6</v>
      </c>
    </row>
    <row r="61" spans="1:3" s="757" customFormat="1">
      <c r="A61" s="913" t="s">
        <v>88</v>
      </c>
      <c r="B61" s="914"/>
      <c r="C61" s="760">
        <v>2</v>
      </c>
    </row>
    <row r="62" spans="1:3" s="757" customFormat="1" ht="15.75" thickBot="1">
      <c r="A62" s="923" t="s">
        <v>315</v>
      </c>
      <c r="B62" s="924"/>
      <c r="C62" s="761">
        <v>2</v>
      </c>
    </row>
    <row r="63" spans="1:3" s="757" customFormat="1" ht="15.75" thickBot="1">
      <c r="A63" s="925" t="s">
        <v>73</v>
      </c>
      <c r="B63" s="926"/>
      <c r="C63" s="762">
        <f>SUM(C46:C62)</f>
        <v>59</v>
      </c>
    </row>
    <row r="64" spans="1:3" s="757" customFormat="1">
      <c r="A64" s="763"/>
      <c r="B64" s="190"/>
      <c r="C64" s="115"/>
    </row>
    <row r="65" spans="1:11" s="757" customFormat="1">
      <c r="A65" s="763"/>
      <c r="B65" s="190"/>
      <c r="C65" s="115"/>
    </row>
    <row r="66" spans="1:11" s="757" customFormat="1">
      <c r="A66" s="763"/>
      <c r="B66" s="190"/>
      <c r="C66" s="115"/>
    </row>
    <row r="67" spans="1:11" s="757" customFormat="1">
      <c r="A67" s="763"/>
      <c r="B67" s="190"/>
      <c r="C67" s="115"/>
    </row>
    <row r="68" spans="1:11" s="757" customFormat="1">
      <c r="A68" s="763"/>
      <c r="B68" s="190"/>
      <c r="C68" s="115"/>
    </row>
    <row r="69" spans="1:11">
      <c r="K69" s="432"/>
    </row>
    <row r="70" spans="1:11" ht="15.75">
      <c r="A70" s="918" t="s">
        <v>316</v>
      </c>
      <c r="B70" s="918"/>
      <c r="C70" s="918"/>
      <c r="D70" s="918"/>
      <c r="E70" s="918"/>
      <c r="F70" s="918"/>
    </row>
    <row r="72" spans="1:11" ht="24.75" thickBot="1">
      <c r="A72" s="919" t="s">
        <v>71</v>
      </c>
      <c r="B72" s="920"/>
      <c r="C72" s="103" t="s">
        <v>90</v>
      </c>
      <c r="D72" s="103" t="s">
        <v>91</v>
      </c>
      <c r="E72" s="107" t="s">
        <v>92</v>
      </c>
      <c r="F72" s="108" t="s">
        <v>73</v>
      </c>
    </row>
    <row r="73" spans="1:11" ht="15" customHeight="1">
      <c r="A73" s="921" t="s">
        <v>74</v>
      </c>
      <c r="B73" s="922"/>
      <c r="C73" s="109"/>
      <c r="D73" s="773"/>
      <c r="E73" s="773">
        <v>1</v>
      </c>
      <c r="F73" s="774">
        <f>E73+D73+C73</f>
        <v>1</v>
      </c>
    </row>
    <row r="74" spans="1:11" ht="15" customHeight="1">
      <c r="A74" s="913" t="s">
        <v>75</v>
      </c>
      <c r="B74" s="915"/>
      <c r="C74" s="110"/>
      <c r="D74" s="775">
        <v>8</v>
      </c>
      <c r="E74" s="775">
        <v>1</v>
      </c>
      <c r="F74" s="776">
        <f t="shared" ref="F74:F89" si="3">E74+D74+C74</f>
        <v>9</v>
      </c>
    </row>
    <row r="75" spans="1:11" ht="15" customHeight="1">
      <c r="A75" s="913" t="s">
        <v>76</v>
      </c>
      <c r="B75" s="915"/>
      <c r="C75" s="110"/>
      <c r="D75" s="775">
        <v>1</v>
      </c>
      <c r="E75" s="775">
        <v>3</v>
      </c>
      <c r="F75" s="776">
        <f t="shared" si="3"/>
        <v>4</v>
      </c>
    </row>
    <row r="76" spans="1:11" ht="15" customHeight="1">
      <c r="A76" s="913" t="s">
        <v>77</v>
      </c>
      <c r="B76" s="915"/>
      <c r="C76" s="110"/>
      <c r="D76" s="775"/>
      <c r="E76" s="775">
        <v>1</v>
      </c>
      <c r="F76" s="776">
        <f t="shared" si="3"/>
        <v>1</v>
      </c>
    </row>
    <row r="77" spans="1:11" ht="15" customHeight="1">
      <c r="A77" s="913" t="s">
        <v>78</v>
      </c>
      <c r="B77" s="915"/>
      <c r="C77" s="110"/>
      <c r="D77" s="775"/>
      <c r="E77" s="781">
        <v>3</v>
      </c>
      <c r="F77" s="776">
        <f t="shared" si="3"/>
        <v>3</v>
      </c>
    </row>
    <row r="78" spans="1:11" ht="24.75" customHeight="1">
      <c r="A78" s="913" t="s">
        <v>318</v>
      </c>
      <c r="B78" s="915"/>
      <c r="C78" s="110"/>
      <c r="D78" s="775"/>
      <c r="E78" s="775">
        <v>3</v>
      </c>
      <c r="F78" s="776">
        <f t="shared" si="3"/>
        <v>3</v>
      </c>
    </row>
    <row r="79" spans="1:11" ht="15" customHeight="1">
      <c r="A79" s="913" t="s">
        <v>317</v>
      </c>
      <c r="B79" s="915"/>
      <c r="C79" s="110"/>
      <c r="D79" s="775">
        <v>4</v>
      </c>
      <c r="E79" s="775">
        <v>2</v>
      </c>
      <c r="F79" s="776">
        <f t="shared" si="3"/>
        <v>6</v>
      </c>
    </row>
    <row r="80" spans="1:11" ht="15" customHeight="1">
      <c r="A80" s="913" t="s">
        <v>81</v>
      </c>
      <c r="B80" s="915"/>
      <c r="C80" s="110"/>
      <c r="D80" s="775"/>
      <c r="E80" s="775">
        <v>3</v>
      </c>
      <c r="F80" s="776">
        <f t="shared" si="3"/>
        <v>3</v>
      </c>
    </row>
    <row r="81" spans="1:6" ht="14.25" customHeight="1">
      <c r="A81" s="913" t="s">
        <v>82</v>
      </c>
      <c r="B81" s="915"/>
      <c r="C81" s="110"/>
      <c r="D81" s="775"/>
      <c r="E81" s="775">
        <v>2</v>
      </c>
      <c r="F81" s="776">
        <f t="shared" si="3"/>
        <v>2</v>
      </c>
    </row>
    <row r="82" spans="1:6">
      <c r="A82" s="913" t="s">
        <v>83</v>
      </c>
      <c r="B82" s="915"/>
      <c r="C82" s="110"/>
      <c r="D82" s="775">
        <v>1</v>
      </c>
      <c r="E82" s="781">
        <v>7</v>
      </c>
      <c r="F82" s="776">
        <f t="shared" si="3"/>
        <v>8</v>
      </c>
    </row>
    <row r="83" spans="1:6" ht="28.5" customHeight="1">
      <c r="A83" s="913" t="s">
        <v>319</v>
      </c>
      <c r="B83" s="915"/>
      <c r="C83" s="110"/>
      <c r="D83" s="775"/>
      <c r="E83" s="775">
        <v>2</v>
      </c>
      <c r="F83" s="776">
        <f t="shared" si="3"/>
        <v>2</v>
      </c>
    </row>
    <row r="84" spans="1:6">
      <c r="A84" s="913" t="s">
        <v>84</v>
      </c>
      <c r="B84" s="915"/>
      <c r="C84" s="110"/>
      <c r="D84" s="775"/>
      <c r="E84" s="775">
        <v>1</v>
      </c>
      <c r="F84" s="776">
        <f t="shared" si="3"/>
        <v>1</v>
      </c>
    </row>
    <row r="85" spans="1:6">
      <c r="A85" s="913" t="s">
        <v>85</v>
      </c>
      <c r="B85" s="915"/>
      <c r="C85" s="110"/>
      <c r="D85" s="775"/>
      <c r="E85" s="781">
        <v>4</v>
      </c>
      <c r="F85" s="776">
        <f t="shared" si="3"/>
        <v>4</v>
      </c>
    </row>
    <row r="86" spans="1:6">
      <c r="A86" s="913" t="s">
        <v>86</v>
      </c>
      <c r="B86" s="915"/>
      <c r="C86" s="110"/>
      <c r="D86" s="775"/>
      <c r="E86" s="775">
        <v>2</v>
      </c>
      <c r="F86" s="776">
        <f t="shared" si="3"/>
        <v>2</v>
      </c>
    </row>
    <row r="87" spans="1:6">
      <c r="A87" s="913" t="s">
        <v>87</v>
      </c>
      <c r="B87" s="915"/>
      <c r="C87" s="110"/>
      <c r="D87" s="775"/>
      <c r="E87" s="781">
        <v>6</v>
      </c>
      <c r="F87" s="776">
        <f t="shared" si="3"/>
        <v>6</v>
      </c>
    </row>
    <row r="88" spans="1:6">
      <c r="A88" s="913" t="s">
        <v>88</v>
      </c>
      <c r="B88" s="915"/>
      <c r="C88" s="110"/>
      <c r="D88" s="775"/>
      <c r="E88" s="775">
        <v>2</v>
      </c>
      <c r="F88" s="776">
        <f t="shared" si="3"/>
        <v>2</v>
      </c>
    </row>
    <row r="89" spans="1:6" ht="15.75" thickBot="1">
      <c r="A89" s="913" t="s">
        <v>89</v>
      </c>
      <c r="B89" s="915"/>
      <c r="C89" s="116"/>
      <c r="D89" s="777">
        <v>1</v>
      </c>
      <c r="E89" s="777">
        <v>1</v>
      </c>
      <c r="F89" s="778">
        <f t="shared" si="3"/>
        <v>2</v>
      </c>
    </row>
    <row r="90" spans="1:6" ht="15.75" thickBot="1">
      <c r="A90" s="916" t="s">
        <v>73</v>
      </c>
      <c r="B90" s="917"/>
      <c r="C90" s="106"/>
      <c r="D90" s="779">
        <f>SUM(D73:D89)</f>
        <v>15</v>
      </c>
      <c r="E90" s="779">
        <f>SUM(E73:E89)</f>
        <v>44</v>
      </c>
      <c r="F90" s="780">
        <f>SUM(F73:F89)</f>
        <v>59</v>
      </c>
    </row>
  </sheetData>
  <sortState ref="C6:C20">
    <sortCondition ref="C6:C20"/>
  </sortState>
  <mergeCells count="64">
    <mergeCell ref="A2:G2"/>
    <mergeCell ref="A25:B25"/>
    <mergeCell ref="A26:B26"/>
    <mergeCell ref="A27:B27"/>
    <mergeCell ref="A28:B28"/>
    <mergeCell ref="F4:F5"/>
    <mergeCell ref="G4:G5"/>
    <mergeCell ref="D4:D5"/>
    <mergeCell ref="E4:E5"/>
    <mergeCell ref="C4:C5"/>
    <mergeCell ref="A29:B29"/>
    <mergeCell ref="A30:B30"/>
    <mergeCell ref="A31:B31"/>
    <mergeCell ref="A32:B32"/>
    <mergeCell ref="A33:B33"/>
    <mergeCell ref="A34:B34"/>
    <mergeCell ref="A35:B35"/>
    <mergeCell ref="A36:B36"/>
    <mergeCell ref="A37:B37"/>
    <mergeCell ref="A38:B38"/>
    <mergeCell ref="A50:B50"/>
    <mergeCell ref="A51:B51"/>
    <mergeCell ref="A52:B52"/>
    <mergeCell ref="A53:B53"/>
    <mergeCell ref="A39:B39"/>
    <mergeCell ref="A40:B40"/>
    <mergeCell ref="A41:B41"/>
    <mergeCell ref="A42:B42"/>
    <mergeCell ref="A45:B45"/>
    <mergeCell ref="A46:B46"/>
    <mergeCell ref="A47:B47"/>
    <mergeCell ref="A48:B48"/>
    <mergeCell ref="A49:B49"/>
    <mergeCell ref="A43:B43"/>
    <mergeCell ref="A75:B75"/>
    <mergeCell ref="A85:B85"/>
    <mergeCell ref="A86:B86"/>
    <mergeCell ref="A87:B87"/>
    <mergeCell ref="A83:B83"/>
    <mergeCell ref="A84:B84"/>
    <mergeCell ref="A70:F70"/>
    <mergeCell ref="A72:B72"/>
    <mergeCell ref="A73:B73"/>
    <mergeCell ref="A74:B74"/>
    <mergeCell ref="A61:B61"/>
    <mergeCell ref="A62:B62"/>
    <mergeCell ref="A63:B63"/>
    <mergeCell ref="A89:B89"/>
    <mergeCell ref="A90:B90"/>
    <mergeCell ref="A88:B88"/>
    <mergeCell ref="A76:B76"/>
    <mergeCell ref="A77:B77"/>
    <mergeCell ref="A78:B78"/>
    <mergeCell ref="A79:B79"/>
    <mergeCell ref="A80:B80"/>
    <mergeCell ref="A81:B81"/>
    <mergeCell ref="A82:B82"/>
    <mergeCell ref="A57:B57"/>
    <mergeCell ref="A58:B58"/>
    <mergeCell ref="A59:B59"/>
    <mergeCell ref="A60:B60"/>
    <mergeCell ref="A54:B54"/>
    <mergeCell ref="A55:B55"/>
    <mergeCell ref="A56:B5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A1:BC145"/>
  <sheetViews>
    <sheetView workbookViewId="0">
      <selection activeCell="O5" sqref="O5:AA25"/>
    </sheetView>
  </sheetViews>
  <sheetFormatPr defaultColWidth="9" defaultRowHeight="15"/>
  <cols>
    <col min="1" max="1" width="24.42578125" customWidth="1"/>
  </cols>
  <sheetData>
    <row r="1" spans="1:55" ht="15.75">
      <c r="A1" s="1" t="s">
        <v>93</v>
      </c>
    </row>
    <row r="2" spans="1:5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938"/>
      <c r="AL2" s="938"/>
      <c r="AM2" s="938"/>
      <c r="AN2" s="938"/>
      <c r="AO2" s="938"/>
      <c r="AP2" s="938"/>
      <c r="AQ2" s="938"/>
    </row>
    <row r="3" spans="1:55">
      <c r="A3" s="3" t="s">
        <v>94</v>
      </c>
      <c r="B3" s="3"/>
      <c r="C3" s="3"/>
      <c r="D3" s="3"/>
      <c r="E3" s="3"/>
      <c r="F3" s="3"/>
      <c r="G3" s="3"/>
      <c r="H3" s="3"/>
      <c r="I3" s="3"/>
      <c r="J3" s="3"/>
      <c r="K3" s="3"/>
      <c r="L3" s="3"/>
      <c r="M3" s="3"/>
      <c r="N3" s="3"/>
      <c r="O3" s="3"/>
      <c r="P3" s="3"/>
      <c r="Q3" s="3"/>
      <c r="R3" s="3"/>
      <c r="S3" s="3"/>
      <c r="T3" s="3"/>
      <c r="AC3" s="938"/>
      <c r="AD3" s="938"/>
      <c r="AE3" s="938"/>
      <c r="AF3" s="938"/>
      <c r="AG3" s="938"/>
      <c r="AH3" s="938"/>
      <c r="AI3" s="938"/>
      <c r="AJ3" s="938"/>
      <c r="AK3" s="938"/>
      <c r="AL3" s="938"/>
      <c r="AM3" s="938"/>
      <c r="AN3" s="938"/>
      <c r="AO3" s="938"/>
      <c r="AP3" s="938"/>
      <c r="AQ3" s="939"/>
      <c r="AR3" s="939"/>
      <c r="AS3" s="939"/>
      <c r="AT3" s="939"/>
      <c r="AU3" s="939"/>
      <c r="AV3" s="939"/>
      <c r="AW3" s="939"/>
      <c r="AX3" s="939"/>
      <c r="AY3" s="939"/>
      <c r="AZ3" s="939"/>
      <c r="BA3" s="939"/>
      <c r="BB3" s="939"/>
      <c r="BC3" s="939"/>
    </row>
    <row r="4" spans="1:55">
      <c r="A4" s="4" t="s">
        <v>95</v>
      </c>
      <c r="B4" s="4"/>
      <c r="C4" s="4"/>
      <c r="D4" s="4"/>
      <c r="E4" s="4"/>
      <c r="F4" s="4"/>
      <c r="G4" s="4"/>
      <c r="H4" s="4"/>
      <c r="I4" s="4"/>
      <c r="J4" s="4"/>
      <c r="K4" s="4"/>
      <c r="L4" s="4"/>
      <c r="M4" s="4"/>
      <c r="N4" s="4"/>
      <c r="O4" s="4"/>
      <c r="P4" s="4"/>
      <c r="AC4" s="938"/>
      <c r="AD4" s="938"/>
      <c r="AE4" s="938"/>
      <c r="AF4" s="938"/>
      <c r="AG4" s="938"/>
      <c r="AH4" s="938"/>
      <c r="AI4" s="938"/>
      <c r="AJ4" s="938"/>
      <c r="AK4" s="938"/>
      <c r="AL4" s="938"/>
      <c r="AM4" s="938"/>
      <c r="AN4" s="938"/>
      <c r="AO4" s="938"/>
      <c r="AP4" s="938"/>
      <c r="AQ4" s="939"/>
      <c r="AR4" s="939"/>
      <c r="AS4" s="939"/>
      <c r="AT4" s="939"/>
      <c r="AU4" s="939"/>
      <c r="AV4" s="939"/>
      <c r="AW4" s="939"/>
      <c r="AX4" s="939"/>
      <c r="AY4" s="939"/>
      <c r="AZ4" s="939"/>
      <c r="BA4" s="939"/>
      <c r="BB4" s="939"/>
      <c r="BC4" s="939"/>
    </row>
    <row r="5" spans="1:55">
      <c r="A5" s="5"/>
      <c r="B5" s="5"/>
      <c r="C5" s="5"/>
      <c r="D5" s="5"/>
      <c r="E5" s="5"/>
      <c r="F5" s="5"/>
      <c r="G5" s="5"/>
      <c r="H5" s="5"/>
      <c r="I5" s="5"/>
      <c r="J5" s="5"/>
      <c r="K5" s="5"/>
      <c r="L5" s="5"/>
      <c r="M5" s="5"/>
      <c r="N5" s="5"/>
      <c r="O5" s="5"/>
      <c r="P5" s="5"/>
      <c r="Q5" s="5"/>
      <c r="R5" s="5"/>
      <c r="S5" s="5"/>
      <c r="T5" s="5"/>
      <c r="U5" s="5"/>
      <c r="V5" s="5"/>
      <c r="W5" s="5"/>
      <c r="X5" s="5"/>
      <c r="Y5" s="5"/>
      <c r="Z5" s="5"/>
      <c r="AA5" s="5"/>
      <c r="AB5" s="938"/>
      <c r="AC5" s="938"/>
      <c r="AD5" s="938"/>
      <c r="AE5" s="938"/>
      <c r="AF5" s="938"/>
      <c r="AG5" s="938"/>
      <c r="AH5" s="938"/>
      <c r="AI5" s="938"/>
      <c r="AJ5" s="938"/>
      <c r="AK5" s="938"/>
      <c r="AL5" s="938"/>
      <c r="AM5" s="938"/>
      <c r="AN5" s="938"/>
      <c r="AO5" s="938"/>
      <c r="AP5" s="938"/>
      <c r="AQ5" s="939"/>
      <c r="AR5" s="939"/>
      <c r="AS5" s="939"/>
      <c r="AT5" s="939"/>
      <c r="AU5" s="939"/>
      <c r="AV5" s="939"/>
      <c r="AW5" s="939"/>
      <c r="AX5" s="939"/>
      <c r="AY5" s="939"/>
      <c r="AZ5" s="939"/>
      <c r="BA5" s="939"/>
      <c r="BB5" s="939"/>
      <c r="BC5" s="939"/>
    </row>
    <row r="6" spans="1:55">
      <c r="B6" s="940" t="s">
        <v>96</v>
      </c>
      <c r="C6" s="941"/>
      <c r="D6" s="942" t="s">
        <v>97</v>
      </c>
      <c r="E6" s="941"/>
      <c r="F6" s="942" t="s">
        <v>98</v>
      </c>
      <c r="G6" s="943"/>
      <c r="H6" s="942" t="s">
        <v>99</v>
      </c>
      <c r="I6" s="943"/>
      <c r="J6" s="942" t="s">
        <v>100</v>
      </c>
      <c r="K6" s="943"/>
      <c r="L6" s="944" t="s">
        <v>101</v>
      </c>
      <c r="M6" s="945"/>
      <c r="AB6" s="938"/>
      <c r="AC6" s="938"/>
      <c r="AD6" s="938"/>
      <c r="AE6" s="938"/>
      <c r="AF6" s="938"/>
      <c r="AG6" s="938"/>
      <c r="AH6" s="938"/>
      <c r="AI6" s="938"/>
      <c r="AJ6" s="938"/>
      <c r="AK6" s="938"/>
      <c r="AL6" s="938"/>
      <c r="AM6" s="938"/>
      <c r="AN6" s="938"/>
      <c r="AO6" s="938"/>
      <c r="AP6" s="938"/>
      <c r="AQ6" s="939"/>
      <c r="AR6" s="939"/>
      <c r="AS6" s="939"/>
      <c r="AT6" s="939"/>
      <c r="AU6" s="939"/>
      <c r="AV6" s="939"/>
      <c r="AW6" s="939"/>
      <c r="AX6" s="939"/>
      <c r="AY6" s="939"/>
      <c r="AZ6" s="939"/>
      <c r="BA6" s="939"/>
      <c r="BB6" s="939"/>
      <c r="BC6" s="939"/>
    </row>
    <row r="7" spans="1:55">
      <c r="B7" s="6" t="s">
        <v>102</v>
      </c>
      <c r="C7" s="7" t="s">
        <v>103</v>
      </c>
      <c r="D7" s="8" t="s">
        <v>102</v>
      </c>
      <c r="E7" s="9" t="s">
        <v>103</v>
      </c>
      <c r="F7" s="6" t="s">
        <v>102</v>
      </c>
      <c r="G7" s="7" t="s">
        <v>103</v>
      </c>
      <c r="H7" s="8" t="s">
        <v>102</v>
      </c>
      <c r="I7" s="9" t="s">
        <v>103</v>
      </c>
      <c r="J7" s="6" t="s">
        <v>102</v>
      </c>
      <c r="K7" s="7" t="s">
        <v>103</v>
      </c>
      <c r="L7" s="65" t="s">
        <v>102</v>
      </c>
      <c r="M7" s="40" t="s">
        <v>103</v>
      </c>
      <c r="AB7" s="938"/>
      <c r="AC7" s="938"/>
      <c r="AD7" s="938"/>
      <c r="AE7" s="938"/>
      <c r="AF7" s="938"/>
      <c r="AG7" s="938"/>
      <c r="AH7" s="938"/>
      <c r="AI7" s="938"/>
      <c r="AJ7" s="938"/>
      <c r="AK7" s="938"/>
      <c r="AL7" s="938"/>
      <c r="AM7" s="938"/>
      <c r="AN7" s="938"/>
      <c r="AO7" s="938"/>
      <c r="AP7" s="938"/>
      <c r="AQ7" s="939"/>
      <c r="AR7" s="939"/>
      <c r="AS7" s="939"/>
      <c r="AT7" s="939"/>
      <c r="AU7" s="939"/>
      <c r="AV7" s="939"/>
      <c r="AW7" s="939"/>
      <c r="AX7" s="939"/>
      <c r="AY7" s="939"/>
      <c r="AZ7" s="939"/>
      <c r="BA7" s="939"/>
      <c r="BB7" s="939"/>
      <c r="BC7" s="939"/>
    </row>
    <row r="8" spans="1:55">
      <c r="A8" s="10" t="s">
        <v>104</v>
      </c>
      <c r="B8" s="11">
        <v>16691</v>
      </c>
      <c r="C8" s="12">
        <v>12476</v>
      </c>
      <c r="D8" s="14">
        <v>12428</v>
      </c>
      <c r="E8" s="15">
        <v>12237</v>
      </c>
      <c r="F8" s="52">
        <v>13496</v>
      </c>
      <c r="G8" s="12">
        <v>13523</v>
      </c>
      <c r="H8" s="11">
        <v>15119</v>
      </c>
      <c r="I8" s="14">
        <v>15435</v>
      </c>
      <c r="J8" s="66">
        <v>12630</v>
      </c>
      <c r="K8" s="41">
        <v>12274</v>
      </c>
      <c r="L8" s="11">
        <v>14098</v>
      </c>
      <c r="M8" s="12">
        <v>13057</v>
      </c>
      <c r="AB8" s="938"/>
      <c r="AC8" s="938"/>
      <c r="AD8" s="938"/>
      <c r="AE8" s="938"/>
      <c r="AF8" s="938"/>
      <c r="AG8" s="938"/>
      <c r="AH8" s="938"/>
      <c r="AI8" s="938"/>
      <c r="AJ8" s="938"/>
      <c r="AK8" s="938"/>
      <c r="AL8" s="938"/>
      <c r="AM8" s="938"/>
      <c r="AN8" s="938"/>
      <c r="AO8" s="938"/>
      <c r="AP8" s="938"/>
      <c r="AQ8" s="939"/>
      <c r="AR8" s="939"/>
      <c r="AS8" s="939"/>
      <c r="AT8" s="939"/>
      <c r="AU8" s="939"/>
      <c r="AV8" s="939"/>
      <c r="AW8" s="939"/>
      <c r="AX8" s="939"/>
      <c r="AY8" s="939"/>
      <c r="AZ8" s="939"/>
      <c r="BA8" s="939"/>
      <c r="BB8" s="939"/>
      <c r="BC8" s="939"/>
    </row>
    <row r="9" spans="1:55">
      <c r="A9" s="16" t="s">
        <v>105</v>
      </c>
      <c r="B9" s="11">
        <v>17300</v>
      </c>
      <c r="C9" s="12">
        <v>13690</v>
      </c>
      <c r="D9" s="14">
        <v>16096</v>
      </c>
      <c r="E9" s="15">
        <v>18183</v>
      </c>
      <c r="F9" s="52">
        <v>23313</v>
      </c>
      <c r="G9" s="12">
        <v>22654</v>
      </c>
      <c r="H9" s="11">
        <v>31394</v>
      </c>
      <c r="I9" s="14">
        <v>26251</v>
      </c>
      <c r="J9" s="66">
        <v>24130</v>
      </c>
      <c r="K9" s="41">
        <v>22974</v>
      </c>
      <c r="L9" s="11">
        <v>10963</v>
      </c>
      <c r="M9" s="12">
        <v>11624</v>
      </c>
      <c r="AB9" s="938"/>
      <c r="AC9" s="938"/>
      <c r="AD9" s="938"/>
      <c r="AE9" s="938"/>
      <c r="AF9" s="938"/>
      <c r="AG9" s="938"/>
      <c r="AH9" s="938"/>
      <c r="AI9" s="938"/>
      <c r="AJ9" s="938"/>
      <c r="AK9" s="938"/>
      <c r="AL9" s="938"/>
      <c r="AM9" s="938"/>
      <c r="AN9" s="938"/>
      <c r="AO9" s="938"/>
      <c r="AP9" s="938"/>
      <c r="AQ9" s="939"/>
      <c r="AR9" s="939"/>
      <c r="AS9" s="939"/>
      <c r="AT9" s="939"/>
      <c r="AU9" s="939"/>
      <c r="AV9" s="939"/>
      <c r="AW9" s="939"/>
      <c r="AX9" s="939"/>
      <c r="AY9" s="939"/>
      <c r="AZ9" s="939"/>
      <c r="BA9" s="939"/>
      <c r="BB9" s="939"/>
      <c r="BC9" s="939"/>
    </row>
    <row r="10" spans="1:55">
      <c r="A10" s="16" t="s">
        <v>106</v>
      </c>
      <c r="B10" s="11">
        <v>28598</v>
      </c>
      <c r="C10" s="12">
        <v>29485</v>
      </c>
      <c r="D10" s="14">
        <v>25158</v>
      </c>
      <c r="E10" s="15">
        <v>24640</v>
      </c>
      <c r="F10" s="52">
        <v>29458</v>
      </c>
      <c r="G10" s="53">
        <v>25839</v>
      </c>
      <c r="H10" s="11">
        <v>26455</v>
      </c>
      <c r="I10" s="14">
        <v>25727</v>
      </c>
      <c r="J10" s="66">
        <v>29626</v>
      </c>
      <c r="K10" s="41">
        <v>26059</v>
      </c>
      <c r="L10" s="11">
        <v>34561</v>
      </c>
      <c r="M10" s="12">
        <v>26265</v>
      </c>
      <c r="AB10" s="938"/>
      <c r="AC10" s="938"/>
      <c r="AD10" s="938"/>
      <c r="AE10" s="938"/>
      <c r="AF10" s="938"/>
      <c r="AG10" s="938"/>
      <c r="AH10" s="938"/>
      <c r="AI10" s="938"/>
      <c r="AJ10" s="938"/>
      <c r="AK10" s="938"/>
      <c r="AL10" s="938"/>
      <c r="AM10" s="938"/>
      <c r="AN10" s="938"/>
      <c r="AO10" s="938"/>
      <c r="AP10" s="938"/>
      <c r="AQ10" s="939"/>
      <c r="AR10" s="939"/>
      <c r="AS10" s="939"/>
      <c r="AT10" s="939"/>
      <c r="AU10" s="939"/>
      <c r="AV10" s="939"/>
      <c r="AW10" s="939"/>
      <c r="AX10" s="939"/>
      <c r="AY10" s="939"/>
      <c r="AZ10" s="939"/>
      <c r="BA10" s="939"/>
      <c r="BB10" s="939"/>
      <c r="BC10" s="939"/>
    </row>
    <row r="11" spans="1:55">
      <c r="A11" s="17" t="s">
        <v>107</v>
      </c>
      <c r="B11" s="18">
        <v>11255</v>
      </c>
      <c r="C11" s="12">
        <v>9566</v>
      </c>
      <c r="D11" s="14">
        <v>11208</v>
      </c>
      <c r="E11" s="15">
        <v>7720</v>
      </c>
      <c r="F11" s="52">
        <v>13598</v>
      </c>
      <c r="G11" s="53">
        <v>6735</v>
      </c>
      <c r="H11" s="11">
        <v>15407</v>
      </c>
      <c r="I11" s="14">
        <v>10377</v>
      </c>
      <c r="J11" s="66">
        <v>14651</v>
      </c>
      <c r="K11" s="41">
        <v>10155</v>
      </c>
      <c r="L11" s="11">
        <v>13160</v>
      </c>
      <c r="M11" s="12">
        <v>10758</v>
      </c>
      <c r="AB11" s="938"/>
      <c r="AC11" s="938"/>
      <c r="AD11" s="938"/>
      <c r="AE11" s="938"/>
      <c r="AF11" s="938"/>
      <c r="AG11" s="938"/>
      <c r="AH11" s="938"/>
      <c r="AI11" s="938"/>
      <c r="AJ11" s="938"/>
      <c r="AK11" s="938"/>
      <c r="AL11" s="938"/>
      <c r="AM11" s="938"/>
      <c r="AN11" s="938"/>
      <c r="AO11" s="938"/>
      <c r="AP11" s="938"/>
      <c r="AQ11" s="939"/>
      <c r="AR11" s="939"/>
      <c r="AS11" s="939"/>
      <c r="AT11" s="939"/>
      <c r="AU11" s="939"/>
      <c r="AV11" s="939"/>
      <c r="AW11" s="939"/>
      <c r="AX11" s="939"/>
      <c r="AY11" s="939"/>
      <c r="AZ11" s="939"/>
      <c r="BA11" s="939"/>
      <c r="BB11" s="939"/>
      <c r="BC11" s="939"/>
    </row>
    <row r="12" spans="1:55">
      <c r="A12" s="17" t="s">
        <v>108</v>
      </c>
      <c r="B12" s="18">
        <v>13885</v>
      </c>
      <c r="C12" s="12">
        <v>13567</v>
      </c>
      <c r="D12" s="14">
        <v>21807</v>
      </c>
      <c r="E12" s="15">
        <v>15148</v>
      </c>
      <c r="F12" s="52">
        <v>26780</v>
      </c>
      <c r="G12" s="53">
        <v>19063</v>
      </c>
      <c r="H12" s="11">
        <v>18071</v>
      </c>
      <c r="I12" s="14">
        <v>14744</v>
      </c>
      <c r="J12" s="66">
        <v>14652</v>
      </c>
      <c r="K12" s="41">
        <v>10597</v>
      </c>
      <c r="L12" s="11">
        <v>10142</v>
      </c>
      <c r="M12" s="12">
        <v>7125</v>
      </c>
      <c r="AB12" s="938"/>
      <c r="AC12" s="938"/>
      <c r="AD12" s="938"/>
      <c r="AE12" s="938"/>
      <c r="AF12" s="938"/>
      <c r="AG12" s="938"/>
      <c r="AH12" s="938"/>
      <c r="AI12" s="938"/>
      <c r="AJ12" s="938"/>
      <c r="AK12" s="938"/>
      <c r="AL12" s="938"/>
      <c r="AM12" s="938"/>
      <c r="AN12" s="938"/>
      <c r="AO12" s="938"/>
      <c r="AP12" s="938"/>
      <c r="AQ12" s="939"/>
      <c r="AR12" s="939"/>
      <c r="AS12" s="939"/>
      <c r="AT12" s="939"/>
      <c r="AU12" s="939"/>
      <c r="AV12" s="939"/>
      <c r="AW12" s="939"/>
      <c r="AX12" s="939"/>
      <c r="AY12" s="939"/>
      <c r="AZ12" s="939"/>
      <c r="BA12" s="939"/>
      <c r="BB12" s="939"/>
      <c r="BC12" s="939"/>
    </row>
    <row r="13" spans="1:55">
      <c r="A13" s="19" t="s">
        <v>109</v>
      </c>
      <c r="B13" s="20"/>
      <c r="C13" s="21"/>
      <c r="D13" s="23"/>
      <c r="E13" s="24"/>
      <c r="F13" s="54">
        <v>351</v>
      </c>
      <c r="G13" s="55">
        <v>139</v>
      </c>
      <c r="H13" s="44">
        <v>569</v>
      </c>
      <c r="I13" s="23"/>
      <c r="J13" s="67">
        <v>176</v>
      </c>
      <c r="K13" s="21">
        <v>729</v>
      </c>
      <c r="L13" s="44">
        <v>60</v>
      </c>
      <c r="M13" s="50"/>
      <c r="AB13" s="938"/>
      <c r="AC13" s="938"/>
      <c r="AD13" s="938"/>
      <c r="AE13" s="938"/>
      <c r="AF13" s="938"/>
      <c r="AG13" s="938"/>
      <c r="AH13" s="938"/>
      <c r="AI13" s="938"/>
      <c r="AJ13" s="938"/>
      <c r="AK13" s="938"/>
      <c r="AL13" s="938"/>
      <c r="AM13" s="938"/>
      <c r="AN13" s="938"/>
      <c r="AO13" s="938"/>
      <c r="AP13" s="938"/>
      <c r="AQ13" s="939"/>
      <c r="AR13" s="939"/>
      <c r="AS13" s="939"/>
      <c r="AT13" s="939"/>
      <c r="AU13" s="939"/>
      <c r="AV13" s="939"/>
      <c r="AW13" s="939"/>
      <c r="AX13" s="939"/>
      <c r="AY13" s="939"/>
      <c r="AZ13" s="939"/>
      <c r="BA13" s="939"/>
      <c r="BB13" s="939"/>
      <c r="BC13" s="939"/>
    </row>
    <row r="14" spans="1:55">
      <c r="A14" s="19" t="s">
        <v>110</v>
      </c>
      <c r="B14" s="25">
        <v>3499</v>
      </c>
      <c r="C14" s="26">
        <v>3788</v>
      </c>
      <c r="D14" s="28">
        <v>9587</v>
      </c>
      <c r="E14" s="29">
        <v>7801</v>
      </c>
      <c r="F14" s="56">
        <v>13018</v>
      </c>
      <c r="G14" s="57">
        <v>7167</v>
      </c>
      <c r="H14" s="46">
        <v>18647</v>
      </c>
      <c r="I14" s="28">
        <v>9685</v>
      </c>
      <c r="J14" s="68">
        <v>18639</v>
      </c>
      <c r="K14" s="47">
        <v>13288</v>
      </c>
      <c r="L14" s="46">
        <v>5812</v>
      </c>
      <c r="M14" s="51">
        <v>5982</v>
      </c>
      <c r="AB14" s="938"/>
      <c r="AC14" s="938"/>
      <c r="AD14" s="938"/>
      <c r="AE14" s="938"/>
      <c r="AF14" s="938"/>
      <c r="AG14" s="938"/>
      <c r="AH14" s="938"/>
      <c r="AI14" s="938"/>
      <c r="AJ14" s="938"/>
      <c r="AK14" s="938"/>
      <c r="AL14" s="938"/>
      <c r="AM14" s="938"/>
      <c r="AN14" s="938"/>
      <c r="AO14" s="938"/>
      <c r="AP14" s="938"/>
      <c r="AQ14" s="939"/>
      <c r="AR14" s="939"/>
      <c r="AS14" s="939"/>
      <c r="AT14" s="939"/>
      <c r="AU14" s="939"/>
      <c r="AV14" s="939"/>
      <c r="AW14" s="939"/>
      <c r="AX14" s="939"/>
      <c r="AY14" s="939"/>
      <c r="AZ14" s="939"/>
      <c r="BA14" s="939"/>
      <c r="BB14" s="939"/>
      <c r="BC14" s="939"/>
    </row>
    <row r="15" spans="1:55">
      <c r="A15" s="30" t="s">
        <v>111</v>
      </c>
      <c r="B15" s="31"/>
      <c r="C15" s="32"/>
      <c r="D15" s="33">
        <v>50</v>
      </c>
      <c r="E15" s="34"/>
      <c r="F15" s="58"/>
      <c r="G15" s="59">
        <v>250</v>
      </c>
      <c r="H15" s="38"/>
      <c r="I15" s="34"/>
      <c r="J15" s="69"/>
      <c r="K15" s="49">
        <v>281</v>
      </c>
      <c r="L15" s="38"/>
      <c r="M15" s="32">
        <v>1003</v>
      </c>
      <c r="AB15" s="938"/>
      <c r="AC15" s="938"/>
      <c r="AD15" s="938"/>
      <c r="AE15" s="938"/>
      <c r="AF15" s="938"/>
      <c r="AG15" s="938"/>
      <c r="AH15" s="938"/>
      <c r="AI15" s="938"/>
      <c r="AJ15" s="938"/>
      <c r="AK15" s="938"/>
      <c r="AL15" s="938"/>
      <c r="AM15" s="938"/>
      <c r="AN15" s="938"/>
      <c r="AO15" s="938"/>
      <c r="AP15" s="938"/>
      <c r="AQ15" s="939"/>
      <c r="AR15" s="939"/>
      <c r="AS15" s="939"/>
      <c r="AT15" s="939"/>
      <c r="AU15" s="939"/>
      <c r="AV15" s="939"/>
      <c r="AW15" s="939"/>
      <c r="AX15" s="939"/>
      <c r="AY15" s="939"/>
      <c r="AZ15" s="939"/>
      <c r="BA15" s="939"/>
      <c r="BB15" s="939"/>
      <c r="BC15" s="939"/>
    </row>
    <row r="16" spans="1:55">
      <c r="A16" s="35" t="s">
        <v>62</v>
      </c>
      <c r="B16" s="60">
        <f>SUM(B8:B14)</f>
        <v>91228</v>
      </c>
      <c r="C16" s="61">
        <f>SUM(C8:C14)</f>
        <v>82572</v>
      </c>
      <c r="D16" s="38">
        <f>SUM(D8:D15)</f>
        <v>96334</v>
      </c>
      <c r="E16" s="33">
        <f>SUM(E8:E14)</f>
        <v>85729</v>
      </c>
      <c r="F16" s="36">
        <f>SUM(F8:F14)</f>
        <v>120014</v>
      </c>
      <c r="G16" s="32">
        <f>SUM(G8:G15)</f>
        <v>95370</v>
      </c>
      <c r="H16" s="38">
        <f>SUM(H8:H14)</f>
        <v>125662</v>
      </c>
      <c r="I16" s="33">
        <f>SUM(I8:I14)</f>
        <v>102219</v>
      </c>
      <c r="J16" s="36">
        <f>SUM(J8:J14)</f>
        <v>114504</v>
      </c>
      <c r="K16" s="32">
        <f>SUM(K8:K15)</f>
        <v>96357</v>
      </c>
      <c r="L16" s="38">
        <f>SUM(L8:L14)</f>
        <v>88796</v>
      </c>
      <c r="M16" s="32">
        <f>SUM(M8:M15)</f>
        <v>75814</v>
      </c>
      <c r="AB16" s="938"/>
      <c r="AC16" s="938"/>
      <c r="AD16" s="938"/>
      <c r="AE16" s="938"/>
      <c r="AF16" s="938"/>
      <c r="AG16" s="938"/>
      <c r="AH16" s="938"/>
      <c r="AI16" s="938"/>
      <c r="AJ16" s="938"/>
      <c r="AK16" s="938"/>
      <c r="AL16" s="938"/>
      <c r="AM16" s="938"/>
      <c r="AN16" s="938"/>
      <c r="AO16" s="938"/>
      <c r="AP16" s="938"/>
      <c r="AQ16" s="939"/>
      <c r="AR16" s="939"/>
      <c r="AS16" s="939"/>
      <c r="AT16" s="939"/>
      <c r="AU16" s="939"/>
      <c r="AV16" s="939"/>
      <c r="AW16" s="939"/>
      <c r="AX16" s="939"/>
      <c r="AY16" s="939"/>
      <c r="AZ16" s="939"/>
      <c r="BA16" s="939"/>
      <c r="BB16" s="939"/>
      <c r="BC16" s="939"/>
    </row>
    <row r="17" spans="1:5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938"/>
      <c r="AC17" s="938"/>
      <c r="AD17" s="938"/>
      <c r="AE17" s="938"/>
      <c r="AF17" s="938"/>
      <c r="AG17" s="938"/>
      <c r="AH17" s="938"/>
      <c r="AI17" s="938"/>
      <c r="AJ17" s="938"/>
      <c r="AK17" s="938"/>
      <c r="AL17" s="938"/>
      <c r="AM17" s="938"/>
      <c r="AN17" s="938"/>
      <c r="AO17" s="938"/>
      <c r="AP17" s="938"/>
      <c r="AQ17" s="939"/>
      <c r="AR17" s="939"/>
      <c r="AS17" s="939"/>
      <c r="AT17" s="939"/>
      <c r="AU17" s="939"/>
      <c r="AV17" s="939"/>
      <c r="AW17" s="939"/>
      <c r="AX17" s="939"/>
      <c r="AY17" s="939"/>
      <c r="AZ17" s="939"/>
      <c r="BA17" s="939"/>
      <c r="BB17" s="939"/>
      <c r="BC17" s="939"/>
    </row>
    <row r="18" spans="1:55">
      <c r="A18" s="946"/>
      <c r="B18" s="946"/>
      <c r="C18" s="938"/>
      <c r="D18" s="938"/>
      <c r="E18" s="938"/>
      <c r="F18" s="938"/>
      <c r="G18" s="938"/>
      <c r="H18" s="938"/>
      <c r="I18" s="938"/>
      <c r="J18" s="938"/>
      <c r="K18" s="938"/>
      <c r="L18" s="938"/>
      <c r="M18" s="938"/>
      <c r="N18" s="2"/>
      <c r="O18" s="2"/>
      <c r="P18" s="938"/>
      <c r="Q18" s="938"/>
      <c r="R18" s="938"/>
      <c r="S18" s="938"/>
      <c r="T18" s="938"/>
      <c r="U18" s="938"/>
      <c r="V18" s="938"/>
      <c r="W18" s="938"/>
      <c r="X18" s="938"/>
      <c r="Y18" s="938"/>
      <c r="Z18" s="938"/>
      <c r="AA18" s="938"/>
      <c r="AB18" s="938"/>
      <c r="AC18" s="938"/>
      <c r="AD18" s="938"/>
      <c r="AE18" s="938"/>
      <c r="AF18" s="938"/>
      <c r="AG18" s="938"/>
      <c r="AH18" s="938"/>
      <c r="AI18" s="938"/>
      <c r="AJ18" s="938"/>
      <c r="AK18" s="938"/>
      <c r="AL18" s="938"/>
      <c r="AM18" s="938"/>
      <c r="AN18" s="938"/>
      <c r="AO18" s="938"/>
      <c r="AP18" s="938"/>
      <c r="AQ18" s="939"/>
      <c r="AR18" s="939"/>
      <c r="AS18" s="939"/>
      <c r="AT18" s="939"/>
      <c r="AU18" s="939"/>
      <c r="AV18" s="939"/>
      <c r="AW18" s="939"/>
      <c r="AX18" s="939"/>
      <c r="AY18" s="939"/>
      <c r="AZ18" s="939"/>
      <c r="BA18" s="939"/>
      <c r="BB18" s="939"/>
      <c r="BC18" s="939"/>
    </row>
    <row r="19" spans="1:55">
      <c r="C19" s="938"/>
      <c r="D19" s="938"/>
      <c r="E19" s="938"/>
      <c r="F19" s="938"/>
      <c r="G19" s="938"/>
      <c r="H19" s="938"/>
      <c r="I19" s="938"/>
      <c r="J19" s="938"/>
      <c r="K19" s="938"/>
      <c r="L19" s="938"/>
      <c r="M19" s="938"/>
      <c r="N19" s="2"/>
      <c r="O19" s="2"/>
      <c r="P19" s="938"/>
      <c r="Q19" s="938"/>
      <c r="R19" s="938"/>
      <c r="S19" s="938"/>
      <c r="T19" s="938"/>
      <c r="U19" s="938"/>
      <c r="V19" s="938"/>
      <c r="W19" s="938"/>
      <c r="X19" s="938"/>
      <c r="Y19" s="938"/>
      <c r="Z19" s="938"/>
      <c r="AA19" s="938"/>
      <c r="AB19" s="938"/>
      <c r="AC19" s="938"/>
      <c r="AD19" s="938"/>
      <c r="AE19" s="938"/>
      <c r="AF19" s="938"/>
      <c r="AG19" s="938"/>
      <c r="AH19" s="938"/>
      <c r="AI19" s="938"/>
      <c r="AJ19" s="938"/>
      <c r="AK19" s="938"/>
      <c r="AL19" s="938"/>
      <c r="AM19" s="938"/>
      <c r="AN19" s="938"/>
      <c r="AO19" s="938"/>
      <c r="AP19" s="938"/>
      <c r="AQ19" s="939"/>
      <c r="AR19" s="939"/>
      <c r="AS19" s="939"/>
      <c r="AT19" s="939"/>
      <c r="AU19" s="939"/>
      <c r="AV19" s="939"/>
      <c r="AW19" s="939"/>
      <c r="AX19" s="939"/>
      <c r="AY19" s="939"/>
      <c r="AZ19" s="939"/>
      <c r="BA19" s="939"/>
      <c r="BB19" s="939"/>
      <c r="BC19" s="939"/>
    </row>
    <row r="20" spans="1:55">
      <c r="A20" s="938"/>
      <c r="B20" s="938"/>
      <c r="C20" s="938"/>
      <c r="D20" s="938"/>
      <c r="E20" s="938"/>
      <c r="F20" s="938"/>
      <c r="G20" s="938"/>
      <c r="H20" s="938"/>
      <c r="I20" s="938"/>
      <c r="J20" s="938"/>
      <c r="K20" s="938"/>
      <c r="L20" s="938"/>
      <c r="N20" s="2"/>
      <c r="O20" s="2"/>
      <c r="P20" s="938"/>
      <c r="Q20" s="938"/>
      <c r="R20" s="938"/>
      <c r="S20" s="938"/>
      <c r="T20" s="938"/>
      <c r="U20" s="938"/>
      <c r="V20" s="938"/>
      <c r="W20" s="938"/>
      <c r="X20" s="938"/>
      <c r="Y20" s="938"/>
      <c r="Z20" s="938"/>
      <c r="AB20" s="938"/>
      <c r="AC20" s="938"/>
      <c r="AD20" s="938"/>
      <c r="AE20" s="938"/>
      <c r="AF20" s="938"/>
      <c r="AG20" s="938"/>
      <c r="AH20" s="938"/>
      <c r="AI20" s="938"/>
      <c r="AJ20" s="938"/>
      <c r="AK20" s="938"/>
      <c r="AL20" s="938"/>
      <c r="AM20" s="938"/>
      <c r="AN20" s="938"/>
      <c r="AO20" s="938"/>
      <c r="AP20" s="938"/>
      <c r="AQ20" s="939"/>
      <c r="AR20" s="939"/>
      <c r="AS20" s="939"/>
      <c r="AT20" s="939"/>
      <c r="AU20" s="939"/>
      <c r="AV20" s="939"/>
      <c r="AW20" s="939"/>
      <c r="AX20" s="939"/>
      <c r="AY20" s="939"/>
      <c r="AZ20" s="939"/>
      <c r="BA20" s="939"/>
      <c r="BB20" s="939"/>
      <c r="BC20" s="939"/>
    </row>
    <row r="21" spans="1:55">
      <c r="A21" s="938"/>
      <c r="B21" s="938"/>
      <c r="C21" s="938"/>
      <c r="D21" s="938"/>
      <c r="E21" s="938"/>
      <c r="F21" s="938"/>
      <c r="G21" s="938"/>
      <c r="H21" s="938"/>
      <c r="I21" s="938"/>
      <c r="J21" s="938"/>
      <c r="K21" s="938"/>
      <c r="L21" s="938"/>
      <c r="N21" s="2"/>
      <c r="O21" s="2"/>
      <c r="P21" s="938"/>
      <c r="Q21" s="938"/>
      <c r="R21" s="938"/>
      <c r="S21" s="938"/>
      <c r="T21" s="938"/>
      <c r="U21" s="938"/>
      <c r="V21" s="938"/>
      <c r="W21" s="938"/>
      <c r="X21" s="938"/>
      <c r="Y21" s="938"/>
      <c r="Z21" s="938"/>
      <c r="AB21" s="938"/>
      <c r="AC21" s="938"/>
      <c r="AD21" s="938"/>
      <c r="AE21" s="938"/>
      <c r="AF21" s="938"/>
      <c r="AG21" s="938"/>
      <c r="AH21" s="938"/>
      <c r="AI21" s="938"/>
      <c r="AJ21" s="938"/>
      <c r="AK21" s="938"/>
      <c r="AL21" s="938"/>
      <c r="AM21" s="938"/>
      <c r="AN21" s="938"/>
      <c r="AO21" s="938"/>
      <c r="AP21" s="938"/>
      <c r="AQ21" s="939"/>
      <c r="AR21" s="939"/>
      <c r="AS21" s="939"/>
      <c r="AT21" s="939"/>
      <c r="AU21" s="939"/>
      <c r="AV21" s="939"/>
      <c r="AW21" s="939"/>
      <c r="AX21" s="939"/>
      <c r="AY21" s="939"/>
      <c r="AZ21" s="939"/>
      <c r="BA21" s="939"/>
      <c r="BB21" s="939"/>
      <c r="BC21" s="939"/>
    </row>
    <row r="22" spans="1:55">
      <c r="A22" s="938"/>
      <c r="B22" s="938"/>
      <c r="C22" s="938"/>
      <c r="D22" s="938"/>
      <c r="E22" s="938"/>
      <c r="F22" s="938"/>
      <c r="G22" s="938"/>
      <c r="H22" s="938"/>
      <c r="I22" s="938"/>
      <c r="J22" s="938"/>
      <c r="K22" s="938"/>
      <c r="L22" s="938"/>
      <c r="N22" s="2"/>
      <c r="O22" s="2"/>
      <c r="P22" s="938"/>
      <c r="Q22" s="938"/>
      <c r="R22" s="938"/>
      <c r="S22" s="938"/>
      <c r="T22" s="938"/>
      <c r="U22" s="938"/>
      <c r="V22" s="938"/>
      <c r="W22" s="938"/>
      <c r="X22" s="938"/>
      <c r="Y22" s="938"/>
      <c r="Z22" s="938"/>
      <c r="AB22" s="938"/>
      <c r="AC22" s="938"/>
      <c r="AD22" s="938"/>
      <c r="AE22" s="938"/>
      <c r="AF22" s="938"/>
      <c r="AG22" s="938"/>
      <c r="AH22" s="938"/>
      <c r="AI22" s="938"/>
      <c r="AJ22" s="938"/>
      <c r="AK22" s="938"/>
      <c r="AL22" s="938"/>
      <c r="AM22" s="938"/>
      <c r="AN22" s="938"/>
      <c r="AO22" s="938"/>
      <c r="AP22" s="938"/>
      <c r="AQ22" s="939"/>
      <c r="AR22" s="939"/>
      <c r="AS22" s="939"/>
      <c r="AT22" s="939"/>
      <c r="AU22" s="939"/>
      <c r="AV22" s="939"/>
      <c r="AW22" s="939"/>
      <c r="AX22" s="939"/>
      <c r="AY22" s="939"/>
      <c r="AZ22" s="939"/>
      <c r="BA22" s="939"/>
      <c r="BB22" s="939"/>
      <c r="BC22" s="939"/>
    </row>
    <row r="23" spans="1:55">
      <c r="A23" s="938"/>
      <c r="B23" s="938"/>
      <c r="C23" s="938"/>
      <c r="D23" s="938"/>
      <c r="E23" s="938"/>
      <c r="F23" s="938"/>
      <c r="G23" s="938"/>
      <c r="H23" s="938"/>
      <c r="I23" s="938"/>
      <c r="J23" s="938"/>
      <c r="K23" s="938"/>
      <c r="L23" s="938"/>
      <c r="N23" s="2"/>
      <c r="O23" s="2"/>
      <c r="P23" s="938"/>
      <c r="Q23" s="938"/>
      <c r="R23" s="938"/>
      <c r="S23" s="938"/>
      <c r="T23" s="938"/>
      <c r="U23" s="938"/>
      <c r="V23" s="938"/>
      <c r="W23" s="938"/>
      <c r="X23" s="938"/>
      <c r="Y23" s="938"/>
      <c r="Z23" s="938"/>
      <c r="AB23" s="938"/>
      <c r="AC23" s="938"/>
      <c r="AD23" s="938"/>
      <c r="AE23" s="938"/>
      <c r="AF23" s="938"/>
      <c r="AG23" s="938"/>
      <c r="AH23" s="938"/>
      <c r="AI23" s="938"/>
      <c r="AJ23" s="938"/>
      <c r="AK23" s="938"/>
      <c r="AL23" s="938"/>
      <c r="AM23" s="938"/>
      <c r="AN23" s="938"/>
      <c r="AO23" s="938"/>
      <c r="AP23" s="938"/>
      <c r="AQ23" s="939"/>
      <c r="AR23" s="939"/>
      <c r="AS23" s="939"/>
      <c r="AT23" s="939"/>
      <c r="AU23" s="939"/>
      <c r="AV23" s="939"/>
      <c r="AW23" s="939"/>
      <c r="AX23" s="939"/>
      <c r="AY23" s="939"/>
      <c r="AZ23" s="939"/>
      <c r="BA23" s="939"/>
      <c r="BB23" s="939"/>
      <c r="BC23" s="939"/>
    </row>
    <row r="24" spans="1:55">
      <c r="A24" s="938"/>
      <c r="B24" s="938"/>
      <c r="C24" s="938"/>
      <c r="D24" s="938"/>
      <c r="E24" s="938"/>
      <c r="F24" s="938"/>
      <c r="G24" s="938"/>
      <c r="H24" s="938"/>
      <c r="I24" s="938"/>
      <c r="J24" s="938"/>
      <c r="K24" s="938"/>
      <c r="L24" s="938"/>
      <c r="N24" s="2"/>
      <c r="O24" s="2"/>
      <c r="P24" s="938"/>
      <c r="Q24" s="938"/>
      <c r="R24" s="938"/>
      <c r="S24" s="938"/>
      <c r="T24" s="938"/>
      <c r="U24" s="938"/>
      <c r="V24" s="938"/>
      <c r="W24" s="938"/>
      <c r="X24" s="938"/>
      <c r="Y24" s="938"/>
      <c r="Z24" s="938"/>
      <c r="AB24" s="938"/>
      <c r="AC24" s="938"/>
      <c r="AD24" s="938"/>
      <c r="AE24" s="938"/>
      <c r="AF24" s="938"/>
      <c r="AG24" s="938"/>
      <c r="AH24" s="938"/>
      <c r="AI24" s="938"/>
      <c r="AJ24" s="938"/>
      <c r="AK24" s="938"/>
      <c r="AL24" s="938"/>
      <c r="AM24" s="938"/>
      <c r="AN24" s="938"/>
      <c r="AO24" s="938"/>
      <c r="AP24" s="938"/>
      <c r="AQ24" s="939"/>
      <c r="AR24" s="939"/>
      <c r="AS24" s="939"/>
      <c r="AT24" s="939"/>
      <c r="AU24" s="939"/>
      <c r="AV24" s="939"/>
      <c r="AW24" s="939"/>
      <c r="AX24" s="939"/>
      <c r="AY24" s="939"/>
      <c r="AZ24" s="939"/>
      <c r="BA24" s="939"/>
      <c r="BB24" s="939"/>
      <c r="BC24" s="939"/>
    </row>
    <row r="25" spans="1:55">
      <c r="A25" s="938"/>
      <c r="B25" s="938"/>
      <c r="C25" s="938"/>
      <c r="D25" s="938"/>
      <c r="E25" s="938"/>
      <c r="F25" s="938"/>
      <c r="G25" s="938"/>
      <c r="H25" s="938"/>
      <c r="I25" s="938"/>
      <c r="J25" s="938"/>
      <c r="K25" s="938"/>
      <c r="L25" s="938"/>
      <c r="N25" s="2"/>
      <c r="O25" s="2"/>
      <c r="P25" s="938"/>
      <c r="Q25" s="938"/>
      <c r="R25" s="938"/>
      <c r="S25" s="938"/>
      <c r="T25" s="938"/>
      <c r="U25" s="938"/>
      <c r="V25" s="938"/>
      <c r="W25" s="938"/>
      <c r="X25" s="938"/>
      <c r="Y25" s="938"/>
      <c r="Z25" s="938"/>
      <c r="AB25" s="938"/>
      <c r="AC25" s="938"/>
      <c r="AD25" s="938"/>
      <c r="AE25" s="938"/>
      <c r="AF25" s="938"/>
      <c r="AG25" s="938"/>
      <c r="AH25" s="938"/>
      <c r="AI25" s="938"/>
      <c r="AJ25" s="938"/>
      <c r="AK25" s="938"/>
      <c r="AL25" s="938"/>
      <c r="AM25" s="938"/>
      <c r="AN25" s="938"/>
      <c r="AO25" s="938"/>
      <c r="AP25" s="938"/>
      <c r="AQ25" s="939"/>
      <c r="AR25" s="939"/>
      <c r="AS25" s="939"/>
      <c r="AT25" s="939"/>
      <c r="AU25" s="939"/>
      <c r="AV25" s="939"/>
      <c r="AW25" s="939"/>
      <c r="AX25" s="939"/>
      <c r="AY25" s="939"/>
      <c r="AZ25" s="939"/>
      <c r="BA25" s="939"/>
      <c r="BB25" s="939"/>
      <c r="BC25" s="939"/>
    </row>
    <row r="26" spans="1:55">
      <c r="A26" s="938"/>
      <c r="B26" s="938"/>
      <c r="C26" s="938"/>
      <c r="D26" s="938"/>
      <c r="E26" s="938"/>
      <c r="F26" s="938"/>
      <c r="G26" s="938"/>
      <c r="H26" s="938"/>
      <c r="I26" s="938"/>
      <c r="J26" s="938"/>
      <c r="K26" s="938"/>
      <c r="L26" s="938"/>
      <c r="N26" s="938"/>
      <c r="O26" s="938"/>
      <c r="P26" s="938"/>
      <c r="Q26" s="938"/>
      <c r="R26" s="938"/>
      <c r="S26" s="938"/>
      <c r="T26" s="938"/>
      <c r="U26" s="938"/>
      <c r="V26" s="938"/>
      <c r="W26" s="938"/>
      <c r="X26" s="938"/>
      <c r="Y26" s="938"/>
      <c r="Z26" s="938"/>
      <c r="AB26" s="938"/>
      <c r="AC26" s="938"/>
      <c r="AD26" s="938"/>
      <c r="AE26" s="938"/>
      <c r="AF26" s="938"/>
      <c r="AG26" s="938"/>
      <c r="AH26" s="938"/>
      <c r="AI26" s="938"/>
      <c r="AJ26" s="938"/>
      <c r="AK26" s="938"/>
      <c r="AL26" s="938"/>
      <c r="AM26" s="938"/>
      <c r="AN26" s="938"/>
      <c r="AO26" s="938"/>
      <c r="AP26" s="938"/>
      <c r="AQ26" s="939"/>
      <c r="AR26" s="939"/>
      <c r="AS26" s="939"/>
      <c r="AT26" s="939"/>
      <c r="AU26" s="939"/>
      <c r="AV26" s="939"/>
      <c r="AW26" s="939"/>
      <c r="AX26" s="939"/>
      <c r="AY26" s="939"/>
      <c r="AZ26" s="939"/>
      <c r="BA26" s="939"/>
      <c r="BB26" s="939"/>
      <c r="BC26" s="939"/>
    </row>
    <row r="27" spans="1:55" hidden="1">
      <c r="A27" s="16" t="s">
        <v>106</v>
      </c>
      <c r="B27" s="11">
        <v>28598</v>
      </c>
      <c r="C27" s="12">
        <v>29485</v>
      </c>
      <c r="D27" s="14">
        <v>25158</v>
      </c>
      <c r="E27" s="15">
        <v>24640</v>
      </c>
      <c r="F27" s="52">
        <v>29458</v>
      </c>
      <c r="G27" s="53">
        <v>25839</v>
      </c>
      <c r="H27" s="11">
        <v>26455</v>
      </c>
      <c r="I27" s="14">
        <v>25727</v>
      </c>
      <c r="J27" s="66">
        <v>29626</v>
      </c>
      <c r="K27" s="41">
        <v>26059</v>
      </c>
      <c r="L27" s="11">
        <v>34561</v>
      </c>
      <c r="M27" s="12">
        <v>26265</v>
      </c>
      <c r="N27" s="938"/>
      <c r="O27" s="938"/>
      <c r="P27" s="938"/>
      <c r="Q27" s="938"/>
      <c r="R27" s="938"/>
      <c r="S27" s="938"/>
      <c r="T27" s="938"/>
      <c r="U27" s="938"/>
      <c r="V27" s="938"/>
      <c r="W27" s="938"/>
      <c r="X27" s="938"/>
      <c r="Y27" s="938"/>
      <c r="Z27" s="938"/>
      <c r="AB27" s="938"/>
      <c r="AC27" s="938"/>
      <c r="AD27" s="938"/>
      <c r="AE27" s="938"/>
      <c r="AF27" s="938"/>
      <c r="AG27" s="938"/>
      <c r="AH27" s="938"/>
      <c r="AI27" s="938"/>
      <c r="AJ27" s="938"/>
      <c r="AK27" s="938"/>
      <c r="AL27" s="938"/>
      <c r="AM27" s="938"/>
      <c r="AN27" s="938"/>
      <c r="AO27" s="938"/>
      <c r="AP27" s="938"/>
      <c r="AQ27" s="939"/>
      <c r="AR27" s="939"/>
      <c r="AS27" s="939"/>
      <c r="AT27" s="939"/>
      <c r="AU27" s="939"/>
      <c r="AV27" s="939"/>
      <c r="AW27" s="939"/>
      <c r="AX27" s="939"/>
      <c r="AY27" s="939"/>
      <c r="AZ27" s="939"/>
      <c r="BA27" s="939"/>
      <c r="BB27" s="939"/>
      <c r="BC27" s="939"/>
    </row>
    <row r="28" spans="1:55" hidden="1">
      <c r="A28" s="17" t="s">
        <v>107</v>
      </c>
      <c r="B28" s="18">
        <v>11255</v>
      </c>
      <c r="C28" s="12">
        <v>9566</v>
      </c>
      <c r="D28" s="14">
        <v>11208</v>
      </c>
      <c r="E28" s="15">
        <v>7720</v>
      </c>
      <c r="F28" s="52">
        <v>13598</v>
      </c>
      <c r="G28" s="53">
        <v>6735</v>
      </c>
      <c r="H28" s="11">
        <v>15407</v>
      </c>
      <c r="I28" s="14">
        <v>10377</v>
      </c>
      <c r="J28" s="66">
        <v>14651</v>
      </c>
      <c r="K28" s="41">
        <v>10155</v>
      </c>
      <c r="L28" s="11">
        <v>13160</v>
      </c>
      <c r="M28" s="12">
        <v>10758</v>
      </c>
      <c r="N28" s="938"/>
      <c r="O28" s="938"/>
      <c r="P28" s="938"/>
      <c r="Q28" s="938"/>
      <c r="R28" s="938"/>
      <c r="S28" s="938"/>
      <c r="T28" s="938"/>
      <c r="U28" s="938"/>
      <c r="V28" s="938"/>
      <c r="W28" s="938"/>
      <c r="X28" s="938"/>
      <c r="Y28" s="938"/>
      <c r="Z28" s="938"/>
      <c r="AB28" s="938"/>
      <c r="AC28" s="938"/>
      <c r="AD28" s="938"/>
      <c r="AE28" s="938"/>
      <c r="AF28" s="938"/>
      <c r="AG28" s="938"/>
      <c r="AH28" s="938"/>
      <c r="AI28" s="938"/>
      <c r="AJ28" s="938"/>
      <c r="AK28" s="938"/>
      <c r="AL28" s="938"/>
      <c r="AM28" s="938"/>
      <c r="AN28" s="938"/>
      <c r="AO28" s="938"/>
      <c r="AP28" s="938"/>
      <c r="AQ28" s="939"/>
      <c r="AR28" s="939"/>
      <c r="AS28" s="939"/>
      <c r="AT28" s="939"/>
      <c r="AU28" s="939"/>
      <c r="AV28" s="939"/>
      <c r="AW28" s="939"/>
      <c r="AX28" s="939"/>
      <c r="AY28" s="939"/>
      <c r="AZ28" s="939"/>
      <c r="BA28" s="939"/>
      <c r="BB28" s="939"/>
      <c r="BC28" s="939"/>
    </row>
    <row r="29" spans="1:55" hidden="1">
      <c r="A29" s="17" t="s">
        <v>108</v>
      </c>
      <c r="B29" s="18">
        <v>13885</v>
      </c>
      <c r="C29" s="12">
        <v>13567</v>
      </c>
      <c r="D29" s="14">
        <v>21807</v>
      </c>
      <c r="E29" s="15">
        <v>15148</v>
      </c>
      <c r="F29" s="52">
        <v>26780</v>
      </c>
      <c r="G29" s="53">
        <v>19063</v>
      </c>
      <c r="H29" s="11">
        <v>18071</v>
      </c>
      <c r="I29" s="14">
        <v>14744</v>
      </c>
      <c r="J29" s="66">
        <v>14652</v>
      </c>
      <c r="K29" s="41">
        <v>10597</v>
      </c>
      <c r="L29" s="11">
        <v>10142</v>
      </c>
      <c r="M29" s="12">
        <v>7125</v>
      </c>
      <c r="N29" s="938"/>
      <c r="O29" s="938"/>
      <c r="P29" s="938"/>
      <c r="Q29" s="938"/>
      <c r="R29" s="938"/>
      <c r="S29" s="938"/>
      <c r="T29" s="938"/>
      <c r="U29" s="938"/>
      <c r="V29" s="938"/>
      <c r="W29" s="938"/>
      <c r="X29" s="938"/>
      <c r="Y29" s="938"/>
      <c r="Z29" s="938"/>
      <c r="AB29" s="938"/>
      <c r="AC29" s="938"/>
      <c r="AD29" s="938"/>
      <c r="AE29" s="938"/>
      <c r="AF29" s="938"/>
      <c r="AG29" s="938"/>
      <c r="AH29" s="938"/>
      <c r="AI29" s="938"/>
      <c r="AJ29" s="938"/>
      <c r="AK29" s="938"/>
      <c r="AL29" s="938"/>
      <c r="AM29" s="938"/>
      <c r="AN29" s="938"/>
      <c r="AO29" s="938"/>
      <c r="AP29" s="938"/>
      <c r="AQ29" s="939"/>
      <c r="AR29" s="939"/>
      <c r="AS29" s="939"/>
      <c r="AT29" s="939"/>
      <c r="AU29" s="939"/>
      <c r="AV29" s="939"/>
      <c r="AW29" s="939"/>
      <c r="AX29" s="939"/>
      <c r="AY29" s="939"/>
      <c r="AZ29" s="939"/>
      <c r="BA29" s="939"/>
      <c r="BB29" s="939"/>
      <c r="BC29" s="939"/>
    </row>
    <row r="30" spans="1:55" hidden="1">
      <c r="A30" s="19" t="s">
        <v>109</v>
      </c>
      <c r="B30" s="20"/>
      <c r="C30" s="21"/>
      <c r="D30" s="23"/>
      <c r="E30" s="24"/>
      <c r="F30" s="54">
        <v>351</v>
      </c>
      <c r="G30" s="55">
        <v>139</v>
      </c>
      <c r="H30" s="44">
        <v>569</v>
      </c>
      <c r="I30" s="23"/>
      <c r="J30" s="67">
        <v>176</v>
      </c>
      <c r="K30" s="21">
        <v>729</v>
      </c>
      <c r="L30" s="44">
        <v>60</v>
      </c>
      <c r="M30" s="50"/>
      <c r="N30" s="938"/>
      <c r="O30" s="938"/>
      <c r="P30" s="938"/>
      <c r="Q30" s="938"/>
      <c r="R30" s="938"/>
      <c r="S30" s="938"/>
      <c r="T30" s="938"/>
      <c r="U30" s="938"/>
      <c r="V30" s="938"/>
      <c r="W30" s="938"/>
      <c r="X30" s="938"/>
      <c r="Y30" s="938"/>
      <c r="Z30" s="938"/>
      <c r="AB30" s="938"/>
      <c r="AC30" s="938"/>
      <c r="AD30" s="938"/>
      <c r="AE30" s="938"/>
      <c r="AF30" s="938"/>
      <c r="AG30" s="938"/>
      <c r="AH30" s="938"/>
      <c r="AI30" s="938"/>
      <c r="AJ30" s="938"/>
      <c r="AK30" s="938"/>
      <c r="AL30" s="938"/>
      <c r="AM30" s="938"/>
      <c r="AN30" s="938"/>
      <c r="AO30" s="938"/>
      <c r="AP30" s="938"/>
      <c r="AQ30" s="939"/>
      <c r="AR30" s="939"/>
      <c r="AS30" s="939"/>
      <c r="AT30" s="939"/>
      <c r="AU30" s="939"/>
      <c r="AV30" s="939"/>
      <c r="AW30" s="939"/>
      <c r="AX30" s="939"/>
      <c r="AY30" s="939"/>
      <c r="AZ30" s="939"/>
      <c r="BA30" s="939"/>
      <c r="BB30" s="939"/>
      <c r="BC30" s="939"/>
    </row>
    <row r="31" spans="1:55" hidden="1">
      <c r="A31" s="19" t="s">
        <v>110</v>
      </c>
      <c r="B31" s="25">
        <v>3499</v>
      </c>
      <c r="C31" s="26">
        <v>3788</v>
      </c>
      <c r="D31" s="28">
        <v>9587</v>
      </c>
      <c r="E31" s="29">
        <v>7801</v>
      </c>
      <c r="F31" s="56">
        <v>13018</v>
      </c>
      <c r="G31" s="57">
        <v>7167</v>
      </c>
      <c r="H31" s="46">
        <v>18647</v>
      </c>
      <c r="I31" s="28">
        <v>9685</v>
      </c>
      <c r="J31" s="68">
        <v>18639</v>
      </c>
      <c r="K31" s="47">
        <v>13288</v>
      </c>
      <c r="L31" s="46">
        <v>5812</v>
      </c>
      <c r="M31" s="51">
        <v>5982</v>
      </c>
      <c r="N31" s="938"/>
      <c r="O31" s="938"/>
      <c r="P31" s="938"/>
      <c r="Q31" s="938"/>
      <c r="R31" s="938"/>
      <c r="S31" s="938"/>
      <c r="T31" s="938"/>
      <c r="U31" s="938"/>
      <c r="V31" s="938"/>
      <c r="W31" s="938"/>
      <c r="X31" s="938"/>
      <c r="Y31" s="938"/>
      <c r="Z31" s="938"/>
      <c r="AB31" s="938"/>
      <c r="AC31" s="938"/>
      <c r="AD31" s="938"/>
      <c r="AE31" s="938"/>
      <c r="AF31" s="938"/>
      <c r="AG31" s="938"/>
      <c r="AH31" s="938"/>
      <c r="AI31" s="938"/>
      <c r="AJ31" s="938"/>
      <c r="AK31" s="938"/>
      <c r="AL31" s="938"/>
      <c r="AM31" s="938"/>
      <c r="AN31" s="938"/>
      <c r="AO31" s="938"/>
      <c r="AP31" s="938"/>
      <c r="AQ31" s="939"/>
      <c r="AR31" s="939"/>
      <c r="AS31" s="939"/>
      <c r="AT31" s="939"/>
      <c r="AU31" s="939"/>
      <c r="AV31" s="939"/>
      <c r="AW31" s="939"/>
      <c r="AX31" s="939"/>
      <c r="AY31" s="939"/>
      <c r="AZ31" s="939"/>
      <c r="BA31" s="939"/>
      <c r="BB31" s="939"/>
      <c r="BC31" s="939"/>
    </row>
    <row r="32" spans="1:55" hidden="1">
      <c r="A32" s="30" t="s">
        <v>111</v>
      </c>
      <c r="B32" s="31"/>
      <c r="C32" s="32"/>
      <c r="D32" s="33">
        <v>50</v>
      </c>
      <c r="E32" s="34"/>
      <c r="F32" s="58"/>
      <c r="G32" s="59">
        <v>250</v>
      </c>
      <c r="H32" s="38"/>
      <c r="I32" s="34"/>
      <c r="J32" s="69"/>
      <c r="K32" s="49">
        <v>281</v>
      </c>
      <c r="L32" s="38"/>
      <c r="M32" s="32">
        <v>1003</v>
      </c>
      <c r="N32" s="938"/>
      <c r="O32" s="938"/>
      <c r="P32" s="938"/>
      <c r="Q32" s="938"/>
      <c r="R32" s="938"/>
      <c r="S32" s="938"/>
      <c r="T32" s="938"/>
      <c r="U32" s="938"/>
      <c r="V32" s="938"/>
      <c r="W32" s="938"/>
      <c r="X32" s="938"/>
      <c r="Y32" s="938"/>
      <c r="Z32" s="938"/>
      <c r="AB32" s="938"/>
      <c r="AC32" s="938"/>
      <c r="AD32" s="938"/>
      <c r="AE32" s="938"/>
      <c r="AF32" s="938"/>
      <c r="AG32" s="938"/>
      <c r="AH32" s="938"/>
      <c r="AI32" s="938"/>
      <c r="AJ32" s="938"/>
      <c r="AK32" s="938"/>
      <c r="AL32" s="938"/>
      <c r="AM32" s="938"/>
      <c r="AN32" s="938"/>
      <c r="AO32" s="938"/>
      <c r="AP32" s="938"/>
      <c r="AQ32" s="939"/>
      <c r="AR32" s="939"/>
      <c r="AS32" s="939"/>
      <c r="AT32" s="939"/>
      <c r="AU32" s="939"/>
      <c r="AV32" s="939"/>
      <c r="AW32" s="939"/>
      <c r="AX32" s="939"/>
      <c r="AY32" s="939"/>
      <c r="AZ32" s="939"/>
      <c r="BA32" s="939"/>
      <c r="BB32" s="939"/>
      <c r="BC32" s="939"/>
    </row>
    <row r="33" spans="1:55" hidden="1">
      <c r="A33" s="35" t="s">
        <v>62</v>
      </c>
      <c r="B33" s="60">
        <f>SUM(B27:B31)</f>
        <v>57237</v>
      </c>
      <c r="C33" s="61">
        <f>SUM(C27:C31)</f>
        <v>56406</v>
      </c>
      <c r="D33" s="38">
        <f>SUM(D27:D32)</f>
        <v>67810</v>
      </c>
      <c r="E33" s="33">
        <f>SUM(E27:E31)</f>
        <v>55309</v>
      </c>
      <c r="F33" s="36">
        <f>SUM(F27:F31)</f>
        <v>83205</v>
      </c>
      <c r="G33" s="32">
        <f>SUM(G27:G32)</f>
        <v>59193</v>
      </c>
      <c r="H33" s="38">
        <f>SUM(H27:H31)</f>
        <v>79149</v>
      </c>
      <c r="I33" s="33">
        <f>SUM(I27:I31)</f>
        <v>60533</v>
      </c>
      <c r="J33" s="36">
        <f>SUM(J27:J31)</f>
        <v>77744</v>
      </c>
      <c r="K33" s="32">
        <f>SUM(K27:K32)</f>
        <v>61109</v>
      </c>
      <c r="L33" s="38">
        <f>SUM(L27:L31)</f>
        <v>63735</v>
      </c>
      <c r="M33" s="32">
        <f>SUM(M27:M32)</f>
        <v>51133</v>
      </c>
      <c r="N33" s="938"/>
      <c r="O33" s="938"/>
      <c r="P33" s="938"/>
      <c r="Q33" s="938"/>
      <c r="R33" s="938"/>
      <c r="S33" s="938"/>
      <c r="T33" s="938"/>
      <c r="U33" s="938"/>
      <c r="V33" s="938"/>
      <c r="W33" s="938"/>
      <c r="X33" s="938"/>
      <c r="Y33" s="938"/>
      <c r="Z33" s="938"/>
      <c r="AB33" s="938"/>
      <c r="AC33" s="938"/>
      <c r="AD33" s="938"/>
      <c r="AE33" s="938"/>
      <c r="AF33" s="938"/>
      <c r="AG33" s="938"/>
      <c r="AH33" s="938"/>
      <c r="AI33" s="938"/>
      <c r="AJ33" s="938"/>
      <c r="AK33" s="938"/>
      <c r="AL33" s="938"/>
      <c r="AM33" s="938"/>
      <c r="AN33" s="938"/>
      <c r="AO33" s="938"/>
      <c r="AP33" s="938"/>
      <c r="AQ33" s="939"/>
      <c r="AR33" s="939"/>
      <c r="AS33" s="939"/>
      <c r="AT33" s="939"/>
      <c r="AU33" s="939"/>
      <c r="AV33" s="939"/>
      <c r="AW33" s="939"/>
      <c r="AX33" s="939"/>
      <c r="AY33" s="939"/>
      <c r="AZ33" s="939"/>
      <c r="BA33" s="939"/>
      <c r="BB33" s="939"/>
      <c r="BC33" s="939"/>
    </row>
    <row r="34" spans="1:55">
      <c r="AB34" s="938"/>
      <c r="AC34" s="938"/>
      <c r="AD34" s="938"/>
      <c r="AE34" s="938"/>
      <c r="AF34" s="938"/>
      <c r="AG34" s="938"/>
      <c r="AH34" s="938"/>
      <c r="AI34" s="938"/>
      <c r="AJ34" s="938"/>
      <c r="AK34" s="938"/>
      <c r="AL34" s="938"/>
      <c r="AM34" s="938"/>
      <c r="AN34" s="938"/>
      <c r="AO34" s="938"/>
      <c r="AP34" s="938"/>
      <c r="AQ34" s="939"/>
      <c r="AR34" s="939"/>
      <c r="AS34" s="939"/>
      <c r="AT34" s="939"/>
      <c r="AU34" s="939"/>
      <c r="AV34" s="939"/>
      <c r="AW34" s="939"/>
      <c r="AX34" s="939"/>
      <c r="AY34" s="939"/>
      <c r="AZ34" s="939"/>
      <c r="BA34" s="939"/>
      <c r="BB34" s="939"/>
      <c r="BC34" s="939"/>
    </row>
    <row r="35" spans="1:55">
      <c r="AB35" s="938"/>
      <c r="AC35" s="938"/>
      <c r="AD35" s="938"/>
      <c r="AE35" s="938"/>
      <c r="AF35" s="938"/>
      <c r="AG35" s="938"/>
      <c r="AH35" s="938"/>
      <c r="AI35" s="938"/>
      <c r="AJ35" s="938"/>
      <c r="AK35" s="938"/>
      <c r="AL35" s="938"/>
      <c r="AM35" s="938"/>
      <c r="AN35" s="938"/>
      <c r="AO35" s="938"/>
      <c r="AP35" s="938"/>
      <c r="AQ35" s="939"/>
      <c r="AR35" s="939"/>
      <c r="AS35" s="939"/>
      <c r="AT35" s="939"/>
      <c r="AU35" s="939"/>
      <c r="AV35" s="939"/>
      <c r="AW35" s="939"/>
      <c r="AX35" s="939"/>
      <c r="AY35" s="939"/>
      <c r="AZ35" s="939"/>
      <c r="BA35" s="939"/>
      <c r="BB35" s="939"/>
      <c r="BC35" s="939"/>
    </row>
    <row r="36" spans="1:55">
      <c r="AB36" s="938"/>
      <c r="AC36" s="938"/>
      <c r="AD36" s="938"/>
      <c r="AE36" s="938"/>
      <c r="AF36" s="938"/>
      <c r="AG36" s="938"/>
      <c r="AH36" s="938"/>
      <c r="AI36" s="938"/>
      <c r="AJ36" s="938"/>
      <c r="AK36" s="938"/>
      <c r="AL36" s="938"/>
      <c r="AM36" s="938"/>
      <c r="AN36" s="938"/>
      <c r="AO36" s="938"/>
      <c r="AP36" s="938"/>
      <c r="AQ36" s="939"/>
      <c r="AR36" s="939"/>
      <c r="AS36" s="939"/>
      <c r="AT36" s="939"/>
      <c r="AU36" s="939"/>
      <c r="AV36" s="939"/>
      <c r="AW36" s="939"/>
      <c r="AX36" s="939"/>
      <c r="AY36" s="939"/>
      <c r="AZ36" s="939"/>
      <c r="BA36" s="939"/>
      <c r="BB36" s="939"/>
      <c r="BC36" s="939"/>
    </row>
    <row r="37" spans="1:55">
      <c r="AB37" s="938"/>
      <c r="AC37" s="938"/>
      <c r="AD37" s="938"/>
      <c r="AE37" s="938"/>
      <c r="AF37" s="938"/>
      <c r="AG37" s="938"/>
      <c r="AH37" s="938"/>
      <c r="AI37" s="938"/>
      <c r="AJ37" s="938"/>
      <c r="AK37" s="938"/>
      <c r="AL37" s="938"/>
      <c r="AM37" s="938"/>
      <c r="AN37" s="938"/>
      <c r="AO37" s="938"/>
      <c r="AP37" s="938"/>
      <c r="AQ37" s="939"/>
      <c r="AR37" s="939"/>
      <c r="AS37" s="939"/>
      <c r="AT37" s="939"/>
      <c r="AU37" s="939"/>
      <c r="AV37" s="939"/>
      <c r="AW37" s="939"/>
      <c r="AX37" s="939"/>
      <c r="AY37" s="939"/>
      <c r="AZ37" s="939"/>
      <c r="BA37" s="939"/>
      <c r="BB37" s="939"/>
      <c r="BC37" s="939"/>
    </row>
    <row r="38" spans="1:55">
      <c r="B38" s="940" t="s">
        <v>96</v>
      </c>
      <c r="C38" s="941"/>
      <c r="D38" s="942" t="s">
        <v>97</v>
      </c>
      <c r="E38" s="941"/>
      <c r="F38" s="942" t="s">
        <v>98</v>
      </c>
      <c r="G38" s="943"/>
      <c r="H38" s="942" t="s">
        <v>99</v>
      </c>
      <c r="I38" s="943"/>
      <c r="J38" s="942" t="s">
        <v>100</v>
      </c>
      <c r="K38" s="943"/>
      <c r="L38" s="944" t="s">
        <v>101</v>
      </c>
      <c r="M38" s="945"/>
      <c r="AB38" s="938"/>
      <c r="AC38" s="938"/>
      <c r="AD38" s="938"/>
      <c r="AE38" s="938"/>
      <c r="AF38" s="938"/>
      <c r="AG38" s="938"/>
      <c r="AH38" s="938"/>
      <c r="AI38" s="938"/>
      <c r="AJ38" s="938"/>
      <c r="AK38" s="938"/>
      <c r="AL38" s="938"/>
      <c r="AM38" s="938"/>
      <c r="AN38" s="938"/>
      <c r="AO38" s="938"/>
      <c r="AP38" s="938"/>
      <c r="AQ38" s="939"/>
      <c r="AR38" s="939"/>
      <c r="AS38" s="939"/>
      <c r="AT38" s="939"/>
      <c r="AU38" s="939"/>
      <c r="AV38" s="939"/>
      <c r="AW38" s="939"/>
      <c r="AX38" s="939"/>
      <c r="AY38" s="939"/>
      <c r="AZ38" s="939"/>
      <c r="BA38" s="939"/>
      <c r="BB38" s="939"/>
      <c r="BC38" s="939"/>
    </row>
    <row r="39" spans="1:55">
      <c r="B39" s="6" t="s">
        <v>102</v>
      </c>
      <c r="C39" s="7" t="s">
        <v>103</v>
      </c>
      <c r="D39" s="8" t="s">
        <v>102</v>
      </c>
      <c r="E39" s="9" t="s">
        <v>103</v>
      </c>
      <c r="F39" s="6" t="s">
        <v>102</v>
      </c>
      <c r="G39" s="7" t="s">
        <v>103</v>
      </c>
      <c r="H39" s="8" t="s">
        <v>102</v>
      </c>
      <c r="I39" s="9" t="s">
        <v>103</v>
      </c>
      <c r="J39" s="6" t="s">
        <v>102</v>
      </c>
      <c r="K39" s="7" t="s">
        <v>103</v>
      </c>
      <c r="L39" s="65" t="s">
        <v>102</v>
      </c>
      <c r="M39" s="40" t="s">
        <v>103</v>
      </c>
      <c r="AB39" s="938"/>
      <c r="AC39" s="938"/>
      <c r="AD39" s="938"/>
      <c r="AE39" s="938"/>
      <c r="AF39" s="938"/>
      <c r="AG39" s="938"/>
      <c r="AH39" s="938"/>
      <c r="AI39" s="938"/>
      <c r="AJ39" s="938"/>
      <c r="AK39" s="938"/>
      <c r="AL39" s="938"/>
      <c r="AM39" s="938"/>
      <c r="AN39" s="938"/>
      <c r="AO39" s="938"/>
      <c r="AP39" s="938"/>
      <c r="AQ39" s="939"/>
      <c r="AR39" s="939"/>
      <c r="AS39" s="939"/>
      <c r="AT39" s="939"/>
      <c r="AU39" s="939"/>
      <c r="AV39" s="939"/>
      <c r="AW39" s="939"/>
      <c r="AX39" s="939"/>
      <c r="AY39" s="939"/>
      <c r="AZ39" s="939"/>
      <c r="BA39" s="939"/>
      <c r="BB39" s="939"/>
      <c r="BC39" s="939"/>
    </row>
    <row r="40" spans="1:55" hidden="1">
      <c r="A40" s="62" t="s">
        <v>104</v>
      </c>
      <c r="B40" s="11">
        <v>16691</v>
      </c>
      <c r="C40" s="12">
        <v>12476</v>
      </c>
      <c r="D40" s="14">
        <v>12428</v>
      </c>
      <c r="E40" s="15">
        <v>12237</v>
      </c>
      <c r="F40" s="52">
        <v>13496</v>
      </c>
      <c r="G40" s="12">
        <v>13523</v>
      </c>
      <c r="H40" s="11">
        <v>15119</v>
      </c>
      <c r="I40" s="14">
        <v>15435</v>
      </c>
      <c r="J40" s="66">
        <v>12630</v>
      </c>
      <c r="K40" s="41">
        <v>12274</v>
      </c>
      <c r="L40" s="11">
        <v>14098</v>
      </c>
      <c r="M40" s="12">
        <v>13057</v>
      </c>
      <c r="AB40" s="938"/>
      <c r="AC40" s="938"/>
      <c r="AD40" s="938"/>
      <c r="AE40" s="938"/>
      <c r="AF40" s="938"/>
      <c r="AG40" s="938"/>
      <c r="AH40" s="938"/>
      <c r="AI40" s="938"/>
      <c r="AJ40" s="938"/>
      <c r="AK40" s="938"/>
      <c r="AL40" s="938"/>
      <c r="AM40" s="938"/>
      <c r="AN40" s="938"/>
      <c r="AO40" s="938"/>
      <c r="AP40" s="938"/>
      <c r="AQ40" s="939"/>
      <c r="AR40" s="939"/>
      <c r="AS40" s="939"/>
      <c r="AT40" s="939"/>
      <c r="AU40" s="939"/>
      <c r="AV40" s="939"/>
      <c r="AW40" s="939"/>
      <c r="AX40" s="939"/>
      <c r="AY40" s="939"/>
      <c r="AZ40" s="939"/>
      <c r="BA40" s="939"/>
      <c r="BB40" s="939"/>
      <c r="BC40" s="939"/>
    </row>
    <row r="41" spans="1:55">
      <c r="A41" s="63" t="s">
        <v>105</v>
      </c>
      <c r="B41" s="11">
        <v>17300</v>
      </c>
      <c r="C41" s="12">
        <v>13690</v>
      </c>
      <c r="D41" s="14">
        <v>16096</v>
      </c>
      <c r="E41" s="15">
        <v>18183</v>
      </c>
      <c r="F41" s="52">
        <v>23313</v>
      </c>
      <c r="G41" s="12">
        <v>22654</v>
      </c>
      <c r="H41" s="11">
        <v>31394</v>
      </c>
      <c r="I41" s="14">
        <v>26251</v>
      </c>
      <c r="J41" s="66">
        <v>24130</v>
      </c>
      <c r="K41" s="41">
        <v>22974</v>
      </c>
      <c r="L41" s="11">
        <v>10963</v>
      </c>
      <c r="M41" s="12">
        <v>11624</v>
      </c>
      <c r="AB41" s="938"/>
      <c r="AC41" s="938"/>
      <c r="AD41" s="938"/>
      <c r="AE41" s="938"/>
      <c r="AF41" s="938"/>
      <c r="AG41" s="938"/>
      <c r="AH41" s="938"/>
      <c r="AI41" s="938"/>
      <c r="AJ41" s="938"/>
      <c r="AK41" s="938"/>
      <c r="AL41" s="938"/>
      <c r="AM41" s="938"/>
      <c r="AN41" s="938"/>
      <c r="AO41" s="938"/>
      <c r="AP41" s="938"/>
      <c r="AQ41" s="939"/>
      <c r="AR41" s="939"/>
      <c r="AS41" s="939"/>
      <c r="AT41" s="939"/>
      <c r="AU41" s="939"/>
      <c r="AV41" s="939"/>
      <c r="AW41" s="939"/>
      <c r="AX41" s="939"/>
      <c r="AY41" s="939"/>
      <c r="AZ41" s="939"/>
      <c r="BA41" s="939"/>
      <c r="BB41" s="939"/>
      <c r="BC41" s="939"/>
    </row>
    <row r="42" spans="1:55">
      <c r="AB42" s="938"/>
      <c r="AC42" s="938"/>
      <c r="AD42" s="938"/>
      <c r="AE42" s="938"/>
      <c r="AF42" s="938"/>
      <c r="AG42" s="938"/>
      <c r="AH42" s="938"/>
      <c r="AI42" s="938"/>
      <c r="AJ42" s="938"/>
      <c r="AK42" s="938"/>
      <c r="AL42" s="938"/>
      <c r="AM42" s="938"/>
      <c r="AN42" s="938"/>
      <c r="AO42" s="938"/>
      <c r="AP42" s="938"/>
      <c r="AQ42" s="939"/>
      <c r="AR42" s="939"/>
      <c r="AS42" s="939"/>
      <c r="AT42" s="939"/>
      <c r="AU42" s="939"/>
      <c r="AV42" s="939"/>
      <c r="AW42" s="939"/>
      <c r="AX42" s="939"/>
      <c r="AY42" s="939"/>
      <c r="AZ42" s="939"/>
      <c r="BA42" s="939"/>
      <c r="BB42" s="939"/>
      <c r="BC42" s="939"/>
    </row>
    <row r="43" spans="1:55">
      <c r="AB43" s="938"/>
      <c r="AC43" s="938"/>
      <c r="AD43" s="938"/>
      <c r="AE43" s="938"/>
      <c r="AF43" s="938"/>
      <c r="AG43" s="938"/>
      <c r="AH43" s="938"/>
      <c r="AI43" s="938"/>
      <c r="AJ43" s="938"/>
      <c r="AK43" s="938"/>
      <c r="AL43" s="938"/>
      <c r="AM43" s="938"/>
      <c r="AN43" s="938"/>
      <c r="AO43" s="938"/>
      <c r="AP43" s="938"/>
      <c r="AQ43" s="939"/>
      <c r="AR43" s="939"/>
      <c r="AS43" s="939"/>
      <c r="AT43" s="939"/>
      <c r="AU43" s="939"/>
      <c r="AV43" s="939"/>
      <c r="AW43" s="939"/>
      <c r="AX43" s="939"/>
      <c r="AY43" s="939"/>
      <c r="AZ43" s="939"/>
      <c r="BA43" s="939"/>
      <c r="BB43" s="939"/>
      <c r="BC43" s="939"/>
    </row>
    <row r="44" spans="1:55">
      <c r="AB44" s="938"/>
      <c r="AC44" s="938"/>
      <c r="AD44" s="938"/>
      <c r="AE44" s="938"/>
      <c r="AF44" s="938"/>
      <c r="AG44" s="938"/>
      <c r="AH44" s="938"/>
      <c r="AI44" s="938"/>
      <c r="AJ44" s="938"/>
      <c r="AK44" s="938"/>
      <c r="AL44" s="938"/>
      <c r="AM44" s="938"/>
      <c r="AN44" s="938"/>
      <c r="AO44" s="938"/>
      <c r="AP44" s="938"/>
      <c r="AQ44" s="939"/>
      <c r="AR44" s="939"/>
      <c r="AS44" s="939"/>
      <c r="AT44" s="939"/>
      <c r="AU44" s="939"/>
      <c r="AV44" s="939"/>
      <c r="AW44" s="939"/>
      <c r="AX44" s="939"/>
      <c r="AY44" s="939"/>
      <c r="AZ44" s="939"/>
      <c r="BA44" s="939"/>
      <c r="BB44" s="939"/>
      <c r="BC44" s="939"/>
    </row>
    <row r="45" spans="1:55">
      <c r="AB45" s="938"/>
      <c r="AC45" s="938"/>
      <c r="AD45" s="938"/>
      <c r="AE45" s="938"/>
      <c r="AF45" s="938"/>
      <c r="AG45" s="938"/>
      <c r="AH45" s="938"/>
      <c r="AI45" s="938"/>
      <c r="AJ45" s="938"/>
      <c r="AK45" s="938"/>
      <c r="AL45" s="938"/>
      <c r="AM45" s="938"/>
      <c r="AN45" s="938"/>
      <c r="AO45" s="938"/>
      <c r="AP45" s="938"/>
      <c r="AQ45" s="939"/>
      <c r="AR45" s="939"/>
      <c r="AS45" s="939"/>
      <c r="AT45" s="939"/>
      <c r="AU45" s="939"/>
      <c r="AV45" s="939"/>
      <c r="AW45" s="939"/>
      <c r="AX45" s="939"/>
      <c r="AY45" s="939"/>
      <c r="AZ45" s="939"/>
      <c r="BA45" s="939"/>
      <c r="BB45" s="939"/>
      <c r="BC45" s="939"/>
    </row>
    <row r="46" spans="1:55">
      <c r="AB46" s="938"/>
      <c r="AC46" s="938"/>
      <c r="AD46" s="938"/>
      <c r="AE46" s="938"/>
      <c r="AF46" s="938"/>
      <c r="AG46" s="938"/>
      <c r="AH46" s="938"/>
      <c r="AI46" s="938"/>
      <c r="AJ46" s="938"/>
      <c r="AK46" s="938"/>
      <c r="AL46" s="938"/>
      <c r="AM46" s="938"/>
      <c r="AN46" s="938"/>
      <c r="AO46" s="938"/>
      <c r="AP46" s="938"/>
      <c r="AQ46" s="939"/>
      <c r="AR46" s="939"/>
      <c r="AS46" s="939"/>
      <c r="AT46" s="939"/>
      <c r="AU46" s="939"/>
      <c r="AV46" s="939"/>
      <c r="AW46" s="939"/>
      <c r="AX46" s="939"/>
      <c r="AY46" s="939"/>
      <c r="AZ46" s="939"/>
      <c r="BA46" s="939"/>
      <c r="BB46" s="939"/>
      <c r="BC46" s="939"/>
    </row>
    <row r="47" spans="1:55">
      <c r="AB47" s="938"/>
      <c r="AC47" s="938"/>
      <c r="AD47" s="938"/>
      <c r="AE47" s="938"/>
      <c r="AF47" s="938"/>
      <c r="AG47" s="938"/>
      <c r="AH47" s="938"/>
      <c r="AI47" s="938"/>
      <c r="AJ47" s="938"/>
      <c r="AK47" s="938"/>
      <c r="AL47" s="938"/>
      <c r="AM47" s="938"/>
      <c r="AN47" s="938"/>
      <c r="AO47" s="938"/>
      <c r="AP47" s="938"/>
      <c r="AQ47" s="939"/>
      <c r="AR47" s="939"/>
      <c r="AS47" s="939"/>
      <c r="AT47" s="939"/>
      <c r="AU47" s="939"/>
      <c r="AV47" s="939"/>
      <c r="AW47" s="939"/>
      <c r="AX47" s="939"/>
      <c r="AY47" s="939"/>
      <c r="AZ47" s="939"/>
      <c r="BA47" s="939"/>
      <c r="BB47" s="939"/>
      <c r="BC47" s="939"/>
    </row>
    <row r="48" spans="1:55">
      <c r="AB48" s="938"/>
      <c r="AC48" s="938"/>
      <c r="AD48" s="938"/>
      <c r="AE48" s="938"/>
      <c r="AF48" s="938"/>
      <c r="AG48" s="938"/>
      <c r="AH48" s="938"/>
      <c r="AI48" s="938"/>
      <c r="AJ48" s="938"/>
      <c r="AK48" s="938"/>
      <c r="AL48" s="938"/>
      <c r="AM48" s="938"/>
      <c r="AN48" s="938"/>
      <c r="AO48" s="938"/>
      <c r="AP48" s="938"/>
      <c r="AQ48" s="939"/>
      <c r="AR48" s="939"/>
      <c r="AS48" s="939"/>
      <c r="AT48" s="939"/>
      <c r="AU48" s="939"/>
      <c r="AV48" s="939"/>
      <c r="AW48" s="939"/>
      <c r="AX48" s="939"/>
      <c r="AY48" s="939"/>
      <c r="AZ48" s="939"/>
      <c r="BA48" s="939"/>
      <c r="BB48" s="939"/>
      <c r="BC48" s="939"/>
    </row>
    <row r="49" spans="1:55">
      <c r="AB49" s="938"/>
      <c r="AC49" s="938"/>
      <c r="AD49" s="938"/>
      <c r="AE49" s="938"/>
      <c r="AF49" s="938"/>
      <c r="AG49" s="938"/>
      <c r="AH49" s="938"/>
      <c r="AI49" s="938"/>
      <c r="AJ49" s="938"/>
      <c r="AK49" s="938"/>
      <c r="AL49" s="938"/>
      <c r="AM49" s="938"/>
      <c r="AN49" s="938"/>
      <c r="AO49" s="938"/>
      <c r="AP49" s="938"/>
      <c r="AQ49" s="939"/>
      <c r="AR49" s="939"/>
      <c r="AS49" s="939"/>
      <c r="AT49" s="939"/>
      <c r="AU49" s="939"/>
      <c r="AV49" s="939"/>
      <c r="AW49" s="939"/>
      <c r="AX49" s="939"/>
      <c r="AY49" s="939"/>
      <c r="AZ49" s="939"/>
      <c r="BA49" s="939"/>
      <c r="BB49" s="939"/>
      <c r="BC49" s="939"/>
    </row>
    <row r="50" spans="1:55">
      <c r="AB50" s="938"/>
      <c r="AC50" s="938"/>
      <c r="AD50" s="938"/>
      <c r="AE50" s="938"/>
      <c r="AF50" s="938"/>
      <c r="AG50" s="938"/>
      <c r="AH50" s="938"/>
      <c r="AI50" s="938"/>
      <c r="AJ50" s="938"/>
      <c r="AK50" s="938"/>
      <c r="AL50" s="938"/>
      <c r="AM50" s="938"/>
      <c r="AN50" s="938"/>
      <c r="AO50" s="938"/>
      <c r="AP50" s="938"/>
      <c r="AQ50" s="939"/>
      <c r="AR50" s="939"/>
      <c r="AS50" s="939"/>
      <c r="AT50" s="939"/>
      <c r="AU50" s="939"/>
      <c r="AV50" s="939"/>
      <c r="AW50" s="939"/>
      <c r="AX50" s="939"/>
      <c r="AY50" s="939"/>
      <c r="AZ50" s="939"/>
      <c r="BA50" s="939"/>
      <c r="BB50" s="939"/>
      <c r="BC50" s="939"/>
    </row>
    <row r="51" spans="1:55">
      <c r="AB51" s="938"/>
      <c r="AC51" s="938"/>
      <c r="AD51" s="938"/>
      <c r="AE51" s="938"/>
      <c r="AF51" s="938"/>
      <c r="AG51" s="938"/>
      <c r="AH51" s="938"/>
      <c r="AI51" s="938"/>
      <c r="AJ51" s="938"/>
      <c r="AK51" s="938"/>
      <c r="AL51" s="938"/>
      <c r="AM51" s="938"/>
      <c r="AN51" s="938"/>
      <c r="AO51" s="938"/>
      <c r="AP51" s="938"/>
      <c r="AQ51" s="939"/>
      <c r="AR51" s="939"/>
      <c r="AS51" s="939"/>
      <c r="AT51" s="939"/>
      <c r="AU51" s="939"/>
      <c r="AV51" s="939"/>
      <c r="AW51" s="939"/>
      <c r="AX51" s="939"/>
      <c r="AY51" s="939"/>
      <c r="AZ51" s="939"/>
      <c r="BA51" s="939"/>
      <c r="BB51" s="939"/>
      <c r="BC51" s="939"/>
    </row>
    <row r="52" spans="1:55">
      <c r="AB52" s="938"/>
      <c r="AC52" s="938"/>
      <c r="AD52" s="938"/>
      <c r="AE52" s="938"/>
      <c r="AF52" s="938"/>
      <c r="AG52" s="938"/>
      <c r="AH52" s="938"/>
      <c r="AI52" s="938"/>
      <c r="AJ52" s="938"/>
      <c r="AK52" s="938"/>
      <c r="AL52" s="938"/>
      <c r="AM52" s="938"/>
      <c r="AN52" s="938"/>
      <c r="AO52" s="938"/>
      <c r="AP52" s="938"/>
      <c r="AQ52" s="939"/>
      <c r="AR52" s="939"/>
      <c r="AS52" s="939"/>
      <c r="AT52" s="939"/>
      <c r="AU52" s="939"/>
      <c r="AV52" s="939"/>
      <c r="AW52" s="939"/>
      <c r="AX52" s="939"/>
      <c r="AY52" s="939"/>
      <c r="AZ52" s="939"/>
      <c r="BA52" s="939"/>
      <c r="BB52" s="939"/>
      <c r="BC52" s="939"/>
    </row>
    <row r="53" spans="1:55">
      <c r="AB53" s="938"/>
      <c r="AC53" s="938"/>
      <c r="AD53" s="938"/>
      <c r="AE53" s="938"/>
      <c r="AF53" s="938"/>
      <c r="AG53" s="938"/>
      <c r="AH53" s="938"/>
      <c r="AI53" s="938"/>
      <c r="AJ53" s="938"/>
      <c r="AK53" s="938"/>
      <c r="AL53" s="938"/>
      <c r="AM53" s="938"/>
      <c r="AN53" s="938"/>
      <c r="AO53" s="938"/>
      <c r="AP53" s="938"/>
      <c r="AQ53" s="939"/>
      <c r="AR53" s="939"/>
      <c r="AS53" s="939"/>
      <c r="AT53" s="939"/>
      <c r="AU53" s="939"/>
      <c r="AV53" s="939"/>
      <c r="AW53" s="939"/>
      <c r="AX53" s="939"/>
      <c r="AY53" s="939"/>
      <c r="AZ53" s="939"/>
      <c r="BA53" s="939"/>
      <c r="BB53" s="939"/>
      <c r="BC53" s="939"/>
    </row>
    <row r="54" spans="1:55">
      <c r="AB54" s="938"/>
      <c r="AC54" s="938"/>
      <c r="AD54" s="938"/>
      <c r="AE54" s="938"/>
      <c r="AF54" s="938"/>
      <c r="AG54" s="938"/>
      <c r="AH54" s="938"/>
      <c r="AI54" s="938"/>
      <c r="AJ54" s="938"/>
      <c r="AK54" s="938"/>
      <c r="AL54" s="938"/>
      <c r="AM54" s="938"/>
      <c r="AN54" s="938"/>
      <c r="AO54" s="938"/>
      <c r="AP54" s="938"/>
      <c r="AQ54" s="939"/>
      <c r="AR54" s="939"/>
      <c r="AS54" s="939"/>
      <c r="AT54" s="939"/>
      <c r="AU54" s="939"/>
      <c r="AV54" s="939"/>
      <c r="AW54" s="939"/>
      <c r="AX54" s="939"/>
      <c r="AY54" s="939"/>
      <c r="AZ54" s="939"/>
      <c r="BA54" s="939"/>
      <c r="BB54" s="939"/>
      <c r="BC54" s="939"/>
    </row>
    <row r="55" spans="1:5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938"/>
      <c r="AD55" s="938"/>
      <c r="AE55" s="938"/>
      <c r="AF55" s="938"/>
      <c r="AG55" s="938"/>
      <c r="AH55" s="938"/>
      <c r="AI55" s="938"/>
      <c r="AJ55" s="938"/>
      <c r="AK55" s="938"/>
      <c r="AL55" s="938"/>
      <c r="AM55" s="938"/>
      <c r="AN55" s="938"/>
      <c r="AO55" s="938"/>
      <c r="AP55" s="938"/>
      <c r="AQ55" s="939"/>
      <c r="AR55" s="939"/>
      <c r="AS55" s="939"/>
      <c r="AT55" s="939"/>
      <c r="AU55" s="939"/>
      <c r="AV55" s="939"/>
      <c r="AW55" s="939"/>
      <c r="AX55" s="939"/>
      <c r="AY55" s="939"/>
      <c r="AZ55" s="939"/>
      <c r="BA55" s="939"/>
      <c r="BB55" s="939"/>
      <c r="BC55" s="939"/>
    </row>
    <row r="60" spans="1:55">
      <c r="B60" s="940" t="s">
        <v>96</v>
      </c>
      <c r="C60" s="941"/>
      <c r="D60" s="942" t="s">
        <v>97</v>
      </c>
      <c r="E60" s="941"/>
      <c r="F60" s="942" t="s">
        <v>98</v>
      </c>
      <c r="G60" s="943"/>
      <c r="H60" s="942" t="s">
        <v>99</v>
      </c>
      <c r="I60" s="943"/>
      <c r="J60" s="942" t="s">
        <v>100</v>
      </c>
      <c r="K60" s="943"/>
      <c r="L60" s="944" t="s">
        <v>101</v>
      </c>
      <c r="M60" s="945"/>
    </row>
    <row r="61" spans="1:55">
      <c r="B61" s="6" t="s">
        <v>102</v>
      </c>
      <c r="C61" s="7" t="s">
        <v>103</v>
      </c>
      <c r="D61" s="8" t="s">
        <v>102</v>
      </c>
      <c r="E61" s="9" t="s">
        <v>103</v>
      </c>
      <c r="F61" s="6" t="s">
        <v>102</v>
      </c>
      <c r="G61" s="7" t="s">
        <v>103</v>
      </c>
      <c r="H61" s="8" t="s">
        <v>102</v>
      </c>
      <c r="I61" s="9" t="s">
        <v>103</v>
      </c>
      <c r="J61" s="6" t="s">
        <v>102</v>
      </c>
      <c r="K61" s="7" t="s">
        <v>103</v>
      </c>
      <c r="L61" s="65" t="s">
        <v>102</v>
      </c>
      <c r="M61" s="40" t="s">
        <v>103</v>
      </c>
    </row>
    <row r="62" spans="1:55" hidden="1">
      <c r="A62" s="10" t="s">
        <v>104</v>
      </c>
      <c r="B62" s="11">
        <v>16691</v>
      </c>
      <c r="C62" s="12">
        <v>12476</v>
      </c>
      <c r="D62" s="14">
        <v>12428</v>
      </c>
      <c r="E62" s="15">
        <v>12237</v>
      </c>
      <c r="F62" s="52">
        <v>13496</v>
      </c>
      <c r="G62" s="12">
        <v>13523</v>
      </c>
      <c r="H62" s="11">
        <v>15119</v>
      </c>
      <c r="I62" s="14">
        <v>15435</v>
      </c>
      <c r="J62" s="66">
        <v>12630</v>
      </c>
      <c r="K62" s="41">
        <v>12274</v>
      </c>
      <c r="L62" s="11">
        <v>14098</v>
      </c>
      <c r="M62" s="12">
        <v>13057</v>
      </c>
    </row>
    <row r="63" spans="1:55" hidden="1">
      <c r="A63" s="64" t="s">
        <v>105</v>
      </c>
      <c r="B63" s="11">
        <v>17300</v>
      </c>
      <c r="C63" s="12">
        <v>13690</v>
      </c>
      <c r="D63" s="14">
        <v>16096</v>
      </c>
      <c r="E63" s="15">
        <v>18183</v>
      </c>
      <c r="F63" s="52">
        <v>23313</v>
      </c>
      <c r="G63" s="12">
        <v>22654</v>
      </c>
      <c r="H63" s="11">
        <v>31394</v>
      </c>
      <c r="I63" s="14">
        <v>26251</v>
      </c>
      <c r="J63" s="66">
        <v>24130</v>
      </c>
      <c r="K63" s="41">
        <v>22974</v>
      </c>
      <c r="L63" s="11">
        <v>10963</v>
      </c>
      <c r="M63" s="12">
        <v>11624</v>
      </c>
    </row>
    <row r="64" spans="1:55">
      <c r="A64" s="63" t="s">
        <v>106</v>
      </c>
      <c r="B64" s="11">
        <v>28598</v>
      </c>
      <c r="C64" s="12">
        <v>29485</v>
      </c>
      <c r="D64" s="14">
        <v>25158</v>
      </c>
      <c r="E64" s="15">
        <v>24640</v>
      </c>
      <c r="F64" s="52">
        <v>29458</v>
      </c>
      <c r="G64" s="53">
        <v>25839</v>
      </c>
      <c r="H64" s="11">
        <v>26455</v>
      </c>
      <c r="I64" s="14">
        <v>25727</v>
      </c>
      <c r="J64" s="66">
        <v>29626</v>
      </c>
      <c r="K64" s="41">
        <v>26059</v>
      </c>
      <c r="L64" s="11">
        <v>34561</v>
      </c>
      <c r="M64" s="12">
        <v>26265</v>
      </c>
    </row>
    <row r="83" spans="1:13">
      <c r="B83" s="940" t="s">
        <v>96</v>
      </c>
      <c r="C83" s="941"/>
      <c r="D83" s="942" t="s">
        <v>97</v>
      </c>
      <c r="E83" s="941"/>
      <c r="F83" s="942" t="s">
        <v>98</v>
      </c>
      <c r="G83" s="943"/>
      <c r="H83" s="942" t="s">
        <v>99</v>
      </c>
      <c r="I83" s="943"/>
      <c r="J83" s="942" t="s">
        <v>100</v>
      </c>
      <c r="K83" s="943"/>
      <c r="L83" s="944" t="s">
        <v>101</v>
      </c>
      <c r="M83" s="945"/>
    </row>
    <row r="84" spans="1:13">
      <c r="B84" s="6" t="s">
        <v>102</v>
      </c>
      <c r="C84" s="7" t="s">
        <v>103</v>
      </c>
      <c r="D84" s="8" t="s">
        <v>102</v>
      </c>
      <c r="E84" s="9" t="s">
        <v>103</v>
      </c>
      <c r="F84" s="6" t="s">
        <v>102</v>
      </c>
      <c r="G84" s="7" t="s">
        <v>103</v>
      </c>
      <c r="H84" s="8" t="s">
        <v>102</v>
      </c>
      <c r="I84" s="9" t="s">
        <v>103</v>
      </c>
      <c r="J84" s="6" t="s">
        <v>102</v>
      </c>
      <c r="K84" s="7" t="s">
        <v>103</v>
      </c>
      <c r="L84" s="65" t="s">
        <v>102</v>
      </c>
      <c r="M84" s="40" t="s">
        <v>103</v>
      </c>
    </row>
    <row r="85" spans="1:13" hidden="1">
      <c r="A85" s="10" t="s">
        <v>104</v>
      </c>
      <c r="B85" s="11">
        <v>16691</v>
      </c>
      <c r="C85" s="12">
        <v>12476</v>
      </c>
      <c r="D85" s="14">
        <v>12428</v>
      </c>
      <c r="E85" s="15">
        <v>12237</v>
      </c>
      <c r="F85" s="52">
        <v>13496</v>
      </c>
      <c r="G85" s="12">
        <v>13523</v>
      </c>
      <c r="H85" s="11">
        <v>15119</v>
      </c>
      <c r="I85" s="14">
        <v>15435</v>
      </c>
      <c r="J85" s="66">
        <v>12630</v>
      </c>
      <c r="K85" s="41">
        <v>12274</v>
      </c>
      <c r="L85" s="11">
        <v>14098</v>
      </c>
      <c r="M85" s="12">
        <v>13057</v>
      </c>
    </row>
    <row r="86" spans="1:13" hidden="1">
      <c r="A86" s="16" t="s">
        <v>105</v>
      </c>
      <c r="B86" s="11">
        <v>17300</v>
      </c>
      <c r="C86" s="12">
        <v>13690</v>
      </c>
      <c r="D86" s="14">
        <v>16096</v>
      </c>
      <c r="E86" s="15">
        <v>18183</v>
      </c>
      <c r="F86" s="52">
        <v>23313</v>
      </c>
      <c r="G86" s="12">
        <v>22654</v>
      </c>
      <c r="H86" s="11">
        <v>31394</v>
      </c>
      <c r="I86" s="14">
        <v>26251</v>
      </c>
      <c r="J86" s="66">
        <v>24130</v>
      </c>
      <c r="K86" s="41">
        <v>22974</v>
      </c>
      <c r="L86" s="11">
        <v>10963</v>
      </c>
      <c r="M86" s="12">
        <v>11624</v>
      </c>
    </row>
    <row r="87" spans="1:13" hidden="1">
      <c r="A87" s="64" t="s">
        <v>106</v>
      </c>
      <c r="B87" s="11">
        <v>28598</v>
      </c>
      <c r="C87" s="12">
        <v>29485</v>
      </c>
      <c r="D87" s="14">
        <v>25158</v>
      </c>
      <c r="E87" s="15">
        <v>24640</v>
      </c>
      <c r="F87" s="52">
        <v>29458</v>
      </c>
      <c r="G87" s="53">
        <v>25839</v>
      </c>
      <c r="H87" s="11">
        <v>26455</v>
      </c>
      <c r="I87" s="14">
        <v>25727</v>
      </c>
      <c r="J87" s="66">
        <v>29626</v>
      </c>
      <c r="K87" s="41">
        <v>26059</v>
      </c>
      <c r="L87" s="11">
        <v>34561</v>
      </c>
      <c r="M87" s="12">
        <v>26265</v>
      </c>
    </row>
    <row r="88" spans="1:13">
      <c r="A88" s="70" t="s">
        <v>107</v>
      </c>
      <c r="B88" s="18">
        <v>11255</v>
      </c>
      <c r="C88" s="12">
        <v>9566</v>
      </c>
      <c r="D88" s="14">
        <v>11208</v>
      </c>
      <c r="E88" s="15">
        <v>7720</v>
      </c>
      <c r="F88" s="52">
        <v>13598</v>
      </c>
      <c r="G88" s="53">
        <v>6735</v>
      </c>
      <c r="H88" s="11">
        <v>15407</v>
      </c>
      <c r="I88" s="14">
        <v>10377</v>
      </c>
      <c r="J88" s="66">
        <v>14651</v>
      </c>
      <c r="K88" s="41">
        <v>10155</v>
      </c>
      <c r="L88" s="11">
        <v>13160</v>
      </c>
      <c r="M88" s="12">
        <v>10758</v>
      </c>
    </row>
    <row r="109" spans="1:13">
      <c r="B109" s="940" t="s">
        <v>96</v>
      </c>
      <c r="C109" s="941"/>
      <c r="D109" s="942" t="s">
        <v>97</v>
      </c>
      <c r="E109" s="941"/>
      <c r="F109" s="942" t="s">
        <v>98</v>
      </c>
      <c r="G109" s="943"/>
      <c r="H109" s="942" t="s">
        <v>99</v>
      </c>
      <c r="I109" s="943"/>
      <c r="J109" s="942" t="s">
        <v>100</v>
      </c>
      <c r="K109" s="943"/>
      <c r="L109" s="944" t="s">
        <v>101</v>
      </c>
      <c r="M109" s="945"/>
    </row>
    <row r="110" spans="1:13">
      <c r="B110" s="6" t="s">
        <v>102</v>
      </c>
      <c r="C110" s="7" t="s">
        <v>103</v>
      </c>
      <c r="D110" s="8" t="s">
        <v>102</v>
      </c>
      <c r="E110" s="9" t="s">
        <v>103</v>
      </c>
      <c r="F110" s="6" t="s">
        <v>102</v>
      </c>
      <c r="G110" s="7" t="s">
        <v>103</v>
      </c>
      <c r="H110" s="8" t="s">
        <v>102</v>
      </c>
      <c r="I110" s="9" t="s">
        <v>103</v>
      </c>
      <c r="J110" s="6" t="s">
        <v>102</v>
      </c>
      <c r="K110" s="7" t="s">
        <v>103</v>
      </c>
      <c r="L110" s="65" t="s">
        <v>102</v>
      </c>
      <c r="M110" s="40" t="s">
        <v>103</v>
      </c>
    </row>
    <row r="111" spans="1:13" hidden="1">
      <c r="A111" s="10" t="s">
        <v>104</v>
      </c>
      <c r="B111" s="11">
        <v>16691</v>
      </c>
      <c r="C111" s="12">
        <v>12476</v>
      </c>
      <c r="D111" s="14">
        <v>12428</v>
      </c>
      <c r="E111" s="15">
        <v>12237</v>
      </c>
      <c r="F111" s="52">
        <v>13496</v>
      </c>
      <c r="G111" s="12">
        <v>13523</v>
      </c>
      <c r="H111" s="11">
        <v>15119</v>
      </c>
      <c r="I111" s="14">
        <v>15435</v>
      </c>
      <c r="J111" s="66">
        <v>12630</v>
      </c>
      <c r="K111" s="41">
        <v>12274</v>
      </c>
      <c r="L111" s="11">
        <v>14098</v>
      </c>
      <c r="M111" s="12">
        <v>13057</v>
      </c>
    </row>
    <row r="112" spans="1:13" hidden="1">
      <c r="A112" s="16" t="s">
        <v>105</v>
      </c>
      <c r="B112" s="11">
        <v>17300</v>
      </c>
      <c r="C112" s="12">
        <v>13690</v>
      </c>
      <c r="D112" s="14">
        <v>16096</v>
      </c>
      <c r="E112" s="15">
        <v>18183</v>
      </c>
      <c r="F112" s="52">
        <v>23313</v>
      </c>
      <c r="G112" s="12">
        <v>22654</v>
      </c>
      <c r="H112" s="11">
        <v>31394</v>
      </c>
      <c r="I112" s="14">
        <v>26251</v>
      </c>
      <c r="J112" s="66">
        <v>24130</v>
      </c>
      <c r="K112" s="41">
        <v>22974</v>
      </c>
      <c r="L112" s="11">
        <v>10963</v>
      </c>
      <c r="M112" s="12">
        <v>11624</v>
      </c>
    </row>
    <row r="113" spans="1:13" hidden="1">
      <c r="A113" s="16" t="s">
        <v>106</v>
      </c>
      <c r="B113" s="11">
        <v>28598</v>
      </c>
      <c r="C113" s="12">
        <v>29485</v>
      </c>
      <c r="D113" s="14">
        <v>25158</v>
      </c>
      <c r="E113" s="15">
        <v>24640</v>
      </c>
      <c r="F113" s="52">
        <v>29458</v>
      </c>
      <c r="G113" s="53">
        <v>25839</v>
      </c>
      <c r="H113" s="11">
        <v>26455</v>
      </c>
      <c r="I113" s="14">
        <v>25727</v>
      </c>
      <c r="J113" s="66">
        <v>29626</v>
      </c>
      <c r="K113" s="41">
        <v>26059</v>
      </c>
      <c r="L113" s="11">
        <v>34561</v>
      </c>
      <c r="M113" s="12">
        <v>26265</v>
      </c>
    </row>
    <row r="114" spans="1:13" hidden="1">
      <c r="A114" s="71" t="s">
        <v>107</v>
      </c>
      <c r="B114" s="18">
        <v>11255</v>
      </c>
      <c r="C114" s="12">
        <v>9566</v>
      </c>
      <c r="D114" s="14">
        <v>11208</v>
      </c>
      <c r="E114" s="15">
        <v>7720</v>
      </c>
      <c r="F114" s="52">
        <v>13598</v>
      </c>
      <c r="G114" s="53">
        <v>6735</v>
      </c>
      <c r="H114" s="11">
        <v>15407</v>
      </c>
      <c r="I114" s="14">
        <v>10377</v>
      </c>
      <c r="J114" s="66">
        <v>14651</v>
      </c>
      <c r="K114" s="41">
        <v>10155</v>
      </c>
      <c r="L114" s="11">
        <v>13160</v>
      </c>
      <c r="M114" s="12">
        <v>10758</v>
      </c>
    </row>
    <row r="115" spans="1:13">
      <c r="A115" s="70" t="s">
        <v>108</v>
      </c>
      <c r="B115" s="18">
        <v>13885</v>
      </c>
      <c r="C115" s="12">
        <v>13567</v>
      </c>
      <c r="D115" s="14">
        <v>21807</v>
      </c>
      <c r="E115" s="15">
        <v>15148</v>
      </c>
      <c r="F115" s="52">
        <v>26780</v>
      </c>
      <c r="G115" s="53">
        <v>19063</v>
      </c>
      <c r="H115" s="11">
        <v>18071</v>
      </c>
      <c r="I115" s="14">
        <v>14744</v>
      </c>
      <c r="J115" s="66">
        <v>14652</v>
      </c>
      <c r="K115" s="41">
        <v>10597</v>
      </c>
      <c r="L115" s="11">
        <v>10142</v>
      </c>
      <c r="M115" s="12">
        <v>7125</v>
      </c>
    </row>
    <row r="137" spans="1:13">
      <c r="B137" s="940" t="s">
        <v>96</v>
      </c>
      <c r="C137" s="941"/>
      <c r="D137" s="942" t="s">
        <v>97</v>
      </c>
      <c r="E137" s="941"/>
      <c r="F137" s="942" t="s">
        <v>98</v>
      </c>
      <c r="G137" s="943"/>
      <c r="H137" s="942" t="s">
        <v>99</v>
      </c>
      <c r="I137" s="943"/>
      <c r="J137" s="942" t="s">
        <v>100</v>
      </c>
      <c r="K137" s="943"/>
      <c r="L137" s="944" t="s">
        <v>101</v>
      </c>
      <c r="M137" s="945"/>
    </row>
    <row r="138" spans="1:13">
      <c r="B138" s="6" t="s">
        <v>102</v>
      </c>
      <c r="C138" s="7" t="s">
        <v>103</v>
      </c>
      <c r="D138" s="8" t="s">
        <v>102</v>
      </c>
      <c r="E138" s="9" t="s">
        <v>103</v>
      </c>
      <c r="F138" s="6" t="s">
        <v>102</v>
      </c>
      <c r="G138" s="7" t="s">
        <v>103</v>
      </c>
      <c r="H138" s="8" t="s">
        <v>102</v>
      </c>
      <c r="I138" s="9" t="s">
        <v>103</v>
      </c>
      <c r="J138" s="6" t="s">
        <v>102</v>
      </c>
      <c r="K138" s="7" t="s">
        <v>103</v>
      </c>
      <c r="L138" s="65" t="s">
        <v>102</v>
      </c>
      <c r="M138" s="40" t="s">
        <v>103</v>
      </c>
    </row>
    <row r="139" spans="1:13" hidden="1">
      <c r="A139" s="10" t="s">
        <v>104</v>
      </c>
      <c r="B139" s="11">
        <v>16691</v>
      </c>
      <c r="C139" s="12">
        <v>12476</v>
      </c>
      <c r="D139" s="14">
        <v>12428</v>
      </c>
      <c r="E139" s="15">
        <v>12237</v>
      </c>
      <c r="F139" s="52">
        <v>13496</v>
      </c>
      <c r="G139" s="12">
        <v>13523</v>
      </c>
      <c r="H139" s="11">
        <v>15119</v>
      </c>
      <c r="I139" s="14">
        <v>15435</v>
      </c>
      <c r="J139" s="66">
        <v>12630</v>
      </c>
      <c r="K139" s="41">
        <v>12274</v>
      </c>
      <c r="L139" s="11">
        <v>14098</v>
      </c>
      <c r="M139" s="12">
        <v>13057</v>
      </c>
    </row>
    <row r="140" spans="1:13" hidden="1">
      <c r="A140" s="16" t="s">
        <v>105</v>
      </c>
      <c r="B140" s="11">
        <v>17300</v>
      </c>
      <c r="C140" s="12">
        <v>13690</v>
      </c>
      <c r="D140" s="14">
        <v>16096</v>
      </c>
      <c r="E140" s="15">
        <v>18183</v>
      </c>
      <c r="F140" s="52">
        <v>23313</v>
      </c>
      <c r="G140" s="12">
        <v>22654</v>
      </c>
      <c r="H140" s="11">
        <v>31394</v>
      </c>
      <c r="I140" s="14">
        <v>26251</v>
      </c>
      <c r="J140" s="66">
        <v>24130</v>
      </c>
      <c r="K140" s="41">
        <v>22974</v>
      </c>
      <c r="L140" s="11">
        <v>10963</v>
      </c>
      <c r="M140" s="12">
        <v>11624</v>
      </c>
    </row>
    <row r="141" spans="1:13" hidden="1">
      <c r="A141" s="16" t="s">
        <v>106</v>
      </c>
      <c r="B141" s="11">
        <v>28598</v>
      </c>
      <c r="C141" s="12">
        <v>29485</v>
      </c>
      <c r="D141" s="14">
        <v>25158</v>
      </c>
      <c r="E141" s="15">
        <v>24640</v>
      </c>
      <c r="F141" s="52">
        <v>29458</v>
      </c>
      <c r="G141" s="53">
        <v>25839</v>
      </c>
      <c r="H141" s="11">
        <v>26455</v>
      </c>
      <c r="I141" s="14">
        <v>25727</v>
      </c>
      <c r="J141" s="66">
        <v>29626</v>
      </c>
      <c r="K141" s="41">
        <v>26059</v>
      </c>
      <c r="L141" s="11">
        <v>34561</v>
      </c>
      <c r="M141" s="12">
        <v>26265</v>
      </c>
    </row>
    <row r="142" spans="1:13" hidden="1">
      <c r="A142" s="17" t="s">
        <v>107</v>
      </c>
      <c r="B142" s="18">
        <v>11255</v>
      </c>
      <c r="C142" s="12">
        <v>9566</v>
      </c>
      <c r="D142" s="14">
        <v>11208</v>
      </c>
      <c r="E142" s="15">
        <v>7720</v>
      </c>
      <c r="F142" s="52">
        <v>13598</v>
      </c>
      <c r="G142" s="53">
        <v>6735</v>
      </c>
      <c r="H142" s="11">
        <v>15407</v>
      </c>
      <c r="I142" s="14">
        <v>10377</v>
      </c>
      <c r="J142" s="66">
        <v>14651</v>
      </c>
      <c r="K142" s="41">
        <v>10155</v>
      </c>
      <c r="L142" s="11">
        <v>13160</v>
      </c>
      <c r="M142" s="12">
        <v>10758</v>
      </c>
    </row>
    <row r="143" spans="1:13" hidden="1">
      <c r="A143" s="17" t="s">
        <v>108</v>
      </c>
      <c r="B143" s="18">
        <v>13885</v>
      </c>
      <c r="C143" s="12">
        <v>13567</v>
      </c>
      <c r="D143" s="14">
        <v>21807</v>
      </c>
      <c r="E143" s="15">
        <v>15148</v>
      </c>
      <c r="F143" s="52">
        <v>26780</v>
      </c>
      <c r="G143" s="53">
        <v>19063</v>
      </c>
      <c r="H143" s="11">
        <v>18071</v>
      </c>
      <c r="I143" s="14">
        <v>14744</v>
      </c>
      <c r="J143" s="66">
        <v>14652</v>
      </c>
      <c r="K143" s="41">
        <v>10597</v>
      </c>
      <c r="L143" s="11">
        <v>10142</v>
      </c>
      <c r="M143" s="12">
        <v>7125</v>
      </c>
    </row>
    <row r="144" spans="1:13" hidden="1">
      <c r="A144" s="72" t="s">
        <v>109</v>
      </c>
      <c r="B144" s="20"/>
      <c r="C144" s="21"/>
      <c r="D144" s="23"/>
      <c r="E144" s="24"/>
      <c r="F144" s="54">
        <v>351</v>
      </c>
      <c r="G144" s="55">
        <v>139</v>
      </c>
      <c r="H144" s="44">
        <v>569</v>
      </c>
      <c r="I144" s="23"/>
      <c r="J144" s="67">
        <v>176</v>
      </c>
      <c r="K144" s="21">
        <v>729</v>
      </c>
      <c r="L144" s="44">
        <v>60</v>
      </c>
      <c r="M144" s="50"/>
    </row>
    <row r="145" spans="1:13">
      <c r="A145" s="70" t="s">
        <v>110</v>
      </c>
      <c r="B145" s="25">
        <v>3499</v>
      </c>
      <c r="C145" s="26">
        <v>3788</v>
      </c>
      <c r="D145" s="28">
        <v>9587</v>
      </c>
      <c r="E145" s="29">
        <v>7801</v>
      </c>
      <c r="F145" s="56">
        <v>13018</v>
      </c>
      <c r="G145" s="57">
        <v>7167</v>
      </c>
      <c r="H145" s="46">
        <v>18647</v>
      </c>
      <c r="I145" s="28">
        <v>9685</v>
      </c>
      <c r="J145" s="68">
        <v>18639</v>
      </c>
      <c r="K145" s="47">
        <v>13288</v>
      </c>
      <c r="L145" s="46">
        <v>5812</v>
      </c>
      <c r="M145" s="51">
        <v>5982</v>
      </c>
    </row>
  </sheetData>
  <mergeCells count="185">
    <mergeCell ref="AK2:AQ2"/>
    <mergeCell ref="B6:C6"/>
    <mergeCell ref="D6:E6"/>
    <mergeCell ref="F6:G6"/>
    <mergeCell ref="H6:I6"/>
    <mergeCell ref="J6:K6"/>
    <mergeCell ref="L6:M6"/>
    <mergeCell ref="A18:B18"/>
    <mergeCell ref="A20:B20"/>
    <mergeCell ref="C20:D20"/>
    <mergeCell ref="E20:F20"/>
    <mergeCell ref="G20:H20"/>
    <mergeCell ref="I20:J20"/>
    <mergeCell ref="K20:L20"/>
    <mergeCell ref="P20:Q20"/>
    <mergeCell ref="R20:S20"/>
    <mergeCell ref="T20:U20"/>
    <mergeCell ref="V20:W20"/>
    <mergeCell ref="X20:Z20"/>
    <mergeCell ref="M18:M19"/>
    <mergeCell ref="AA18:AA19"/>
    <mergeCell ref="AB5:AB54"/>
    <mergeCell ref="AC3:AC55"/>
    <mergeCell ref="AD3:AD55"/>
    <mergeCell ref="V21:W21"/>
    <mergeCell ref="X21:Z21"/>
    <mergeCell ref="A22:B22"/>
    <mergeCell ref="C22:D22"/>
    <mergeCell ref="E22:F22"/>
    <mergeCell ref="G22:H22"/>
    <mergeCell ref="I22:J22"/>
    <mergeCell ref="K22:L22"/>
    <mergeCell ref="P22:Q22"/>
    <mergeCell ref="R22:S22"/>
    <mergeCell ref="T22:U22"/>
    <mergeCell ref="V22:W22"/>
    <mergeCell ref="X22:Z22"/>
    <mergeCell ref="A21:B21"/>
    <mergeCell ref="C21:D21"/>
    <mergeCell ref="E21:F21"/>
    <mergeCell ref="G21:H21"/>
    <mergeCell ref="I21:J21"/>
    <mergeCell ref="K21:L21"/>
    <mergeCell ref="P21:Q21"/>
    <mergeCell ref="R21:S21"/>
    <mergeCell ref="T21:U21"/>
    <mergeCell ref="V23:W23"/>
    <mergeCell ref="X23:Z23"/>
    <mergeCell ref="A24:B24"/>
    <mergeCell ref="C24:D24"/>
    <mergeCell ref="E24:F24"/>
    <mergeCell ref="G24:H24"/>
    <mergeCell ref="I24:J24"/>
    <mergeCell ref="K24:L24"/>
    <mergeCell ref="P24:Q24"/>
    <mergeCell ref="R24:S24"/>
    <mergeCell ref="T24:U24"/>
    <mergeCell ref="V24:W24"/>
    <mergeCell ref="X24:Z24"/>
    <mergeCell ref="A23:B23"/>
    <mergeCell ref="C23:D23"/>
    <mergeCell ref="E23:F23"/>
    <mergeCell ref="G23:H23"/>
    <mergeCell ref="I23:J23"/>
    <mergeCell ref="K23:L23"/>
    <mergeCell ref="P23:Q23"/>
    <mergeCell ref="R23:S23"/>
    <mergeCell ref="T23:U23"/>
    <mergeCell ref="V25:W25"/>
    <mergeCell ref="X25:Z25"/>
    <mergeCell ref="A26:B26"/>
    <mergeCell ref="C26:D26"/>
    <mergeCell ref="E26:F26"/>
    <mergeCell ref="G26:H26"/>
    <mergeCell ref="I26:J26"/>
    <mergeCell ref="K26:L26"/>
    <mergeCell ref="N26:O26"/>
    <mergeCell ref="P26:Q26"/>
    <mergeCell ref="R26:S26"/>
    <mergeCell ref="T26:U26"/>
    <mergeCell ref="V26:W26"/>
    <mergeCell ref="X26:Z26"/>
    <mergeCell ref="A25:B25"/>
    <mergeCell ref="C25:D25"/>
    <mergeCell ref="E25:F25"/>
    <mergeCell ref="G25:H25"/>
    <mergeCell ref="I25:J25"/>
    <mergeCell ref="K25:L25"/>
    <mergeCell ref="P25:Q25"/>
    <mergeCell ref="R25:S25"/>
    <mergeCell ref="T25:U25"/>
    <mergeCell ref="N27:O27"/>
    <mergeCell ref="P27:Q27"/>
    <mergeCell ref="R27:S27"/>
    <mergeCell ref="T27:U27"/>
    <mergeCell ref="V27:W27"/>
    <mergeCell ref="X27:Z27"/>
    <mergeCell ref="N28:O28"/>
    <mergeCell ref="P28:Q28"/>
    <mergeCell ref="R28:S28"/>
    <mergeCell ref="T28:U28"/>
    <mergeCell ref="V28:W28"/>
    <mergeCell ref="X28:Z28"/>
    <mergeCell ref="N29:O29"/>
    <mergeCell ref="P29:Q29"/>
    <mergeCell ref="R29:S29"/>
    <mergeCell ref="T29:U29"/>
    <mergeCell ref="V29:W29"/>
    <mergeCell ref="X29:Z29"/>
    <mergeCell ref="N30:O30"/>
    <mergeCell ref="P30:Q30"/>
    <mergeCell ref="R30:S30"/>
    <mergeCell ref="T30:U30"/>
    <mergeCell ref="V30:W30"/>
    <mergeCell ref="X30:Z30"/>
    <mergeCell ref="N31:O31"/>
    <mergeCell ref="P31:Q31"/>
    <mergeCell ref="R31:S31"/>
    <mergeCell ref="T31:U31"/>
    <mergeCell ref="V31:W31"/>
    <mergeCell ref="X31:Z31"/>
    <mergeCell ref="N32:O32"/>
    <mergeCell ref="P32:Q32"/>
    <mergeCell ref="R32:S32"/>
    <mergeCell ref="T32:U32"/>
    <mergeCell ref="V32:W32"/>
    <mergeCell ref="X32:Z32"/>
    <mergeCell ref="R33:S33"/>
    <mergeCell ref="T33:U33"/>
    <mergeCell ref="V33:W33"/>
    <mergeCell ref="X33:Z33"/>
    <mergeCell ref="B38:C38"/>
    <mergeCell ref="D38:E38"/>
    <mergeCell ref="F38:G38"/>
    <mergeCell ref="H38:I38"/>
    <mergeCell ref="J38:K38"/>
    <mergeCell ref="L38:M38"/>
    <mergeCell ref="B60:C60"/>
    <mergeCell ref="D60:E60"/>
    <mergeCell ref="F60:G60"/>
    <mergeCell ref="H60:I60"/>
    <mergeCell ref="J60:K60"/>
    <mergeCell ref="L60:M60"/>
    <mergeCell ref="B83:C83"/>
    <mergeCell ref="D83:E83"/>
    <mergeCell ref="F83:G83"/>
    <mergeCell ref="H83:I83"/>
    <mergeCell ref="J83:K83"/>
    <mergeCell ref="L83:M83"/>
    <mergeCell ref="B109:C109"/>
    <mergeCell ref="D109:E109"/>
    <mergeCell ref="F109:G109"/>
    <mergeCell ref="H109:I109"/>
    <mergeCell ref="J109:K109"/>
    <mergeCell ref="L109:M109"/>
    <mergeCell ref="B137:C137"/>
    <mergeCell ref="D137:E137"/>
    <mergeCell ref="F137:G137"/>
    <mergeCell ref="H137:I137"/>
    <mergeCell ref="J137:K137"/>
    <mergeCell ref="L137:M137"/>
    <mergeCell ref="AP3:AP55"/>
    <mergeCell ref="AQ3:BC55"/>
    <mergeCell ref="AJ3:AK55"/>
    <mergeCell ref="X18:Z19"/>
    <mergeCell ref="P18:Q19"/>
    <mergeCell ref="R18:S19"/>
    <mergeCell ref="T18:U19"/>
    <mergeCell ref="V18:W19"/>
    <mergeCell ref="C18:D19"/>
    <mergeCell ref="E18:F19"/>
    <mergeCell ref="G18:H19"/>
    <mergeCell ref="I18:J19"/>
    <mergeCell ref="K18:L19"/>
    <mergeCell ref="AE3:AE55"/>
    <mergeCell ref="AF3:AF55"/>
    <mergeCell ref="AG3:AG55"/>
    <mergeCell ref="AH3:AH55"/>
    <mergeCell ref="AI3:AI55"/>
    <mergeCell ref="AL3:AL55"/>
    <mergeCell ref="AM3:AM55"/>
    <mergeCell ref="AN3:AN55"/>
    <mergeCell ref="AO3:AO55"/>
    <mergeCell ref="N33:O33"/>
    <mergeCell ref="P33:Q33"/>
  </mergeCells>
  <pageMargins left="0.7" right="0.7" top="0.75" bottom="0.75" header="0.3" footer="0.3"/>
  <pageSetup orientation="portrait"/>
  <drawing r:id="rId1"/>
</worksheet>
</file>

<file path=xl/worksheets/sheet6.xml><?xml version="1.0" encoding="utf-8"?>
<worksheet xmlns="http://schemas.openxmlformats.org/spreadsheetml/2006/main" xmlns:r="http://schemas.openxmlformats.org/officeDocument/2006/relationships">
  <dimension ref="A1:I11"/>
  <sheetViews>
    <sheetView topLeftCell="A10" workbookViewId="0">
      <selection activeCell="S14" sqref="S14"/>
    </sheetView>
  </sheetViews>
  <sheetFormatPr defaultColWidth="9" defaultRowHeight="15"/>
  <cols>
    <col min="1" max="1" width="14.5703125" customWidth="1"/>
    <col min="2" max="2" width="14.5703125" style="516" hidden="1" customWidth="1"/>
    <col min="3" max="3" width="27.28515625" style="516" customWidth="1"/>
    <col min="4" max="4" width="29.140625" customWidth="1"/>
    <col min="5" max="5" width="12.42578125" hidden="1" customWidth="1"/>
    <col min="6" max="6" width="21.5703125" hidden="1" customWidth="1"/>
    <col min="7" max="7" width="14.7109375" hidden="1" customWidth="1"/>
    <col min="8" max="8" width="11.28515625" hidden="1" customWidth="1"/>
    <col min="9" max="9" width="13.7109375" hidden="1" customWidth="1"/>
  </cols>
  <sheetData>
    <row r="1" spans="1:9" ht="15.75">
      <c r="A1" s="947" t="s">
        <v>249</v>
      </c>
      <c r="B1" s="947"/>
      <c r="C1" s="947"/>
      <c r="D1" s="947"/>
    </row>
    <row r="2" spans="1:9" ht="15.75" thickBot="1"/>
    <row r="3" spans="1:9" ht="17.25" customHeight="1" thickBot="1">
      <c r="A3" s="951" t="s">
        <v>113</v>
      </c>
      <c r="B3" s="951" t="s">
        <v>241</v>
      </c>
      <c r="C3" s="951" t="s">
        <v>242</v>
      </c>
      <c r="D3" s="951" t="s">
        <v>114</v>
      </c>
      <c r="E3" s="948" t="s">
        <v>115</v>
      </c>
      <c r="F3" s="949"/>
      <c r="G3" s="949"/>
      <c r="H3" s="949"/>
      <c r="I3" s="950"/>
    </row>
    <row r="4" spans="1:9" ht="17.25" customHeight="1" thickBot="1">
      <c r="A4" s="952"/>
      <c r="B4" s="952"/>
      <c r="C4" s="952"/>
      <c r="D4" s="952"/>
      <c r="E4" s="520" t="s">
        <v>116</v>
      </c>
      <c r="F4" s="520" t="s">
        <v>117</v>
      </c>
      <c r="G4" s="520" t="s">
        <v>118</v>
      </c>
      <c r="H4" s="520" t="s">
        <v>119</v>
      </c>
      <c r="I4" s="520" t="s">
        <v>120</v>
      </c>
    </row>
    <row r="5" spans="1:9" ht="17.25" customHeight="1">
      <c r="A5" s="525" t="s">
        <v>240</v>
      </c>
      <c r="B5" s="542">
        <v>673553</v>
      </c>
      <c r="C5" s="526">
        <v>2.3E-3</v>
      </c>
      <c r="D5" s="537">
        <v>5.3E-3</v>
      </c>
      <c r="E5" s="527">
        <v>1</v>
      </c>
      <c r="F5" s="528" t="s">
        <v>121</v>
      </c>
      <c r="G5" s="527">
        <v>46534</v>
      </c>
      <c r="H5" s="527">
        <v>526</v>
      </c>
      <c r="I5" s="526">
        <f t="shared" ref="I5:I11" si="0">H5/G5</f>
        <v>1.1303562986203636E-2</v>
      </c>
    </row>
    <row r="6" spans="1:9" ht="17.25" customHeight="1">
      <c r="A6" s="529" t="s">
        <v>243</v>
      </c>
      <c r="B6" s="543">
        <v>835994</v>
      </c>
      <c r="C6" s="544">
        <v>1.9E-3</v>
      </c>
      <c r="D6" s="530">
        <v>3.0999999999999999E-3</v>
      </c>
      <c r="E6" s="531">
        <v>1</v>
      </c>
      <c r="F6" s="532" t="s">
        <v>122</v>
      </c>
      <c r="G6" s="531">
        <v>148842</v>
      </c>
      <c r="H6" s="531">
        <v>1346</v>
      </c>
      <c r="I6" s="530">
        <f t="shared" si="0"/>
        <v>9.0431464237244862E-3</v>
      </c>
    </row>
    <row r="7" spans="1:9" ht="17.25" customHeight="1">
      <c r="A7" s="529" t="s">
        <v>244</v>
      </c>
      <c r="B7" s="545">
        <v>763201</v>
      </c>
      <c r="C7" s="544">
        <v>1.9E-3</v>
      </c>
      <c r="D7" s="530">
        <v>3.0999999999999999E-3</v>
      </c>
      <c r="E7" s="531">
        <v>1</v>
      </c>
      <c r="F7" s="532" t="s">
        <v>123</v>
      </c>
      <c r="G7" s="531">
        <v>152724</v>
      </c>
      <c r="H7" s="531">
        <v>1294</v>
      </c>
      <c r="I7" s="530">
        <f t="shared" si="0"/>
        <v>8.4728006076320687E-3</v>
      </c>
    </row>
    <row r="8" spans="1:9" ht="17.25" customHeight="1">
      <c r="A8" s="529" t="s">
        <v>245</v>
      </c>
      <c r="B8" s="545">
        <v>412415</v>
      </c>
      <c r="C8" s="544">
        <v>3.0000000000000001E-3</v>
      </c>
      <c r="D8" s="530">
        <v>3.0999999999999999E-3</v>
      </c>
      <c r="E8" s="531">
        <v>1</v>
      </c>
      <c r="F8" s="532" t="s">
        <v>124</v>
      </c>
      <c r="G8" s="531">
        <v>7888</v>
      </c>
      <c r="H8" s="531">
        <v>77</v>
      </c>
      <c r="I8" s="530">
        <f t="shared" si="0"/>
        <v>9.7616632860040575E-3</v>
      </c>
    </row>
    <row r="9" spans="1:9" ht="17.25" customHeight="1">
      <c r="A9" s="529" t="s">
        <v>246</v>
      </c>
      <c r="B9" s="545">
        <v>239036</v>
      </c>
      <c r="C9" s="544">
        <v>4.5999999999999999E-3</v>
      </c>
      <c r="D9" s="530">
        <v>2.8999999999999998E-3</v>
      </c>
      <c r="E9" s="531">
        <v>1</v>
      </c>
      <c r="F9" s="532" t="s">
        <v>125</v>
      </c>
      <c r="G9" s="531">
        <v>2666</v>
      </c>
      <c r="H9" s="531">
        <v>32</v>
      </c>
      <c r="I9" s="530">
        <f t="shared" si="0"/>
        <v>1.2003000750187547E-2</v>
      </c>
    </row>
    <row r="10" spans="1:9" ht="17.25" customHeight="1" thickBot="1">
      <c r="A10" s="533" t="s">
        <v>247</v>
      </c>
      <c r="B10" s="546">
        <v>317614</v>
      </c>
      <c r="C10" s="544">
        <v>3.3E-3</v>
      </c>
      <c r="D10" s="530">
        <v>1.9E-3</v>
      </c>
      <c r="E10" s="535">
        <v>1</v>
      </c>
      <c r="F10" s="536" t="s">
        <v>126</v>
      </c>
      <c r="G10" s="535">
        <v>39217</v>
      </c>
      <c r="H10" s="535">
        <v>512</v>
      </c>
      <c r="I10" s="534">
        <f t="shared" si="0"/>
        <v>1.3055562638651605E-2</v>
      </c>
    </row>
    <row r="11" spans="1:9" ht="17.25" customHeight="1" thickBot="1">
      <c r="A11" s="521" t="s">
        <v>248</v>
      </c>
      <c r="B11" s="547">
        <f>SUM(B5:B10)/6</f>
        <v>540302.16666666663</v>
      </c>
      <c r="C11" s="548">
        <f>SUM(C5:C10)/6</f>
        <v>2.8333333333333335E-3</v>
      </c>
      <c r="D11" s="549">
        <f>SUM(D5:D10)/6</f>
        <v>3.2333333333333333E-3</v>
      </c>
      <c r="E11" s="522">
        <v>2</v>
      </c>
      <c r="F11" s="523" t="s">
        <v>127</v>
      </c>
      <c r="G11" s="522">
        <v>35679</v>
      </c>
      <c r="H11" s="522">
        <v>451</v>
      </c>
      <c r="I11" s="524">
        <f t="shared" si="0"/>
        <v>1.2640488802937302E-2</v>
      </c>
    </row>
  </sheetData>
  <mergeCells count="6">
    <mergeCell ref="A1:D1"/>
    <mergeCell ref="E3:I3"/>
    <mergeCell ref="A3:A4"/>
    <mergeCell ref="D3:D4"/>
    <mergeCell ref="B3:B4"/>
    <mergeCell ref="C3:C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BU60"/>
  <sheetViews>
    <sheetView topLeftCell="A22" zoomScale="80" zoomScaleNormal="80" workbookViewId="0">
      <selection activeCell="D23" sqref="D23:H23"/>
    </sheetView>
  </sheetViews>
  <sheetFormatPr defaultColWidth="9.140625" defaultRowHeight="15"/>
  <cols>
    <col min="1" max="1" width="30.5703125" customWidth="1"/>
    <col min="2" max="2" width="10" style="577" customWidth="1"/>
    <col min="3" max="4" width="11.28515625" bestFit="1" customWidth="1"/>
    <col min="5" max="5" width="7.140625" style="577" customWidth="1"/>
    <col min="6" max="6" width="7" customWidth="1"/>
    <col min="7" max="7" width="9" style="577" customWidth="1"/>
    <col min="9" max="9" width="10.5703125" customWidth="1"/>
    <col min="10" max="10" width="6.7109375" style="577" customWidth="1"/>
    <col min="11" max="11" width="7.42578125" customWidth="1"/>
    <col min="12" max="12" width="8.42578125" style="577" customWidth="1"/>
    <col min="15" max="15" width="7.140625" style="577" customWidth="1"/>
    <col min="16" max="16" width="6.85546875" customWidth="1"/>
    <col min="17" max="17" width="9.5703125" style="577" customWidth="1"/>
    <col min="20" max="20" width="7.85546875" style="577" customWidth="1"/>
    <col min="21" max="21" width="6.7109375" customWidth="1"/>
    <col min="22" max="22" width="9.42578125" style="577" customWidth="1"/>
    <col min="25" max="25" width="8" style="577" customWidth="1"/>
    <col min="26" max="26" width="6.140625" customWidth="1"/>
    <col min="27" max="27" width="9" style="577" customWidth="1"/>
    <col min="30" max="30" width="7.5703125" style="577" customWidth="1"/>
    <col min="31" max="31" width="6.7109375" customWidth="1"/>
    <col min="32" max="32" width="9.5703125" bestFit="1" customWidth="1"/>
    <col min="33" max="34" width="10.42578125" customWidth="1"/>
  </cols>
  <sheetData>
    <row r="1" spans="1:73" ht="15.75">
      <c r="A1" s="1" t="s">
        <v>93</v>
      </c>
      <c r="B1" s="1"/>
    </row>
    <row r="2" spans="1:7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938"/>
      <c r="BD2" s="938"/>
      <c r="BE2" s="938"/>
      <c r="BF2" s="938"/>
      <c r="BG2" s="938"/>
      <c r="BH2" s="938"/>
      <c r="BI2" s="938"/>
    </row>
    <row r="3" spans="1:73">
      <c r="A3" s="3" t="s">
        <v>94</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U3" s="938"/>
      <c r="AV3" s="938"/>
      <c r="AW3" s="938"/>
      <c r="AX3" s="938"/>
      <c r="AY3" s="938"/>
      <c r="AZ3" s="938"/>
      <c r="BA3" s="938"/>
      <c r="BB3" s="938"/>
      <c r="BC3" s="938"/>
      <c r="BD3" s="938"/>
      <c r="BE3" s="938"/>
      <c r="BF3" s="938"/>
      <c r="BG3" s="938"/>
      <c r="BH3" s="938"/>
      <c r="BI3" s="939"/>
      <c r="BJ3" s="939"/>
      <c r="BK3" s="939"/>
      <c r="BL3" s="939"/>
      <c r="BM3" s="939"/>
      <c r="BN3" s="939"/>
      <c r="BO3" s="939"/>
      <c r="BP3" s="939"/>
      <c r="BQ3" s="939"/>
      <c r="BR3" s="939"/>
      <c r="BS3" s="939"/>
      <c r="BT3" s="939"/>
      <c r="BU3" s="939"/>
    </row>
    <row r="4" spans="1:73">
      <c r="A4" s="4" t="s">
        <v>254</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U4" s="938"/>
      <c r="AV4" s="938"/>
      <c r="AW4" s="938"/>
      <c r="AX4" s="938"/>
      <c r="AY4" s="938"/>
      <c r="AZ4" s="938"/>
      <c r="BA4" s="938"/>
      <c r="BB4" s="938"/>
      <c r="BC4" s="938"/>
      <c r="BD4" s="938"/>
      <c r="BE4" s="938"/>
      <c r="BF4" s="938"/>
      <c r="BG4" s="938"/>
      <c r="BH4" s="938"/>
      <c r="BI4" s="939"/>
      <c r="BJ4" s="939"/>
      <c r="BK4" s="939"/>
      <c r="BL4" s="939"/>
      <c r="BM4" s="939"/>
      <c r="BN4" s="939"/>
      <c r="BO4" s="939"/>
      <c r="BP4" s="939"/>
      <c r="BQ4" s="939"/>
      <c r="BR4" s="939"/>
      <c r="BS4" s="939"/>
      <c r="BT4" s="939"/>
      <c r="BU4" s="939"/>
    </row>
    <row r="5" spans="1:73" ht="15.75" thickBo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938"/>
      <c r="AU5" s="938"/>
      <c r="AV5" s="938"/>
      <c r="AW5" s="938"/>
      <c r="AX5" s="938"/>
      <c r="AY5" s="938"/>
      <c r="AZ5" s="938"/>
      <c r="BA5" s="938"/>
      <c r="BB5" s="938"/>
      <c r="BC5" s="938"/>
      <c r="BD5" s="938"/>
      <c r="BE5" s="938"/>
      <c r="BF5" s="938"/>
      <c r="BG5" s="938"/>
      <c r="BH5" s="938"/>
      <c r="BI5" s="939"/>
      <c r="BJ5" s="939"/>
      <c r="BK5" s="939"/>
      <c r="BL5" s="939"/>
      <c r="BM5" s="939"/>
      <c r="BN5" s="939"/>
      <c r="BO5" s="939"/>
      <c r="BP5" s="939"/>
      <c r="BQ5" s="939"/>
      <c r="BR5" s="939"/>
      <c r="BS5" s="939"/>
      <c r="BT5" s="939"/>
      <c r="BU5" s="939"/>
    </row>
    <row r="6" spans="1:73" ht="16.5" thickTop="1" thickBot="1">
      <c r="B6" s="953" t="s">
        <v>240</v>
      </c>
      <c r="C6" s="954"/>
      <c r="D6" s="954"/>
      <c r="E6" s="954"/>
      <c r="F6" s="955"/>
      <c r="G6" s="942" t="s">
        <v>243</v>
      </c>
      <c r="H6" s="943"/>
      <c r="I6" s="943"/>
      <c r="J6" s="943"/>
      <c r="K6" s="956"/>
      <c r="L6" s="942" t="s">
        <v>244</v>
      </c>
      <c r="M6" s="943"/>
      <c r="N6" s="943"/>
      <c r="O6" s="943"/>
      <c r="P6" s="956"/>
      <c r="Q6" s="942" t="s">
        <v>245</v>
      </c>
      <c r="R6" s="943"/>
      <c r="S6" s="943"/>
      <c r="T6" s="943"/>
      <c r="U6" s="956"/>
      <c r="V6" s="942" t="s">
        <v>246</v>
      </c>
      <c r="W6" s="943"/>
      <c r="X6" s="943"/>
      <c r="Y6" s="943"/>
      <c r="Z6" s="956"/>
      <c r="AA6" s="957" t="s">
        <v>247</v>
      </c>
      <c r="AB6" s="958"/>
      <c r="AC6" s="958"/>
      <c r="AD6" s="958"/>
      <c r="AE6" s="959"/>
      <c r="AF6" s="957" t="s">
        <v>247</v>
      </c>
      <c r="AG6" s="958"/>
      <c r="AH6" s="958"/>
      <c r="AI6" s="958"/>
      <c r="AJ6" s="959"/>
      <c r="AT6" s="938"/>
      <c r="AU6" s="938"/>
      <c r="AV6" s="938"/>
      <c r="AW6" s="938"/>
      <c r="AX6" s="938"/>
      <c r="AY6" s="938"/>
      <c r="AZ6" s="938"/>
      <c r="BA6" s="938"/>
      <c r="BB6" s="938"/>
      <c r="BC6" s="938"/>
      <c r="BD6" s="938"/>
      <c r="BE6" s="938"/>
      <c r="BF6" s="938"/>
      <c r="BG6" s="938"/>
      <c r="BH6" s="938"/>
      <c r="BI6" s="939"/>
      <c r="BJ6" s="939"/>
      <c r="BK6" s="939"/>
      <c r="BL6" s="939"/>
      <c r="BM6" s="939"/>
      <c r="BN6" s="939"/>
      <c r="BO6" s="939"/>
      <c r="BP6" s="939"/>
      <c r="BQ6" s="939"/>
      <c r="BR6" s="939"/>
      <c r="BS6" s="939"/>
      <c r="BT6" s="939"/>
      <c r="BU6" s="939"/>
    </row>
    <row r="7" spans="1:73" ht="15.75" thickBot="1">
      <c r="B7" s="611" t="s">
        <v>295</v>
      </c>
      <c r="C7" s="612" t="s">
        <v>259</v>
      </c>
      <c r="D7" s="613" t="s">
        <v>103</v>
      </c>
      <c r="E7" s="613" t="s">
        <v>297</v>
      </c>
      <c r="F7" s="614" t="s">
        <v>296</v>
      </c>
      <c r="G7" s="615" t="s">
        <v>295</v>
      </c>
      <c r="H7" s="612" t="s">
        <v>259</v>
      </c>
      <c r="I7" s="607" t="s">
        <v>103</v>
      </c>
      <c r="J7" s="614" t="s">
        <v>297</v>
      </c>
      <c r="K7" s="614" t="s">
        <v>296</v>
      </c>
      <c r="L7" s="615" t="s">
        <v>295</v>
      </c>
      <c r="M7" s="612" t="s">
        <v>259</v>
      </c>
      <c r="N7" s="607" t="s">
        <v>103</v>
      </c>
      <c r="O7" s="614" t="s">
        <v>297</v>
      </c>
      <c r="P7" s="614" t="s">
        <v>296</v>
      </c>
      <c r="Q7" s="615" t="s">
        <v>295</v>
      </c>
      <c r="R7" s="612" t="s">
        <v>259</v>
      </c>
      <c r="S7" s="607" t="s">
        <v>103</v>
      </c>
      <c r="T7" s="614" t="s">
        <v>297</v>
      </c>
      <c r="U7" s="614" t="s">
        <v>296</v>
      </c>
      <c r="V7" s="615" t="s">
        <v>295</v>
      </c>
      <c r="W7" s="612" t="s">
        <v>259</v>
      </c>
      <c r="X7" s="616" t="s">
        <v>103</v>
      </c>
      <c r="Y7" s="614" t="s">
        <v>297</v>
      </c>
      <c r="Z7" s="614" t="s">
        <v>112</v>
      </c>
      <c r="AA7" s="615" t="s">
        <v>295</v>
      </c>
      <c r="AB7" s="612" t="s">
        <v>259</v>
      </c>
      <c r="AC7" s="613" t="s">
        <v>103</v>
      </c>
      <c r="AD7" s="614" t="s">
        <v>297</v>
      </c>
      <c r="AE7" s="614" t="s">
        <v>296</v>
      </c>
      <c r="AF7" s="633" t="s">
        <v>295</v>
      </c>
      <c r="AG7" s="612" t="s">
        <v>259</v>
      </c>
      <c r="AH7" s="613" t="s">
        <v>103</v>
      </c>
      <c r="AI7" s="614" t="s">
        <v>297</v>
      </c>
      <c r="AJ7" s="614" t="s">
        <v>296</v>
      </c>
      <c r="AT7" s="938"/>
      <c r="AU7" s="938"/>
      <c r="AV7" s="938"/>
      <c r="AW7" s="938"/>
      <c r="AX7" s="938"/>
      <c r="AY7" s="938"/>
      <c r="AZ7" s="938"/>
      <c r="BA7" s="938"/>
      <c r="BB7" s="938"/>
      <c r="BC7" s="938"/>
      <c r="BD7" s="938"/>
      <c r="BE7" s="938"/>
      <c r="BF7" s="938"/>
      <c r="BG7" s="938"/>
      <c r="BH7" s="938"/>
      <c r="BI7" s="939"/>
      <c r="BJ7" s="939"/>
      <c r="BK7" s="939"/>
      <c r="BL7" s="939"/>
      <c r="BM7" s="939"/>
      <c r="BN7" s="939"/>
      <c r="BO7" s="939"/>
      <c r="BP7" s="939"/>
      <c r="BQ7" s="939"/>
      <c r="BR7" s="939"/>
      <c r="BS7" s="939"/>
      <c r="BT7" s="939"/>
      <c r="BU7" s="939"/>
    </row>
    <row r="8" spans="1:73" ht="16.5" thickTop="1" thickBot="1">
      <c r="A8" s="70" t="s">
        <v>104</v>
      </c>
      <c r="B8" s="583">
        <v>23150</v>
      </c>
      <c r="C8" s="621">
        <v>13832</v>
      </c>
      <c r="D8" s="622">
        <v>14782</v>
      </c>
      <c r="E8" s="623">
        <f>D8/B8</f>
        <v>0.63853131749460046</v>
      </c>
      <c r="F8" s="624">
        <f>D8/C8</f>
        <v>1.0686813186813187</v>
      </c>
      <c r="G8" s="625">
        <v>22400</v>
      </c>
      <c r="H8" s="626">
        <v>19600</v>
      </c>
      <c r="I8" s="627">
        <v>19565</v>
      </c>
      <c r="J8" s="628">
        <f>I8/G8</f>
        <v>0.87343749999999998</v>
      </c>
      <c r="K8" s="628">
        <f>I8/H8</f>
        <v>0.99821428571428572</v>
      </c>
      <c r="L8" s="625">
        <v>23450</v>
      </c>
      <c r="M8" s="629">
        <v>19900</v>
      </c>
      <c r="N8" s="630">
        <v>20692</v>
      </c>
      <c r="O8" s="628">
        <f>N8/L8</f>
        <v>0.88238805970149259</v>
      </c>
      <c r="P8" s="628">
        <f>N8/M8</f>
        <v>1.0397989949748743</v>
      </c>
      <c r="Q8" s="625">
        <v>19000</v>
      </c>
      <c r="R8" s="626">
        <v>4739</v>
      </c>
      <c r="S8" s="630">
        <v>5550</v>
      </c>
      <c r="T8" s="628">
        <f>S8/Q8</f>
        <v>0.29210526315789476</v>
      </c>
      <c r="U8" s="628">
        <f>S8/R8</f>
        <v>1.1711331504536822</v>
      </c>
      <c r="V8" s="625">
        <v>19750</v>
      </c>
      <c r="W8" s="626">
        <v>2700</v>
      </c>
      <c r="X8" s="631">
        <v>2700</v>
      </c>
      <c r="Y8" s="628">
        <f>X8/V8</f>
        <v>0.13670886075949368</v>
      </c>
      <c r="Z8" s="628">
        <f>X8/W8</f>
        <v>1</v>
      </c>
      <c r="AA8" s="625">
        <v>20950</v>
      </c>
      <c r="AB8" s="626">
        <v>5500</v>
      </c>
      <c r="AC8" s="632">
        <v>2060</v>
      </c>
      <c r="AD8" s="628">
        <f>AC8/AA8</f>
        <v>9.8329355608591879E-2</v>
      </c>
      <c r="AE8" s="628">
        <f>AC8/AB8</f>
        <v>0.37454545454545457</v>
      </c>
      <c r="AF8" s="634">
        <f>AA8+V8+Q8+L8+G8+B8</f>
        <v>128700</v>
      </c>
      <c r="AG8" s="637">
        <f>AB8+W8+R8+M8+H8+C8</f>
        <v>66271</v>
      </c>
      <c r="AH8" s="637">
        <f>AC8+X8+S8+N8+I8+D8</f>
        <v>65349</v>
      </c>
      <c r="AI8" s="628">
        <f>AH8/AF8</f>
        <v>0.50776223776223772</v>
      </c>
      <c r="AJ8" s="628">
        <f>AH8/AG8</f>
        <v>0.98608742889046486</v>
      </c>
      <c r="AT8" s="938"/>
      <c r="AU8" s="938"/>
      <c r="AV8" s="938"/>
      <c r="AW8" s="938"/>
      <c r="AX8" s="938"/>
      <c r="AY8" s="938"/>
      <c r="AZ8" s="938"/>
      <c r="BA8" s="938"/>
      <c r="BB8" s="938"/>
      <c r="BC8" s="938"/>
      <c r="BD8" s="938"/>
      <c r="BE8" s="938"/>
      <c r="BF8" s="938"/>
      <c r="BG8" s="938"/>
      <c r="BH8" s="938"/>
      <c r="BI8" s="939"/>
      <c r="BJ8" s="939"/>
      <c r="BK8" s="939"/>
      <c r="BL8" s="939"/>
      <c r="BM8" s="939"/>
      <c r="BN8" s="939"/>
      <c r="BO8" s="939"/>
      <c r="BP8" s="939"/>
      <c r="BQ8" s="939"/>
      <c r="BR8" s="939"/>
      <c r="BS8" s="939"/>
      <c r="BT8" s="939"/>
      <c r="BU8" s="939"/>
    </row>
    <row r="9" spans="1:73" ht="15.75" thickBot="1">
      <c r="A9" s="580" t="s">
        <v>105</v>
      </c>
      <c r="B9" s="617">
        <v>11000</v>
      </c>
      <c r="C9" s="584">
        <v>5296</v>
      </c>
      <c r="D9" s="588">
        <v>5321</v>
      </c>
      <c r="E9" s="13">
        <f>D9/B9</f>
        <v>0.48372727272727273</v>
      </c>
      <c r="F9" s="567">
        <f>D9/C9</f>
        <v>1.0047205438066464</v>
      </c>
      <c r="G9" s="618">
        <v>10000</v>
      </c>
      <c r="H9" s="619">
        <v>14100</v>
      </c>
      <c r="I9" s="15">
        <v>12970</v>
      </c>
      <c r="J9" s="13">
        <f>I9/G9</f>
        <v>1.2969999999999999</v>
      </c>
      <c r="K9" s="13">
        <f>I9/H9</f>
        <v>0.91985815602836885</v>
      </c>
      <c r="L9" s="618">
        <v>14000</v>
      </c>
      <c r="M9" s="620">
        <v>9000</v>
      </c>
      <c r="N9" s="14">
        <v>9616</v>
      </c>
      <c r="O9" s="13">
        <f>N9/L9</f>
        <v>0.68685714285714283</v>
      </c>
      <c r="P9" s="13">
        <f>N9/M9</f>
        <v>1.0684444444444445</v>
      </c>
      <c r="Q9" s="618">
        <v>13000</v>
      </c>
      <c r="R9" s="619">
        <v>2513</v>
      </c>
      <c r="S9" s="14">
        <v>2861</v>
      </c>
      <c r="T9" s="13">
        <f>S9/Q9</f>
        <v>0.22007692307692309</v>
      </c>
      <c r="U9" s="13">
        <f>S9/R9</f>
        <v>1.1384799044966176</v>
      </c>
      <c r="V9" s="618">
        <v>12000</v>
      </c>
      <c r="W9" s="619">
        <v>1800</v>
      </c>
      <c r="X9" s="41">
        <v>2066</v>
      </c>
      <c r="Y9" s="13">
        <f>X9/V9</f>
        <v>0.17216666666666666</v>
      </c>
      <c r="Z9" s="13">
        <f>X9/W9</f>
        <v>1.1477777777777778</v>
      </c>
      <c r="AA9" s="618">
        <v>19000</v>
      </c>
      <c r="AB9" s="619">
        <v>1550</v>
      </c>
      <c r="AC9" s="12">
        <v>1664</v>
      </c>
      <c r="AD9" s="13">
        <f>AC9/AA9</f>
        <v>8.7578947368421048E-2</v>
      </c>
      <c r="AE9" s="13">
        <f t="shared" ref="AE9:AE15" si="0">AC9/AB9</f>
        <v>1.0735483870967741</v>
      </c>
      <c r="AF9" s="635">
        <f t="shared" ref="AF9:AH17" si="1">AA9+V9+Q9+L9+G9+B9</f>
        <v>79000</v>
      </c>
      <c r="AG9" s="638">
        <f t="shared" si="1"/>
        <v>34259</v>
      </c>
      <c r="AH9" s="638">
        <f t="shared" si="1"/>
        <v>34498</v>
      </c>
      <c r="AI9" s="13">
        <f>AH9/AF9</f>
        <v>0.43668354430379747</v>
      </c>
      <c r="AJ9" s="13">
        <f t="shared" ref="AJ9:AJ15" si="2">AH9/AG9</f>
        <v>1.0069762690096034</v>
      </c>
      <c r="AT9" s="938"/>
      <c r="AU9" s="938"/>
      <c r="AV9" s="938"/>
      <c r="AW9" s="938"/>
      <c r="AX9" s="938"/>
      <c r="AY9" s="938"/>
      <c r="AZ9" s="938"/>
      <c r="BA9" s="938"/>
      <c r="BB9" s="938"/>
      <c r="BC9" s="938"/>
      <c r="BD9" s="938"/>
      <c r="BE9" s="938"/>
      <c r="BF9" s="938"/>
      <c r="BG9" s="938"/>
      <c r="BH9" s="938"/>
      <c r="BI9" s="939"/>
      <c r="BJ9" s="939"/>
      <c r="BK9" s="939"/>
      <c r="BL9" s="939"/>
      <c r="BM9" s="939"/>
      <c r="BN9" s="939"/>
      <c r="BO9" s="939"/>
      <c r="BP9" s="939"/>
      <c r="BQ9" s="939"/>
      <c r="BR9" s="939"/>
      <c r="BS9" s="939"/>
      <c r="BT9" s="939"/>
      <c r="BU9" s="939"/>
    </row>
    <row r="10" spans="1:73" ht="15.75" thickBot="1">
      <c r="A10" s="580" t="s">
        <v>255</v>
      </c>
      <c r="B10" s="582">
        <v>20672</v>
      </c>
      <c r="C10" s="584">
        <v>22392</v>
      </c>
      <c r="D10" s="588">
        <v>24850</v>
      </c>
      <c r="E10" s="13">
        <f t="shared" ref="E10:E15" si="3">D10/B10</f>
        <v>1.2021091331269349</v>
      </c>
      <c r="F10" s="567">
        <f>D10/C10</f>
        <v>1.1097713469096107</v>
      </c>
      <c r="G10" s="601">
        <v>18550</v>
      </c>
      <c r="H10" s="594">
        <v>22370</v>
      </c>
      <c r="I10" s="15">
        <v>21793</v>
      </c>
      <c r="J10" s="13">
        <f t="shared" ref="J10:J15" si="4">I10/G10</f>
        <v>1.1748247978436657</v>
      </c>
      <c r="K10" s="13">
        <f t="shared" ref="K10:K15" si="5">I10/H10</f>
        <v>0.97420652659812246</v>
      </c>
      <c r="L10" s="601">
        <v>25591</v>
      </c>
      <c r="M10" s="603">
        <v>5168</v>
      </c>
      <c r="N10" s="42">
        <f>20927+116</f>
        <v>21043</v>
      </c>
      <c r="O10" s="13">
        <f t="shared" ref="O10:O15" si="6">N10/L10</f>
        <v>0.82228127075925128</v>
      </c>
      <c r="P10" s="13">
        <f t="shared" ref="P10:P16" si="7">N10/M10</f>
        <v>4.0717879256965945</v>
      </c>
      <c r="Q10" s="601">
        <v>23422</v>
      </c>
      <c r="R10" s="594">
        <v>11549</v>
      </c>
      <c r="S10" s="14">
        <v>12567</v>
      </c>
      <c r="T10" s="13">
        <f t="shared" ref="T10:T15" si="8">S10/Q10</f>
        <v>0.5365468363077448</v>
      </c>
      <c r="U10" s="13">
        <f t="shared" ref="U10:U16" si="9">S10/R10</f>
        <v>1.0881461598406788</v>
      </c>
      <c r="V10" s="601">
        <v>23129</v>
      </c>
      <c r="W10" s="594">
        <v>6756</v>
      </c>
      <c r="X10" s="41">
        <v>6394</v>
      </c>
      <c r="Y10" s="13">
        <f t="shared" ref="Y10:Y15" si="10">X10/V10</f>
        <v>0.27644947900903627</v>
      </c>
      <c r="Z10" s="13">
        <f t="shared" ref="Z10:Z16" si="11">X10/W10</f>
        <v>0.94641799881586741</v>
      </c>
      <c r="AA10" s="601">
        <v>26346</v>
      </c>
      <c r="AB10" s="594">
        <v>3480</v>
      </c>
      <c r="AC10" s="12">
        <v>4410</v>
      </c>
      <c r="AD10" s="13">
        <f t="shared" ref="AD10:AD15" si="12">AC10/AA10</f>
        <v>0.16738783876110225</v>
      </c>
      <c r="AE10" s="13">
        <f t="shared" si="0"/>
        <v>1.2672413793103448</v>
      </c>
      <c r="AF10" s="636">
        <f t="shared" si="1"/>
        <v>137710</v>
      </c>
      <c r="AG10" s="639">
        <f t="shared" si="1"/>
        <v>71715</v>
      </c>
      <c r="AH10" s="639">
        <f t="shared" si="1"/>
        <v>91057</v>
      </c>
      <c r="AI10" s="13">
        <f t="shared" ref="AI10:AI15" si="13">AH10/AF10</f>
        <v>0.66122285963256122</v>
      </c>
      <c r="AJ10" s="13">
        <f t="shared" si="2"/>
        <v>1.2697064770271211</v>
      </c>
      <c r="AT10" s="938"/>
      <c r="AU10" s="938"/>
      <c r="AV10" s="938"/>
      <c r="AW10" s="938"/>
      <c r="AX10" s="938"/>
      <c r="AY10" s="938"/>
      <c r="AZ10" s="938"/>
      <c r="BA10" s="938"/>
      <c r="BB10" s="938"/>
      <c r="BC10" s="938"/>
      <c r="BD10" s="938"/>
      <c r="BE10" s="938"/>
      <c r="BF10" s="938"/>
      <c r="BG10" s="938"/>
      <c r="BH10" s="938"/>
      <c r="BI10" s="939"/>
      <c r="BJ10" s="939"/>
      <c r="BK10" s="939"/>
      <c r="BL10" s="939"/>
      <c r="BM10" s="939"/>
      <c r="BN10" s="939"/>
      <c r="BO10" s="939"/>
      <c r="BP10" s="939"/>
      <c r="BQ10" s="939"/>
      <c r="BR10" s="939"/>
      <c r="BS10" s="939"/>
      <c r="BT10" s="939"/>
      <c r="BU10" s="939"/>
    </row>
    <row r="11" spans="1:73" ht="15.75" thickBot="1">
      <c r="A11" s="580" t="s">
        <v>107</v>
      </c>
      <c r="B11" s="582">
        <v>4837</v>
      </c>
      <c r="C11" s="584">
        <v>8766</v>
      </c>
      <c r="D11" s="588">
        <v>8630</v>
      </c>
      <c r="E11" s="13">
        <f t="shared" si="3"/>
        <v>1.7841637378540418</v>
      </c>
      <c r="F11" s="13">
        <f>D11/C11</f>
        <v>0.98448551220625147</v>
      </c>
      <c r="G11" s="601">
        <v>4280</v>
      </c>
      <c r="H11" s="594">
        <f>4333+1672</f>
        <v>6005</v>
      </c>
      <c r="I11" s="15">
        <v>8162</v>
      </c>
      <c r="J11" s="13">
        <f t="shared" si="4"/>
        <v>1.9070093457943926</v>
      </c>
      <c r="K11" s="13">
        <f t="shared" si="5"/>
        <v>1.3592006661115736</v>
      </c>
      <c r="L11" s="601">
        <v>4170</v>
      </c>
      <c r="M11" s="603">
        <v>18150</v>
      </c>
      <c r="N11" s="42">
        <f>5510+388</f>
        <v>5898</v>
      </c>
      <c r="O11" s="13">
        <f t="shared" si="6"/>
        <v>1.4143884892086331</v>
      </c>
      <c r="P11" s="13">
        <f t="shared" si="7"/>
        <v>0.32495867768595044</v>
      </c>
      <c r="Q11" s="601">
        <v>3420</v>
      </c>
      <c r="R11" s="594">
        <v>3187</v>
      </c>
      <c r="S11" s="14">
        <f>2761+836</f>
        <v>3597</v>
      </c>
      <c r="T11" s="13">
        <f t="shared" si="8"/>
        <v>1.0517543859649123</v>
      </c>
      <c r="U11" s="13">
        <f t="shared" si="9"/>
        <v>1.1286476310009412</v>
      </c>
      <c r="V11" s="601">
        <v>3070</v>
      </c>
      <c r="W11" s="594">
        <f>2658+836</f>
        <v>3494</v>
      </c>
      <c r="X11" s="41">
        <f>2747+672</f>
        <v>3419</v>
      </c>
      <c r="Y11" s="13">
        <f t="shared" si="10"/>
        <v>1.1136807817589576</v>
      </c>
      <c r="Z11" s="13">
        <f t="shared" si="11"/>
        <v>0.97853463079564973</v>
      </c>
      <c r="AA11" s="601">
        <v>3670</v>
      </c>
      <c r="AB11" s="594">
        <f>1958+1406</f>
        <v>3364</v>
      </c>
      <c r="AC11" s="12">
        <f>1408+280</f>
        <v>1688</v>
      </c>
      <c r="AD11" s="13">
        <f t="shared" si="12"/>
        <v>0.45994550408719348</v>
      </c>
      <c r="AE11" s="13">
        <f t="shared" si="0"/>
        <v>0.50178359096313907</v>
      </c>
      <c r="AF11" s="636">
        <f t="shared" si="1"/>
        <v>23447</v>
      </c>
      <c r="AG11" s="639">
        <f t="shared" si="1"/>
        <v>42966</v>
      </c>
      <c r="AH11" s="639">
        <f t="shared" si="1"/>
        <v>31394</v>
      </c>
      <c r="AI11" s="13">
        <f t="shared" si="13"/>
        <v>1.3389346185013009</v>
      </c>
      <c r="AJ11" s="13">
        <f t="shared" si="2"/>
        <v>0.73067076292882749</v>
      </c>
      <c r="AT11" s="938"/>
      <c r="AU11" s="938"/>
      <c r="AV11" s="938"/>
      <c r="AW11" s="938"/>
      <c r="AX11" s="938"/>
      <c r="AY11" s="938"/>
      <c r="AZ11" s="938"/>
      <c r="BA11" s="938"/>
      <c r="BB11" s="938"/>
      <c r="BC11" s="938"/>
      <c r="BD11" s="938"/>
      <c r="BE11" s="938"/>
      <c r="BF11" s="938"/>
      <c r="BG11" s="938"/>
      <c r="BH11" s="938"/>
      <c r="BI11" s="939"/>
      <c r="BJ11" s="939"/>
      <c r="BK11" s="939"/>
      <c r="BL11" s="939"/>
      <c r="BM11" s="939"/>
      <c r="BN11" s="939"/>
      <c r="BO11" s="939"/>
      <c r="BP11" s="939"/>
      <c r="BQ11" s="939"/>
      <c r="BR11" s="939"/>
      <c r="BS11" s="939"/>
      <c r="BT11" s="939"/>
      <c r="BU11" s="939"/>
    </row>
    <row r="12" spans="1:73" ht="15.75" thickBot="1">
      <c r="A12" s="580" t="s">
        <v>108</v>
      </c>
      <c r="B12" s="582">
        <v>6187</v>
      </c>
      <c r="C12" s="584">
        <v>5486</v>
      </c>
      <c r="D12" s="588">
        <v>5654</v>
      </c>
      <c r="E12" s="13">
        <f t="shared" si="3"/>
        <v>0.91385162437368672</v>
      </c>
      <c r="F12" s="13">
        <f>D12/C12</f>
        <v>1.0306234050309879</v>
      </c>
      <c r="G12" s="601">
        <v>3830</v>
      </c>
      <c r="H12" s="594">
        <v>5700</v>
      </c>
      <c r="I12" s="15">
        <v>6634</v>
      </c>
      <c r="J12" s="13">
        <f t="shared" si="4"/>
        <v>1.7321148825065273</v>
      </c>
      <c r="K12" s="13">
        <f t="shared" si="5"/>
        <v>1.163859649122807</v>
      </c>
      <c r="L12" s="601">
        <v>4844</v>
      </c>
      <c r="M12" s="603">
        <v>7090</v>
      </c>
      <c r="N12" s="42">
        <v>6853</v>
      </c>
      <c r="O12" s="13">
        <f t="shared" si="6"/>
        <v>1.4147398843930636</v>
      </c>
      <c r="P12" s="13">
        <f t="shared" si="7"/>
        <v>0.96657263751763045</v>
      </c>
      <c r="Q12" s="601">
        <v>7504</v>
      </c>
      <c r="R12" s="594">
        <v>13696</v>
      </c>
      <c r="S12" s="14">
        <v>7016</v>
      </c>
      <c r="T12" s="13">
        <f t="shared" si="8"/>
        <v>0.93496801705756927</v>
      </c>
      <c r="U12" s="13">
        <f t="shared" si="9"/>
        <v>0.51226635514018692</v>
      </c>
      <c r="V12" s="601">
        <v>5172</v>
      </c>
      <c r="W12" s="594">
        <v>11232</v>
      </c>
      <c r="X12" s="41">
        <v>10447</v>
      </c>
      <c r="Y12" s="13">
        <f t="shared" si="10"/>
        <v>2.0199149265274556</v>
      </c>
      <c r="Z12" s="13">
        <f t="shared" si="11"/>
        <v>0.93011039886039881</v>
      </c>
      <c r="AA12" s="601">
        <v>9068</v>
      </c>
      <c r="AB12" s="594">
        <v>3422</v>
      </c>
      <c r="AC12" s="12">
        <v>6345</v>
      </c>
      <c r="AD12" s="13">
        <f t="shared" si="12"/>
        <v>0.6997132774591972</v>
      </c>
      <c r="AE12" s="13">
        <f t="shared" si="0"/>
        <v>1.8541788427819987</v>
      </c>
      <c r="AF12" s="636">
        <f t="shared" si="1"/>
        <v>36605</v>
      </c>
      <c r="AG12" s="639">
        <f t="shared" si="1"/>
        <v>46626</v>
      </c>
      <c r="AH12" s="639">
        <f t="shared" si="1"/>
        <v>42949</v>
      </c>
      <c r="AI12" s="13">
        <f t="shared" si="13"/>
        <v>1.1733096571506625</v>
      </c>
      <c r="AJ12" s="13">
        <f t="shared" si="2"/>
        <v>0.92113842062368634</v>
      </c>
      <c r="AT12" s="938"/>
      <c r="AU12" s="938"/>
      <c r="AV12" s="938"/>
      <c r="AW12" s="938"/>
      <c r="AX12" s="938"/>
      <c r="AY12" s="938"/>
      <c r="AZ12" s="938"/>
      <c r="BA12" s="938"/>
      <c r="BB12" s="938"/>
      <c r="BC12" s="938"/>
      <c r="BD12" s="938"/>
      <c r="BE12" s="938"/>
      <c r="BF12" s="938"/>
      <c r="BG12" s="938"/>
      <c r="BH12" s="938"/>
      <c r="BI12" s="939"/>
      <c r="BJ12" s="939"/>
      <c r="BK12" s="939"/>
      <c r="BL12" s="939"/>
      <c r="BM12" s="939"/>
      <c r="BN12" s="939"/>
      <c r="BO12" s="939"/>
      <c r="BP12" s="939"/>
      <c r="BQ12" s="939"/>
      <c r="BR12" s="939"/>
      <c r="BS12" s="939"/>
      <c r="BT12" s="939"/>
      <c r="BU12" s="939"/>
    </row>
    <row r="13" spans="1:73" ht="15.75" thickBot="1">
      <c r="A13" s="580" t="s">
        <v>109</v>
      </c>
      <c r="B13" s="582">
        <v>300</v>
      </c>
      <c r="C13" s="585">
        <v>0</v>
      </c>
      <c r="D13" s="589">
        <v>55</v>
      </c>
      <c r="E13" s="13">
        <f t="shared" si="3"/>
        <v>0.18333333333333332</v>
      </c>
      <c r="F13" s="558" t="s">
        <v>260</v>
      </c>
      <c r="G13" s="595">
        <v>300</v>
      </c>
      <c r="H13" s="594">
        <v>0</v>
      </c>
      <c r="I13" s="24">
        <v>0</v>
      </c>
      <c r="J13" s="13">
        <f t="shared" si="4"/>
        <v>0</v>
      </c>
      <c r="K13" s="22">
        <v>0</v>
      </c>
      <c r="L13" s="601">
        <v>296</v>
      </c>
      <c r="M13" s="603">
        <v>0</v>
      </c>
      <c r="N13" s="43">
        <v>385</v>
      </c>
      <c r="O13" s="13">
        <f t="shared" si="6"/>
        <v>1.3006756756756757</v>
      </c>
      <c r="P13" s="558" t="s">
        <v>260</v>
      </c>
      <c r="Q13" s="595">
        <v>306</v>
      </c>
      <c r="R13" s="594">
        <v>1948</v>
      </c>
      <c r="S13" s="23">
        <v>1477</v>
      </c>
      <c r="T13" s="13">
        <f t="shared" si="8"/>
        <v>4.8267973856209148</v>
      </c>
      <c r="U13" s="564">
        <f t="shared" si="9"/>
        <v>0.75821355236139631</v>
      </c>
      <c r="V13" s="601">
        <v>301</v>
      </c>
      <c r="W13" s="594">
        <v>684</v>
      </c>
      <c r="X13" s="21">
        <v>416</v>
      </c>
      <c r="Y13" s="13">
        <f t="shared" si="10"/>
        <v>1.3820598006644518</v>
      </c>
      <c r="Z13" s="564">
        <f t="shared" si="11"/>
        <v>0.60818713450292394</v>
      </c>
      <c r="AA13" s="601">
        <v>299</v>
      </c>
      <c r="AB13" s="594">
        <v>294</v>
      </c>
      <c r="AC13" s="50">
        <v>307</v>
      </c>
      <c r="AD13" s="13">
        <f t="shared" si="12"/>
        <v>1.0267558528428093</v>
      </c>
      <c r="AE13" s="564">
        <f t="shared" si="0"/>
        <v>1.0442176870748299</v>
      </c>
      <c r="AF13" s="636">
        <f t="shared" si="1"/>
        <v>1802</v>
      </c>
      <c r="AG13" s="639">
        <f t="shared" si="1"/>
        <v>2926</v>
      </c>
      <c r="AH13" s="639">
        <f t="shared" si="1"/>
        <v>2640</v>
      </c>
      <c r="AI13" s="13">
        <f t="shared" si="13"/>
        <v>1.4650388457269701</v>
      </c>
      <c r="AJ13" s="564">
        <f t="shared" si="2"/>
        <v>0.90225563909774431</v>
      </c>
      <c r="AT13" s="938"/>
      <c r="AU13" s="938"/>
      <c r="AV13" s="938"/>
      <c r="AW13" s="938"/>
      <c r="AX13" s="938"/>
      <c r="AY13" s="938"/>
      <c r="AZ13" s="938"/>
      <c r="BA13" s="938"/>
      <c r="BB13" s="938"/>
      <c r="BC13" s="938"/>
      <c r="BD13" s="938"/>
      <c r="BE13" s="938"/>
      <c r="BF13" s="938"/>
      <c r="BG13" s="938"/>
      <c r="BH13" s="938"/>
      <c r="BI13" s="939"/>
      <c r="BJ13" s="939"/>
      <c r="BK13" s="939"/>
      <c r="BL13" s="939"/>
      <c r="BM13" s="939"/>
      <c r="BN13" s="939"/>
      <c r="BO13" s="939"/>
      <c r="BP13" s="939"/>
      <c r="BQ13" s="939"/>
      <c r="BR13" s="939"/>
      <c r="BS13" s="939"/>
      <c r="BT13" s="939"/>
      <c r="BU13" s="939"/>
    </row>
    <row r="14" spans="1:73" ht="15.75" thickBot="1">
      <c r="A14" s="580" t="s">
        <v>256</v>
      </c>
      <c r="B14" s="582">
        <v>6592</v>
      </c>
      <c r="C14" s="586">
        <v>5500</v>
      </c>
      <c r="D14" s="590">
        <v>4429</v>
      </c>
      <c r="E14" s="13">
        <f t="shared" si="3"/>
        <v>0.671875</v>
      </c>
      <c r="F14" s="27">
        <f>D14/C14</f>
        <v>0.80527272727272725</v>
      </c>
      <c r="G14" s="596">
        <v>6592</v>
      </c>
      <c r="H14" s="594">
        <v>5000</v>
      </c>
      <c r="I14" s="29">
        <v>4627</v>
      </c>
      <c r="J14" s="13">
        <f t="shared" si="4"/>
        <v>0.70191140776699024</v>
      </c>
      <c r="K14" s="27">
        <f t="shared" si="5"/>
        <v>0.9254</v>
      </c>
      <c r="L14" s="596">
        <v>6592</v>
      </c>
      <c r="M14" s="603">
        <v>1720</v>
      </c>
      <c r="N14" s="45">
        <f>1552+3158</f>
        <v>4710</v>
      </c>
      <c r="O14" s="13">
        <f t="shared" si="6"/>
        <v>0.71450242718446599</v>
      </c>
      <c r="P14" s="27">
        <f t="shared" si="7"/>
        <v>2.7383720930232558</v>
      </c>
      <c r="Q14" s="596">
        <v>6592</v>
      </c>
      <c r="R14" s="594">
        <f>3041+7018</f>
        <v>10059</v>
      </c>
      <c r="S14" s="28">
        <f>3016+1447</f>
        <v>4463</v>
      </c>
      <c r="T14" s="13">
        <f t="shared" si="8"/>
        <v>0.67703276699029125</v>
      </c>
      <c r="U14" s="27">
        <f t="shared" si="9"/>
        <v>0.44368227457997811</v>
      </c>
      <c r="V14" s="596">
        <v>6592</v>
      </c>
      <c r="W14" s="594">
        <f>1250+2016</f>
        <v>3266</v>
      </c>
      <c r="X14" s="47">
        <f>1905+2295</f>
        <v>4200</v>
      </c>
      <c r="Y14" s="13">
        <f t="shared" si="10"/>
        <v>0.63713592233009708</v>
      </c>
      <c r="Z14" s="27">
        <f t="shared" si="11"/>
        <v>1.2859767299448868</v>
      </c>
      <c r="AA14" s="596">
        <v>6592</v>
      </c>
      <c r="AB14" s="594">
        <f>(2850+1896)</f>
        <v>4746</v>
      </c>
      <c r="AC14" s="51">
        <f>1385+1465</f>
        <v>2850</v>
      </c>
      <c r="AD14" s="13">
        <f t="shared" si="12"/>
        <v>0.43234223300970875</v>
      </c>
      <c r="AE14" s="27">
        <f t="shared" si="0"/>
        <v>0.60050568900126422</v>
      </c>
      <c r="AF14" s="636">
        <f t="shared" si="1"/>
        <v>39552</v>
      </c>
      <c r="AG14" s="639">
        <f t="shared" si="1"/>
        <v>30291</v>
      </c>
      <c r="AH14" s="639">
        <f t="shared" si="1"/>
        <v>25279</v>
      </c>
      <c r="AI14" s="13">
        <f t="shared" si="13"/>
        <v>0.63913329288025889</v>
      </c>
      <c r="AJ14" s="27">
        <f t="shared" si="2"/>
        <v>0.83453831170974879</v>
      </c>
      <c r="AT14" s="938"/>
      <c r="AU14" s="938"/>
      <c r="AV14" s="938"/>
      <c r="AW14" s="938"/>
      <c r="AX14" s="938"/>
      <c r="AY14" s="938"/>
      <c r="AZ14" s="938"/>
      <c r="BA14" s="938"/>
      <c r="BB14" s="938"/>
      <c r="BC14" s="938"/>
      <c r="BD14" s="938"/>
      <c r="BE14" s="938"/>
      <c r="BF14" s="938"/>
      <c r="BG14" s="938"/>
      <c r="BH14" s="938"/>
      <c r="BI14" s="939"/>
      <c r="BJ14" s="939"/>
      <c r="BK14" s="939"/>
      <c r="BL14" s="939"/>
      <c r="BM14" s="939"/>
      <c r="BN14" s="939"/>
      <c r="BO14" s="939"/>
      <c r="BP14" s="939"/>
      <c r="BQ14" s="939"/>
      <c r="BR14" s="939"/>
      <c r="BS14" s="939"/>
      <c r="BT14" s="939"/>
      <c r="BU14" s="939"/>
    </row>
    <row r="15" spans="1:73" s="550" customFormat="1" ht="15.75" thickBot="1">
      <c r="A15" s="580" t="s">
        <v>257</v>
      </c>
      <c r="B15" s="582">
        <v>5000</v>
      </c>
      <c r="C15" s="587">
        <v>0</v>
      </c>
      <c r="D15" s="591">
        <v>484</v>
      </c>
      <c r="E15" s="13">
        <f t="shared" si="3"/>
        <v>9.6799999999999997E-2</v>
      </c>
      <c r="F15" s="559" t="s">
        <v>260</v>
      </c>
      <c r="G15" s="597">
        <v>5000</v>
      </c>
      <c r="H15" s="594">
        <v>463</v>
      </c>
      <c r="I15" s="554">
        <v>476</v>
      </c>
      <c r="J15" s="13">
        <f t="shared" si="4"/>
        <v>9.5200000000000007E-2</v>
      </c>
      <c r="K15" s="552">
        <f t="shared" si="5"/>
        <v>1.0280777537796977</v>
      </c>
      <c r="L15" s="601">
        <v>5000</v>
      </c>
      <c r="M15" s="603">
        <v>3150</v>
      </c>
      <c r="N15" s="555">
        <v>130</v>
      </c>
      <c r="O15" s="13">
        <f t="shared" si="6"/>
        <v>2.5999999999999999E-2</v>
      </c>
      <c r="P15" s="552">
        <f t="shared" si="7"/>
        <v>4.1269841269841269E-2</v>
      </c>
      <c r="Q15" s="601">
        <v>5000</v>
      </c>
      <c r="R15" s="594">
        <v>4500</v>
      </c>
      <c r="S15" s="553">
        <v>1370</v>
      </c>
      <c r="T15" s="13">
        <f t="shared" si="8"/>
        <v>0.27400000000000002</v>
      </c>
      <c r="U15" s="552">
        <f t="shared" si="9"/>
        <v>0.30444444444444446</v>
      </c>
      <c r="V15" s="601">
        <v>5000</v>
      </c>
      <c r="W15" s="594">
        <v>4390</v>
      </c>
      <c r="X15" s="556">
        <f>2690</f>
        <v>2690</v>
      </c>
      <c r="Y15" s="13">
        <f t="shared" si="10"/>
        <v>0.53800000000000003</v>
      </c>
      <c r="Z15" s="552">
        <f t="shared" si="11"/>
        <v>0.6127562642369021</v>
      </c>
      <c r="AA15" s="601">
        <v>5000</v>
      </c>
      <c r="AB15" s="594">
        <v>1800</v>
      </c>
      <c r="AC15" s="557">
        <f>1680+40</f>
        <v>1720</v>
      </c>
      <c r="AD15" s="13">
        <f t="shared" si="12"/>
        <v>0.34399999999999997</v>
      </c>
      <c r="AE15" s="552">
        <f t="shared" si="0"/>
        <v>0.9555555555555556</v>
      </c>
      <c r="AF15" s="636">
        <f t="shared" si="1"/>
        <v>30000</v>
      </c>
      <c r="AG15" s="639">
        <f t="shared" si="1"/>
        <v>14303</v>
      </c>
      <c r="AH15" s="639">
        <f t="shared" si="1"/>
        <v>6870</v>
      </c>
      <c r="AI15" s="13">
        <f t="shared" si="13"/>
        <v>0.22900000000000001</v>
      </c>
      <c r="AJ15" s="552">
        <f t="shared" si="2"/>
        <v>0.4803188142347759</v>
      </c>
      <c r="AT15" s="938"/>
      <c r="AU15" s="938"/>
      <c r="AV15" s="938"/>
      <c r="AW15" s="938"/>
      <c r="AX15" s="938"/>
      <c r="AY15" s="938"/>
      <c r="AZ15" s="938"/>
      <c r="BA15" s="938"/>
      <c r="BB15" s="938"/>
      <c r="BC15" s="938"/>
      <c r="BD15" s="938"/>
      <c r="BE15" s="938"/>
      <c r="BF15" s="938"/>
      <c r="BG15" s="938"/>
      <c r="BH15" s="938"/>
      <c r="BI15" s="939"/>
      <c r="BJ15" s="939"/>
      <c r="BK15" s="939"/>
      <c r="BL15" s="939"/>
      <c r="BM15" s="939"/>
      <c r="BN15" s="939"/>
      <c r="BO15" s="939"/>
      <c r="BP15" s="939"/>
      <c r="BQ15" s="939"/>
      <c r="BR15" s="939"/>
      <c r="BS15" s="939"/>
      <c r="BT15" s="939"/>
      <c r="BU15" s="939"/>
    </row>
    <row r="16" spans="1:73" ht="15.75" thickBot="1">
      <c r="A16" s="30" t="s">
        <v>258</v>
      </c>
      <c r="B16" s="592">
        <v>1214</v>
      </c>
      <c r="C16" s="31">
        <v>870</v>
      </c>
      <c r="D16" s="32">
        <v>732</v>
      </c>
      <c r="E16" s="609">
        <f>D16/B16</f>
        <v>0.60296540362438222</v>
      </c>
      <c r="F16" s="565">
        <f>D16/C16</f>
        <v>0.8413793103448276</v>
      </c>
      <c r="G16" s="600">
        <v>944</v>
      </c>
      <c r="H16" s="599">
        <v>0</v>
      </c>
      <c r="I16" s="34">
        <v>404</v>
      </c>
      <c r="J16" s="610">
        <f>I16/G16</f>
        <v>0.42796610169491528</v>
      </c>
      <c r="K16" s="566" t="s">
        <v>260</v>
      </c>
      <c r="L16" s="604">
        <v>893</v>
      </c>
      <c r="M16" s="605">
        <v>820</v>
      </c>
      <c r="N16" s="48">
        <v>663</v>
      </c>
      <c r="O16" s="610">
        <f>N16/L16</f>
        <v>0.74244120940649494</v>
      </c>
      <c r="P16" s="565">
        <f t="shared" si="7"/>
        <v>0.80853658536585371</v>
      </c>
      <c r="Q16" s="606">
        <v>851</v>
      </c>
      <c r="R16" s="598">
        <v>560</v>
      </c>
      <c r="S16" s="34">
        <v>374</v>
      </c>
      <c r="T16" s="610">
        <f>S16/Q16</f>
        <v>0.43948296122209168</v>
      </c>
      <c r="U16" s="565">
        <f t="shared" si="9"/>
        <v>0.66785714285714282</v>
      </c>
      <c r="V16" s="606">
        <v>669</v>
      </c>
      <c r="W16" s="598">
        <v>140</v>
      </c>
      <c r="X16" s="49">
        <v>140</v>
      </c>
      <c r="Y16" s="610">
        <f>X16/V16</f>
        <v>0.20926756352765322</v>
      </c>
      <c r="Z16" s="565">
        <f t="shared" si="11"/>
        <v>1</v>
      </c>
      <c r="AA16" s="606">
        <v>881</v>
      </c>
      <c r="AB16" s="598">
        <v>0</v>
      </c>
      <c r="AC16" s="32">
        <v>108</v>
      </c>
      <c r="AD16" s="610">
        <f>AC16/AA16</f>
        <v>0.12258796821793416</v>
      </c>
      <c r="AE16" s="566" t="s">
        <v>260</v>
      </c>
      <c r="AF16" s="640">
        <f t="shared" si="1"/>
        <v>5452</v>
      </c>
      <c r="AG16" s="641">
        <f t="shared" si="1"/>
        <v>2390</v>
      </c>
      <c r="AH16" s="641">
        <f t="shared" si="1"/>
        <v>2421</v>
      </c>
      <c r="AI16" s="610">
        <f>AH16/AF16</f>
        <v>0.44405722670579606</v>
      </c>
      <c r="AJ16" s="566" t="s">
        <v>260</v>
      </c>
      <c r="AT16" s="938"/>
      <c r="AU16" s="938"/>
      <c r="AV16" s="938"/>
      <c r="AW16" s="938"/>
      <c r="AX16" s="938"/>
      <c r="AY16" s="938"/>
      <c r="AZ16" s="938"/>
      <c r="BA16" s="938"/>
      <c r="BB16" s="938"/>
      <c r="BC16" s="938"/>
      <c r="BD16" s="938"/>
      <c r="BE16" s="938"/>
      <c r="BF16" s="938"/>
      <c r="BG16" s="938"/>
      <c r="BH16" s="938"/>
      <c r="BI16" s="939"/>
      <c r="BJ16" s="939"/>
      <c r="BK16" s="939"/>
      <c r="BL16" s="939"/>
      <c r="BM16" s="939"/>
      <c r="BN16" s="939"/>
      <c r="BO16" s="939"/>
      <c r="BP16" s="939"/>
      <c r="BQ16" s="939"/>
      <c r="BR16" s="939"/>
      <c r="BS16" s="939"/>
      <c r="BT16" s="939"/>
      <c r="BU16" s="939"/>
    </row>
    <row r="17" spans="1:73" ht="16.5" thickTop="1" thickBot="1">
      <c r="A17" s="35" t="s">
        <v>73</v>
      </c>
      <c r="B17" s="593">
        <f>SUM(B8:B16)</f>
        <v>78952</v>
      </c>
      <c r="C17" s="581">
        <f>SUM(C8:C16)</f>
        <v>62142</v>
      </c>
      <c r="D17" s="32">
        <f>SUM(D8:D16)</f>
        <v>64937</v>
      </c>
      <c r="E17" s="608">
        <f>D17/B17</f>
        <v>0.82248708075792887</v>
      </c>
      <c r="F17" s="37">
        <f>D17/C17</f>
        <v>1.0449776318753823</v>
      </c>
      <c r="G17" s="602">
        <f>SUM(G8:G16)</f>
        <v>71896</v>
      </c>
      <c r="H17" s="581">
        <f>SUM(H8:H16)</f>
        <v>73238</v>
      </c>
      <c r="I17" s="33">
        <f>SUM(I8:I16)</f>
        <v>74631</v>
      </c>
      <c r="J17" s="37">
        <f>I17/G17</f>
        <v>1.0380410593078893</v>
      </c>
      <c r="K17" s="37">
        <f>I17/H17</f>
        <v>1.0190201807804691</v>
      </c>
      <c r="L17" s="602">
        <f>SUM(L8:L16)</f>
        <v>84836</v>
      </c>
      <c r="M17" s="581">
        <f>SUM(M8:M16)</f>
        <v>64998</v>
      </c>
      <c r="N17" s="33">
        <f>SUM(N8:N16)</f>
        <v>69990</v>
      </c>
      <c r="O17" s="37">
        <f>N17/L17</f>
        <v>0.82500353623461742</v>
      </c>
      <c r="P17" s="37">
        <f>N17/M17</f>
        <v>1.0768023631496353</v>
      </c>
      <c r="Q17" s="602">
        <f>SUM(Q8:Q16)</f>
        <v>79095</v>
      </c>
      <c r="R17" s="38">
        <f>SUM(R8:R16)</f>
        <v>52751</v>
      </c>
      <c r="S17" s="33">
        <f>SUM(S8:S16)</f>
        <v>39275</v>
      </c>
      <c r="T17" s="37">
        <f>S17/Q17</f>
        <v>0.49655477590239583</v>
      </c>
      <c r="U17" s="37">
        <f>S17/R17</f>
        <v>0.74453564861329646</v>
      </c>
      <c r="V17" s="602">
        <f>SUM(V8:V16)</f>
        <v>75683</v>
      </c>
      <c r="W17" s="38">
        <f>SUM(W8:W16)</f>
        <v>34462</v>
      </c>
      <c r="X17" s="32">
        <f>SUM(X8:X16)</f>
        <v>32472</v>
      </c>
      <c r="Y17" s="37">
        <f>X17/V17</f>
        <v>0.42905275953648769</v>
      </c>
      <c r="Z17" s="37">
        <f>X17/W17</f>
        <v>0.94225523765306718</v>
      </c>
      <c r="AA17" s="602">
        <f>SUM(AA8:AA16)</f>
        <v>91806</v>
      </c>
      <c r="AB17" s="38">
        <f>SUM(AB8:AB16)</f>
        <v>24156</v>
      </c>
      <c r="AC17" s="32">
        <f>SUM(AC8:AC16)</f>
        <v>21152</v>
      </c>
      <c r="AD17" s="37">
        <f>AC17/AA17</f>
        <v>0.23039888460449209</v>
      </c>
      <c r="AE17" s="37">
        <f>AC17/AB17</f>
        <v>0.87564166252690845</v>
      </c>
      <c r="AF17" s="635">
        <f t="shared" si="1"/>
        <v>482268</v>
      </c>
      <c r="AG17" s="638">
        <f t="shared" si="1"/>
        <v>311747</v>
      </c>
      <c r="AH17" s="638">
        <f t="shared" si="1"/>
        <v>302457</v>
      </c>
      <c r="AI17" s="37">
        <f>AH17/AF17</f>
        <v>0.62715544054343231</v>
      </c>
      <c r="AJ17" s="37">
        <f>AH17/AG17</f>
        <v>0.97020019438839833</v>
      </c>
      <c r="AT17" s="938"/>
      <c r="AU17" s="938"/>
      <c r="AV17" s="938"/>
      <c r="AW17" s="938"/>
      <c r="AX17" s="938"/>
      <c r="AY17" s="938"/>
      <c r="AZ17" s="938"/>
      <c r="BA17" s="938"/>
      <c r="BB17" s="938"/>
      <c r="BC17" s="938"/>
      <c r="BD17" s="938"/>
      <c r="BE17" s="938"/>
      <c r="BF17" s="938"/>
      <c r="BG17" s="938"/>
      <c r="BH17" s="938"/>
      <c r="BI17" s="939"/>
      <c r="BJ17" s="939"/>
      <c r="BK17" s="939"/>
      <c r="BL17" s="939"/>
      <c r="BM17" s="939"/>
      <c r="BN17" s="939"/>
      <c r="BO17" s="939"/>
      <c r="BP17" s="939"/>
      <c r="BQ17" s="939"/>
      <c r="BR17" s="939"/>
      <c r="BS17" s="939"/>
      <c r="BT17" s="939"/>
      <c r="BU17" s="939"/>
    </row>
    <row r="18" spans="1:73" ht="15.75" thickTop="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938"/>
      <c r="AU18" s="938"/>
      <c r="AV18" s="938"/>
      <c r="AW18" s="938"/>
      <c r="AX18" s="938"/>
      <c r="AY18" s="938"/>
      <c r="AZ18" s="938"/>
      <c r="BA18" s="938"/>
      <c r="BB18" s="938"/>
      <c r="BC18" s="938"/>
      <c r="BD18" s="938"/>
      <c r="BE18" s="938"/>
      <c r="BF18" s="938"/>
      <c r="BG18" s="938"/>
      <c r="BH18" s="938"/>
      <c r="BI18" s="939"/>
      <c r="BJ18" s="939"/>
      <c r="BK18" s="939"/>
      <c r="BL18" s="939"/>
      <c r="BM18" s="939"/>
      <c r="BN18" s="939"/>
      <c r="BO18" s="939"/>
      <c r="BP18" s="939"/>
      <c r="BQ18" s="939"/>
      <c r="BR18" s="939"/>
      <c r="BS18" s="939"/>
      <c r="BT18" s="939"/>
      <c r="BU18" s="939"/>
    </row>
    <row r="19" spans="1:73">
      <c r="A19" s="5"/>
      <c r="B19" s="5"/>
      <c r="C19" s="5"/>
      <c r="D19" s="2"/>
      <c r="E19" s="2"/>
      <c r="F19" s="2"/>
      <c r="G19" s="2"/>
      <c r="H19" s="2"/>
      <c r="I19" s="560"/>
      <c r="J19" s="560"/>
      <c r="K19" s="2"/>
      <c r="L19" s="2"/>
      <c r="M19" s="562"/>
      <c r="N19" s="563"/>
      <c r="O19" s="563"/>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938"/>
      <c r="AU19" s="938"/>
      <c r="AV19" s="938"/>
      <c r="AW19" s="938"/>
      <c r="AX19" s="938"/>
      <c r="AY19" s="938"/>
      <c r="AZ19" s="938"/>
      <c r="BA19" s="938"/>
      <c r="BB19" s="938"/>
      <c r="BC19" s="938"/>
      <c r="BD19" s="938"/>
      <c r="BE19" s="938"/>
      <c r="BF19" s="938"/>
      <c r="BG19" s="938"/>
      <c r="BH19" s="938"/>
      <c r="BI19" s="939"/>
      <c r="BJ19" s="939"/>
      <c r="BK19" s="939"/>
      <c r="BL19" s="939"/>
      <c r="BM19" s="939"/>
      <c r="BN19" s="939"/>
      <c r="BO19" s="939"/>
      <c r="BP19" s="939"/>
      <c r="BQ19" s="939"/>
      <c r="BR19" s="939"/>
      <c r="BS19" s="939"/>
      <c r="BT19" s="939"/>
      <c r="BU19" s="939"/>
    </row>
    <row r="20" spans="1:73">
      <c r="B20" s="832"/>
      <c r="D20" s="2"/>
      <c r="E20" s="2"/>
      <c r="F20" s="2"/>
      <c r="G20" s="2"/>
      <c r="H20" s="2"/>
      <c r="I20" s="561"/>
      <c r="J20" s="561"/>
      <c r="K20" s="2"/>
      <c r="L20" s="2"/>
      <c r="M20" s="561"/>
      <c r="N20" s="561"/>
      <c r="O20" s="561"/>
      <c r="P20" s="2"/>
      <c r="Q20" s="2"/>
      <c r="R20" s="561"/>
      <c r="S20" s="2"/>
      <c r="T20" s="2"/>
      <c r="U20" s="2"/>
      <c r="V20" s="2"/>
      <c r="W20" s="561"/>
      <c r="X20" s="2"/>
      <c r="Y20" s="2"/>
      <c r="Z20" s="2"/>
      <c r="AA20" s="2"/>
      <c r="AB20" s="2"/>
      <c r="AC20" s="2"/>
      <c r="AD20" s="2"/>
      <c r="AE20" s="2"/>
      <c r="AF20" s="2"/>
      <c r="AG20" s="2"/>
      <c r="AH20" s="2"/>
      <c r="AI20" s="2"/>
      <c r="AJ20" s="2"/>
      <c r="AK20" s="2"/>
      <c r="AL20" s="2"/>
      <c r="AM20" s="2"/>
      <c r="AN20" s="2"/>
      <c r="AO20" s="2"/>
      <c r="AP20" s="2"/>
      <c r="AQ20" s="2"/>
      <c r="AR20" s="2"/>
      <c r="AS20" s="2"/>
      <c r="AT20" s="938"/>
      <c r="AU20" s="938"/>
      <c r="AV20" s="938"/>
      <c r="AW20" s="938"/>
      <c r="AX20" s="938"/>
      <c r="AY20" s="938"/>
      <c r="AZ20" s="938"/>
      <c r="BA20" s="938"/>
      <c r="BB20" s="938"/>
      <c r="BC20" s="938"/>
      <c r="BD20" s="938"/>
      <c r="BE20" s="938"/>
      <c r="BF20" s="938"/>
      <c r="BG20" s="938"/>
      <c r="BH20" s="938"/>
      <c r="BI20" s="939"/>
      <c r="BJ20" s="939"/>
      <c r="BK20" s="939"/>
      <c r="BL20" s="939"/>
      <c r="BM20" s="939"/>
      <c r="BN20" s="939"/>
      <c r="BO20" s="939"/>
      <c r="BP20" s="939"/>
      <c r="BQ20" s="939"/>
      <c r="BR20" s="939"/>
      <c r="BS20" s="939"/>
      <c r="BT20" s="939"/>
      <c r="BU20" s="939"/>
    </row>
    <row r="21" spans="1:73">
      <c r="A21" s="938"/>
      <c r="B21" s="938"/>
      <c r="C21" s="938"/>
      <c r="D21" s="938"/>
      <c r="E21" s="938"/>
      <c r="F21" s="938"/>
      <c r="G21" s="938"/>
      <c r="H21" s="938"/>
      <c r="I21" s="2"/>
      <c r="J21" s="2"/>
      <c r="K21" s="2"/>
      <c r="L21" s="2"/>
      <c r="M21" s="561"/>
      <c r="N21" s="938"/>
      <c r="O21" s="938"/>
      <c r="P21" s="938"/>
      <c r="Q21" s="938"/>
      <c r="R21" s="938"/>
      <c r="S21" s="938"/>
      <c r="T21" s="938"/>
      <c r="U21" s="938"/>
      <c r="V21" s="938"/>
      <c r="W21" s="938"/>
      <c r="X21" s="938"/>
      <c r="Y21" s="938"/>
      <c r="Z21" s="938"/>
      <c r="AA21" s="938"/>
      <c r="AB21" s="938"/>
      <c r="AC21" s="938"/>
      <c r="AD21" s="938"/>
      <c r="AE21" s="938"/>
      <c r="AF21" s="938"/>
      <c r="AG21" s="938"/>
      <c r="AH21" s="938"/>
      <c r="AI21" s="938"/>
      <c r="AJ21" s="938"/>
      <c r="AK21" s="938"/>
      <c r="AL21" s="938"/>
      <c r="AM21" s="938"/>
      <c r="AN21" s="938"/>
      <c r="AO21" s="938"/>
      <c r="AP21" s="938"/>
      <c r="AQ21" s="938"/>
      <c r="AR21" s="938"/>
      <c r="AT21" s="938"/>
      <c r="AU21" s="938"/>
      <c r="AV21" s="938"/>
      <c r="AW21" s="938"/>
      <c r="AX21" s="938"/>
      <c r="AY21" s="938"/>
      <c r="AZ21" s="938"/>
      <c r="BA21" s="938"/>
      <c r="BB21" s="938"/>
      <c r="BC21" s="938"/>
      <c r="BD21" s="938"/>
      <c r="BE21" s="938"/>
      <c r="BF21" s="938"/>
      <c r="BG21" s="938"/>
      <c r="BH21" s="938"/>
      <c r="BI21" s="939"/>
      <c r="BJ21" s="939"/>
      <c r="BK21" s="939"/>
      <c r="BL21" s="939"/>
      <c r="BM21" s="939"/>
      <c r="BN21" s="939"/>
      <c r="BO21" s="939"/>
      <c r="BP21" s="939"/>
      <c r="BQ21" s="939"/>
      <c r="BR21" s="939"/>
      <c r="BS21" s="939"/>
      <c r="BT21" s="939"/>
      <c r="BU21" s="939"/>
    </row>
    <row r="22" spans="1:73">
      <c r="A22" s="938"/>
      <c r="B22" s="938"/>
      <c r="C22" s="938"/>
      <c r="D22" s="938"/>
      <c r="E22" s="938"/>
      <c r="F22" s="938"/>
      <c r="G22" s="938"/>
      <c r="H22" s="938"/>
      <c r="I22" s="2"/>
      <c r="J22" s="2"/>
      <c r="K22" s="2"/>
      <c r="L22" s="2"/>
      <c r="M22" s="2"/>
      <c r="N22" s="938"/>
      <c r="O22" s="938"/>
      <c r="P22" s="938"/>
      <c r="Q22" s="938"/>
      <c r="R22" s="938"/>
      <c r="S22" s="938"/>
      <c r="T22" s="938"/>
      <c r="U22" s="938"/>
      <c r="V22" s="938"/>
      <c r="W22" s="938"/>
      <c r="X22" s="938"/>
      <c r="Y22" s="938"/>
      <c r="Z22" s="938"/>
      <c r="AA22" s="938"/>
      <c r="AB22" s="938"/>
      <c r="AC22" s="938"/>
      <c r="AD22" s="938"/>
      <c r="AE22" s="938"/>
      <c r="AF22" s="938"/>
      <c r="AG22" s="938"/>
      <c r="AH22" s="938"/>
      <c r="AI22" s="938"/>
      <c r="AJ22" s="938"/>
      <c r="AK22" s="938"/>
      <c r="AL22" s="938"/>
      <c r="AM22" s="938"/>
      <c r="AN22" s="938"/>
      <c r="AO22" s="938"/>
      <c r="AP22" s="938"/>
      <c r="AQ22" s="938"/>
      <c r="AR22" s="938"/>
      <c r="AT22" s="938"/>
      <c r="AU22" s="938"/>
      <c r="AV22" s="938"/>
      <c r="AW22" s="938"/>
      <c r="AX22" s="938"/>
      <c r="AY22" s="938"/>
      <c r="AZ22" s="938"/>
      <c r="BA22" s="938"/>
      <c r="BB22" s="938"/>
      <c r="BC22" s="938"/>
      <c r="BD22" s="938"/>
      <c r="BE22" s="938"/>
      <c r="BF22" s="938"/>
      <c r="BG22" s="938"/>
      <c r="BH22" s="938"/>
      <c r="BI22" s="939"/>
      <c r="BJ22" s="939"/>
      <c r="BK22" s="939"/>
      <c r="BL22" s="939"/>
      <c r="BM22" s="939"/>
      <c r="BN22" s="939"/>
      <c r="BO22" s="939"/>
      <c r="BP22" s="939"/>
      <c r="BQ22" s="939"/>
      <c r="BR22" s="939"/>
      <c r="BS22" s="939"/>
      <c r="BT22" s="939"/>
      <c r="BU22" s="939"/>
    </row>
    <row r="23" spans="1:73">
      <c r="A23" s="938"/>
      <c r="B23" s="938"/>
      <c r="C23" s="938"/>
      <c r="D23" s="938"/>
      <c r="E23" s="938"/>
      <c r="F23" s="938"/>
      <c r="G23" s="938"/>
      <c r="H23" s="938"/>
      <c r="I23" s="2"/>
      <c r="J23" s="2"/>
      <c r="K23" s="2"/>
      <c r="L23" s="2"/>
      <c r="M23" s="2"/>
      <c r="N23" s="938"/>
      <c r="O23" s="938"/>
      <c r="P23" s="938"/>
      <c r="Q23" s="938"/>
      <c r="R23" s="938"/>
      <c r="S23" s="938"/>
      <c r="T23" s="938"/>
      <c r="U23" s="938"/>
      <c r="V23" s="938"/>
      <c r="W23" s="938"/>
      <c r="X23" s="938"/>
      <c r="Y23" s="938"/>
      <c r="Z23" s="938"/>
      <c r="AA23" s="938"/>
      <c r="AB23" s="938"/>
      <c r="AC23" s="938"/>
      <c r="AD23" s="938"/>
      <c r="AE23" s="938"/>
      <c r="AF23" s="938"/>
      <c r="AG23" s="938"/>
      <c r="AH23" s="938"/>
      <c r="AI23" s="938"/>
      <c r="AJ23" s="938"/>
      <c r="AK23" s="938"/>
      <c r="AL23" s="938"/>
      <c r="AM23" s="938"/>
      <c r="AN23" s="938"/>
      <c r="AO23" s="938"/>
      <c r="AP23" s="938"/>
      <c r="AQ23" s="938"/>
      <c r="AR23" s="938"/>
      <c r="AT23" s="938"/>
      <c r="AU23" s="938"/>
      <c r="AV23" s="938"/>
      <c r="AW23" s="938"/>
      <c r="AX23" s="938"/>
      <c r="AY23" s="938"/>
      <c r="AZ23" s="938"/>
      <c r="BA23" s="938"/>
      <c r="BB23" s="938"/>
      <c r="BC23" s="938"/>
      <c r="BD23" s="938"/>
      <c r="BE23" s="938"/>
      <c r="BF23" s="938"/>
      <c r="BG23" s="938"/>
      <c r="BH23" s="938"/>
      <c r="BI23" s="939"/>
      <c r="BJ23" s="939"/>
      <c r="BK23" s="939"/>
      <c r="BL23" s="939"/>
      <c r="BM23" s="939"/>
      <c r="BN23" s="939"/>
      <c r="BO23" s="939"/>
      <c r="BP23" s="939"/>
      <c r="BQ23" s="939"/>
      <c r="BR23" s="939"/>
      <c r="BS23" s="939"/>
      <c r="BT23" s="939"/>
      <c r="BU23" s="939"/>
    </row>
    <row r="24" spans="1:73">
      <c r="A24" s="938"/>
      <c r="B24" s="938"/>
      <c r="C24" s="938"/>
      <c r="D24" s="938"/>
      <c r="E24" s="938"/>
      <c r="F24" s="938"/>
      <c r="G24" s="938"/>
      <c r="H24" s="938"/>
      <c r="I24" s="2"/>
      <c r="J24" s="2"/>
      <c r="K24" s="2"/>
      <c r="L24" s="2"/>
      <c r="M24" s="2"/>
      <c r="N24" s="938"/>
      <c r="O24" s="938"/>
      <c r="P24" s="938"/>
      <c r="Q24" s="938"/>
      <c r="R24" s="938"/>
      <c r="S24" s="938"/>
      <c r="T24" s="938"/>
      <c r="U24" s="938"/>
      <c r="V24" s="938"/>
      <c r="W24" s="938"/>
      <c r="X24" s="938"/>
      <c r="Y24" s="938"/>
      <c r="Z24" s="938"/>
      <c r="AA24" s="938"/>
      <c r="AB24" s="938"/>
      <c r="AC24" s="938"/>
      <c r="AD24" s="938"/>
      <c r="AE24" s="938"/>
      <c r="AF24" s="938"/>
      <c r="AG24" s="938"/>
      <c r="AH24" s="938"/>
      <c r="AI24" s="938"/>
      <c r="AJ24" s="938"/>
      <c r="AK24" s="938"/>
      <c r="AL24" s="938"/>
      <c r="AM24" s="938"/>
      <c r="AN24" s="938"/>
      <c r="AO24" s="938"/>
      <c r="AP24" s="938"/>
      <c r="AQ24" s="938"/>
      <c r="AR24" s="938"/>
      <c r="AT24" s="938"/>
      <c r="AU24" s="938"/>
      <c r="AV24" s="938"/>
      <c r="AW24" s="938"/>
      <c r="AX24" s="938"/>
      <c r="AY24" s="938"/>
      <c r="AZ24" s="938"/>
      <c r="BA24" s="938"/>
      <c r="BB24" s="938"/>
      <c r="BC24" s="938"/>
      <c r="BD24" s="938"/>
      <c r="BE24" s="938"/>
      <c r="BF24" s="938"/>
      <c r="BG24" s="938"/>
      <c r="BH24" s="938"/>
      <c r="BI24" s="939"/>
      <c r="BJ24" s="939"/>
      <c r="BK24" s="939"/>
      <c r="BL24" s="939"/>
      <c r="BM24" s="939"/>
      <c r="BN24" s="939"/>
      <c r="BO24" s="939"/>
      <c r="BP24" s="939"/>
      <c r="BQ24" s="939"/>
      <c r="BR24" s="939"/>
      <c r="BS24" s="939"/>
      <c r="BT24" s="939"/>
      <c r="BU24" s="939"/>
    </row>
    <row r="25" spans="1:73">
      <c r="A25" s="938"/>
      <c r="B25" s="938"/>
      <c r="C25" s="938"/>
      <c r="D25" s="938"/>
      <c r="E25" s="938"/>
      <c r="F25" s="938"/>
      <c r="G25" s="938"/>
      <c r="H25" s="938"/>
      <c r="I25" s="2"/>
      <c r="J25" s="2"/>
      <c r="K25" s="2"/>
      <c r="L25" s="2"/>
      <c r="M25" s="2"/>
      <c r="N25" s="938"/>
      <c r="O25" s="938"/>
      <c r="P25" s="938"/>
      <c r="Q25" s="938"/>
      <c r="R25" s="938"/>
      <c r="S25" s="938"/>
      <c r="T25" s="938"/>
      <c r="U25" s="938"/>
      <c r="V25" s="938"/>
      <c r="W25" s="938"/>
      <c r="X25" s="938"/>
      <c r="Y25" s="938"/>
      <c r="Z25" s="938"/>
      <c r="AA25" s="938"/>
      <c r="AB25" s="938"/>
      <c r="AC25" s="938"/>
      <c r="AD25" s="938"/>
      <c r="AE25" s="938"/>
      <c r="AF25" s="938"/>
      <c r="AG25" s="938"/>
      <c r="AH25" s="938"/>
      <c r="AI25" s="938"/>
      <c r="AJ25" s="938"/>
      <c r="AK25" s="938"/>
      <c r="AL25" s="938"/>
      <c r="AM25" s="938"/>
      <c r="AN25" s="938"/>
      <c r="AO25" s="938"/>
      <c r="AP25" s="938"/>
      <c r="AQ25" s="938"/>
      <c r="AR25" s="938"/>
      <c r="AT25" s="938"/>
      <c r="AU25" s="938"/>
      <c r="AV25" s="938"/>
      <c r="AW25" s="938"/>
      <c r="AX25" s="938"/>
      <c r="AY25" s="938"/>
      <c r="AZ25" s="938"/>
      <c r="BA25" s="938"/>
      <c r="BB25" s="938"/>
      <c r="BC25" s="938"/>
      <c r="BD25" s="938"/>
      <c r="BE25" s="938"/>
      <c r="BF25" s="938"/>
      <c r="BG25" s="938"/>
      <c r="BH25" s="938"/>
      <c r="BI25" s="939"/>
      <c r="BJ25" s="939"/>
      <c r="BK25" s="939"/>
      <c r="BL25" s="939"/>
      <c r="BM25" s="939"/>
      <c r="BN25" s="939"/>
      <c r="BO25" s="939"/>
      <c r="BP25" s="939"/>
      <c r="BQ25" s="939"/>
      <c r="BR25" s="939"/>
      <c r="BS25" s="939"/>
      <c r="BT25" s="939"/>
      <c r="BU25" s="939"/>
    </row>
    <row r="26" spans="1:73">
      <c r="A26" s="938"/>
      <c r="B26" s="938"/>
      <c r="C26" s="938"/>
      <c r="D26" s="938"/>
      <c r="E26" s="938"/>
      <c r="F26" s="938"/>
      <c r="G26" s="938"/>
      <c r="H26" s="938"/>
      <c r="I26" s="2"/>
      <c r="J26" s="2"/>
      <c r="K26" s="2"/>
      <c r="L26" s="2"/>
      <c r="M26" s="2"/>
      <c r="N26" s="938"/>
      <c r="O26" s="938"/>
      <c r="P26" s="938"/>
      <c r="Q26" s="938"/>
      <c r="R26" s="938"/>
      <c r="S26" s="938"/>
      <c r="T26" s="938"/>
      <c r="U26" s="938"/>
      <c r="V26" s="938"/>
      <c r="W26" s="938"/>
      <c r="X26" s="938"/>
      <c r="Y26" s="938"/>
      <c r="Z26" s="938"/>
      <c r="AA26" s="938"/>
      <c r="AB26" s="938"/>
      <c r="AC26" s="938"/>
      <c r="AD26" s="938"/>
      <c r="AE26" s="938"/>
      <c r="AF26" s="938"/>
      <c r="AG26" s="938"/>
      <c r="AH26" s="938"/>
      <c r="AI26" s="938"/>
      <c r="AJ26" s="938"/>
      <c r="AK26" s="938"/>
      <c r="AL26" s="938"/>
      <c r="AM26" s="938"/>
      <c r="AN26" s="938"/>
      <c r="AO26" s="938"/>
      <c r="AP26" s="938"/>
      <c r="AQ26" s="938"/>
      <c r="AR26" s="938"/>
      <c r="AT26" s="938"/>
      <c r="AU26" s="938"/>
      <c r="AV26" s="938"/>
      <c r="AW26" s="938"/>
      <c r="AX26" s="938"/>
      <c r="AY26" s="938"/>
      <c r="AZ26" s="938"/>
      <c r="BA26" s="938"/>
      <c r="BB26" s="938"/>
      <c r="BC26" s="938"/>
      <c r="BD26" s="938"/>
      <c r="BE26" s="938"/>
      <c r="BF26" s="938"/>
      <c r="BG26" s="938"/>
      <c r="BH26" s="938"/>
      <c r="BI26" s="939"/>
      <c r="BJ26" s="939"/>
      <c r="BK26" s="939"/>
      <c r="BL26" s="939"/>
      <c r="BM26" s="939"/>
      <c r="BN26" s="939"/>
      <c r="BO26" s="939"/>
      <c r="BP26" s="939"/>
      <c r="BQ26" s="939"/>
      <c r="BR26" s="939"/>
      <c r="BS26" s="939"/>
      <c r="BT26" s="939"/>
      <c r="BU26" s="939"/>
    </row>
    <row r="27" spans="1:73">
      <c r="A27" s="938"/>
      <c r="B27" s="938"/>
      <c r="C27" s="938"/>
      <c r="D27" s="938"/>
      <c r="E27" s="938"/>
      <c r="F27" s="938"/>
      <c r="G27" s="938"/>
      <c r="H27" s="938"/>
      <c r="I27" s="938"/>
      <c r="J27" s="938"/>
      <c r="K27" s="938"/>
      <c r="L27" s="938"/>
      <c r="M27" s="938"/>
      <c r="N27" s="938"/>
      <c r="O27" s="938"/>
      <c r="P27" s="938"/>
      <c r="Q27" s="938"/>
      <c r="R27" s="938"/>
      <c r="S27" s="938"/>
      <c r="T27" s="938"/>
      <c r="U27" s="938"/>
      <c r="V27" s="938"/>
      <c r="W27" s="938"/>
      <c r="X27" s="938"/>
      <c r="Y27" s="938"/>
      <c r="Z27" s="938"/>
      <c r="AA27" s="938"/>
      <c r="AB27" s="938"/>
      <c r="AC27" s="938"/>
      <c r="AD27" s="938"/>
      <c r="AE27" s="938"/>
      <c r="AF27" s="938"/>
      <c r="AG27" s="938"/>
      <c r="AH27" s="938"/>
      <c r="AI27" s="938"/>
      <c r="AJ27" s="938"/>
      <c r="AK27" s="938"/>
      <c r="AL27" s="938"/>
      <c r="AM27" s="938"/>
      <c r="AN27" s="938"/>
      <c r="AO27" s="938"/>
      <c r="AP27" s="938"/>
      <c r="AQ27" s="938"/>
      <c r="AR27" s="938"/>
      <c r="AT27" s="938"/>
      <c r="AU27" s="938"/>
      <c r="AV27" s="938"/>
      <c r="AW27" s="938"/>
      <c r="AX27" s="938"/>
      <c r="AY27" s="938"/>
      <c r="AZ27" s="938"/>
      <c r="BA27" s="938"/>
      <c r="BB27" s="938"/>
      <c r="BC27" s="938"/>
      <c r="BD27" s="938"/>
      <c r="BE27" s="938"/>
      <c r="BF27" s="938"/>
      <c r="BG27" s="938"/>
      <c r="BH27" s="938"/>
      <c r="BI27" s="939"/>
      <c r="BJ27" s="939"/>
      <c r="BK27" s="939"/>
      <c r="BL27" s="939"/>
      <c r="BM27" s="939"/>
      <c r="BN27" s="939"/>
      <c r="BO27" s="939"/>
      <c r="BP27" s="939"/>
      <c r="BQ27" s="939"/>
      <c r="BR27" s="939"/>
      <c r="BS27" s="939"/>
      <c r="BT27" s="939"/>
      <c r="BU27" s="939"/>
    </row>
    <row r="28" spans="1:73">
      <c r="A28" s="938"/>
      <c r="B28" s="938"/>
      <c r="C28" s="938"/>
      <c r="D28" s="938"/>
      <c r="E28" s="938"/>
      <c r="F28" s="938"/>
      <c r="G28" s="938"/>
      <c r="H28" s="938"/>
      <c r="I28" s="938"/>
      <c r="J28" s="938"/>
      <c r="K28" s="938"/>
      <c r="L28" s="938"/>
      <c r="M28" s="938"/>
      <c r="N28" s="938"/>
      <c r="O28" s="938"/>
      <c r="P28" s="938"/>
      <c r="Q28" s="938"/>
      <c r="R28" s="938"/>
      <c r="S28" s="938"/>
      <c r="T28" s="938"/>
      <c r="U28" s="938"/>
      <c r="V28" s="938"/>
      <c r="W28" s="938"/>
      <c r="X28" s="938"/>
      <c r="Y28" s="938"/>
      <c r="Z28" s="938"/>
      <c r="AA28" s="938"/>
      <c r="AB28" s="938"/>
      <c r="AC28" s="938"/>
      <c r="AD28" s="938"/>
      <c r="AE28" s="938"/>
      <c r="AF28" s="938"/>
      <c r="AG28" s="938"/>
      <c r="AH28" s="938"/>
      <c r="AI28" s="938"/>
      <c r="AJ28" s="938"/>
      <c r="AK28" s="938"/>
      <c r="AL28" s="938"/>
      <c r="AM28" s="938"/>
      <c r="AN28" s="938"/>
      <c r="AO28" s="938"/>
      <c r="AP28" s="938"/>
      <c r="AQ28" s="938"/>
      <c r="AR28" s="938"/>
      <c r="AT28" s="938"/>
      <c r="AU28" s="938"/>
      <c r="AV28" s="938"/>
      <c r="AW28" s="938"/>
      <c r="AX28" s="938"/>
      <c r="AY28" s="938"/>
      <c r="AZ28" s="938"/>
      <c r="BA28" s="938"/>
      <c r="BB28" s="938"/>
      <c r="BC28" s="938"/>
      <c r="BD28" s="938"/>
      <c r="BE28" s="938"/>
      <c r="BF28" s="938"/>
      <c r="BG28" s="938"/>
      <c r="BH28" s="938"/>
      <c r="BI28" s="939"/>
      <c r="BJ28" s="939"/>
      <c r="BK28" s="939"/>
      <c r="BL28" s="939"/>
      <c r="BM28" s="939"/>
      <c r="BN28" s="939"/>
      <c r="BO28" s="939"/>
      <c r="BP28" s="939"/>
      <c r="BQ28" s="939"/>
      <c r="BR28" s="939"/>
      <c r="BS28" s="939"/>
      <c r="BT28" s="939"/>
      <c r="BU28" s="939"/>
    </row>
    <row r="29" spans="1:73">
      <c r="A29" s="938"/>
      <c r="B29" s="938"/>
      <c r="C29" s="938"/>
      <c r="D29" s="938"/>
      <c r="E29" s="938"/>
      <c r="F29" s="938"/>
      <c r="G29" s="938"/>
      <c r="H29" s="938"/>
      <c r="I29" s="938"/>
      <c r="J29" s="938"/>
      <c r="K29" s="938"/>
      <c r="L29" s="938"/>
      <c r="M29" s="938"/>
      <c r="N29" s="938"/>
      <c r="O29" s="938"/>
      <c r="P29" s="938"/>
      <c r="Q29" s="938"/>
      <c r="R29" s="938"/>
      <c r="S29" s="938"/>
      <c r="T29" s="938"/>
      <c r="U29" s="938"/>
      <c r="V29" s="938"/>
      <c r="W29" s="938"/>
      <c r="X29" s="938"/>
      <c r="Y29" s="938"/>
      <c r="Z29" s="938"/>
      <c r="AA29" s="938"/>
      <c r="AB29" s="938"/>
      <c r="AC29" s="938"/>
      <c r="AD29" s="938"/>
      <c r="AE29" s="938"/>
      <c r="AF29" s="938"/>
      <c r="AG29" s="938"/>
      <c r="AH29" s="938"/>
      <c r="AI29" s="938"/>
      <c r="AJ29" s="938"/>
      <c r="AK29" s="938"/>
      <c r="AL29" s="938"/>
      <c r="AM29" s="938"/>
      <c r="AN29" s="938"/>
      <c r="AO29" s="938"/>
      <c r="AP29" s="938"/>
      <c r="AQ29" s="938"/>
      <c r="AR29" s="938"/>
      <c r="AT29" s="938"/>
      <c r="AU29" s="938"/>
      <c r="AV29" s="938"/>
      <c r="AW29" s="938"/>
      <c r="AX29" s="938"/>
      <c r="AY29" s="938"/>
      <c r="AZ29" s="938"/>
      <c r="BA29" s="938"/>
      <c r="BB29" s="938"/>
      <c r="BC29" s="938"/>
      <c r="BD29" s="938"/>
      <c r="BE29" s="938"/>
      <c r="BF29" s="938"/>
      <c r="BG29" s="938"/>
      <c r="BH29" s="938"/>
      <c r="BI29" s="939"/>
      <c r="BJ29" s="939"/>
      <c r="BK29" s="939"/>
      <c r="BL29" s="939"/>
      <c r="BM29" s="939"/>
      <c r="BN29" s="939"/>
      <c r="BO29" s="939"/>
      <c r="BP29" s="939"/>
      <c r="BQ29" s="939"/>
      <c r="BR29" s="939"/>
      <c r="BS29" s="939"/>
      <c r="BT29" s="939"/>
      <c r="BU29" s="939"/>
    </row>
    <row r="30" spans="1:73">
      <c r="A30" s="938"/>
      <c r="B30" s="938"/>
      <c r="C30" s="938"/>
      <c r="D30" s="938"/>
      <c r="E30" s="938"/>
      <c r="F30" s="938"/>
      <c r="G30" s="938"/>
      <c r="H30" s="938"/>
      <c r="I30" s="938"/>
      <c r="J30" s="938"/>
      <c r="K30" s="938"/>
      <c r="L30" s="938"/>
      <c r="M30" s="938"/>
      <c r="N30" s="938"/>
      <c r="O30" s="938"/>
      <c r="P30" s="938"/>
      <c r="Q30" s="938"/>
      <c r="R30" s="938"/>
      <c r="S30" s="938"/>
      <c r="T30" s="938"/>
      <c r="U30" s="938"/>
      <c r="V30" s="938"/>
      <c r="W30" s="938"/>
      <c r="X30" s="938"/>
      <c r="Y30" s="938"/>
      <c r="Z30" s="938"/>
      <c r="AA30" s="938"/>
      <c r="AB30" s="938"/>
      <c r="AC30" s="938"/>
      <c r="AD30" s="938"/>
      <c r="AE30" s="938"/>
      <c r="AF30" s="938"/>
      <c r="AG30" s="938"/>
      <c r="AH30" s="938"/>
      <c r="AI30" s="938"/>
      <c r="AJ30" s="938"/>
      <c r="AK30" s="938"/>
      <c r="AL30" s="938"/>
      <c r="AM30" s="938"/>
      <c r="AN30" s="938"/>
      <c r="AO30" s="938"/>
      <c r="AP30" s="938"/>
      <c r="AQ30" s="938"/>
      <c r="AR30" s="938"/>
      <c r="AT30" s="938"/>
      <c r="AU30" s="938"/>
      <c r="AV30" s="938"/>
      <c r="AW30" s="938"/>
      <c r="AX30" s="938"/>
      <c r="AY30" s="938"/>
      <c r="AZ30" s="938"/>
      <c r="BA30" s="938"/>
      <c r="BB30" s="938"/>
      <c r="BC30" s="938"/>
      <c r="BD30" s="938"/>
      <c r="BE30" s="938"/>
      <c r="BF30" s="938"/>
      <c r="BG30" s="938"/>
      <c r="BH30" s="938"/>
      <c r="BI30" s="939"/>
      <c r="BJ30" s="939"/>
      <c r="BK30" s="939"/>
      <c r="BL30" s="939"/>
      <c r="BM30" s="939"/>
      <c r="BN30" s="939"/>
      <c r="BO30" s="939"/>
      <c r="BP30" s="939"/>
      <c r="BQ30" s="939"/>
      <c r="BR30" s="939"/>
      <c r="BS30" s="939"/>
      <c r="BT30" s="939"/>
      <c r="BU30" s="939"/>
    </row>
    <row r="31" spans="1:73">
      <c r="A31" s="938"/>
      <c r="B31" s="938"/>
      <c r="C31" s="938"/>
      <c r="D31" s="938"/>
      <c r="E31" s="938"/>
      <c r="F31" s="938"/>
      <c r="G31" s="938"/>
      <c r="H31" s="938"/>
      <c r="I31" s="938"/>
      <c r="J31" s="938"/>
      <c r="K31" s="938"/>
      <c r="L31" s="938"/>
      <c r="M31" s="938"/>
      <c r="N31" s="938"/>
      <c r="O31" s="938"/>
      <c r="P31" s="938"/>
      <c r="Q31" s="938"/>
      <c r="R31" s="938"/>
      <c r="S31" s="938"/>
      <c r="T31" s="938"/>
      <c r="U31" s="938"/>
      <c r="V31" s="938"/>
      <c r="W31" s="938"/>
      <c r="X31" s="938"/>
      <c r="Y31" s="938"/>
      <c r="Z31" s="938"/>
      <c r="AA31" s="938"/>
      <c r="AB31" s="938"/>
      <c r="AC31" s="938"/>
      <c r="AD31" s="938"/>
      <c r="AE31" s="938"/>
      <c r="AF31" s="938"/>
      <c r="AG31" s="938"/>
      <c r="AH31" s="938"/>
      <c r="AI31" s="938"/>
      <c r="AJ31" s="938"/>
      <c r="AK31" s="938"/>
      <c r="AL31" s="938"/>
      <c r="AM31" s="938"/>
      <c r="AN31" s="938"/>
      <c r="AO31" s="938"/>
      <c r="AP31" s="938"/>
      <c r="AQ31" s="938"/>
      <c r="AR31" s="938"/>
      <c r="AT31" s="938"/>
      <c r="AU31" s="938"/>
      <c r="AV31" s="938"/>
      <c r="AW31" s="938"/>
      <c r="AX31" s="938"/>
      <c r="AY31" s="938"/>
      <c r="AZ31" s="938"/>
      <c r="BA31" s="938"/>
      <c r="BB31" s="938"/>
      <c r="BC31" s="938"/>
      <c r="BD31" s="938"/>
      <c r="BE31" s="938"/>
      <c r="BF31" s="938"/>
      <c r="BG31" s="938"/>
      <c r="BH31" s="938"/>
      <c r="BI31" s="939"/>
      <c r="BJ31" s="939"/>
      <c r="BK31" s="939"/>
      <c r="BL31" s="939"/>
      <c r="BM31" s="939"/>
      <c r="BN31" s="939"/>
      <c r="BO31" s="939"/>
      <c r="BP31" s="939"/>
      <c r="BQ31" s="939"/>
      <c r="BR31" s="939"/>
      <c r="BS31" s="939"/>
      <c r="BT31" s="939"/>
      <c r="BU31" s="939"/>
    </row>
    <row r="32" spans="1:73">
      <c r="A32" s="938"/>
      <c r="B32" s="938"/>
      <c r="C32" s="938"/>
      <c r="D32" s="938"/>
      <c r="E32" s="938"/>
      <c r="F32" s="938"/>
      <c r="G32" s="938"/>
      <c r="H32" s="938"/>
      <c r="I32" s="938"/>
      <c r="J32" s="938"/>
      <c r="K32" s="938"/>
      <c r="L32" s="938"/>
      <c r="M32" s="938"/>
      <c r="N32" s="938"/>
      <c r="O32" s="938"/>
      <c r="P32" s="938"/>
      <c r="Q32" s="938"/>
      <c r="R32" s="938"/>
      <c r="S32" s="938"/>
      <c r="T32" s="938"/>
      <c r="U32" s="938"/>
      <c r="V32" s="938"/>
      <c r="W32" s="938"/>
      <c r="X32" s="938"/>
      <c r="Y32" s="938"/>
      <c r="Z32" s="938"/>
      <c r="AA32" s="938"/>
      <c r="AB32" s="938"/>
      <c r="AC32" s="938"/>
      <c r="AD32" s="938"/>
      <c r="AE32" s="938"/>
      <c r="AF32" s="938"/>
      <c r="AG32" s="938"/>
      <c r="AH32" s="938"/>
      <c r="AI32" s="938"/>
      <c r="AJ32" s="938"/>
      <c r="AK32" s="938"/>
      <c r="AL32" s="938"/>
      <c r="AM32" s="938"/>
      <c r="AN32" s="938"/>
      <c r="AO32" s="938"/>
      <c r="AP32" s="938"/>
      <c r="AQ32" s="938"/>
      <c r="AR32" s="938"/>
      <c r="AT32" s="938"/>
      <c r="AU32" s="938"/>
      <c r="AV32" s="938"/>
      <c r="AW32" s="938"/>
      <c r="AX32" s="938"/>
      <c r="AY32" s="938"/>
      <c r="AZ32" s="938"/>
      <c r="BA32" s="938"/>
      <c r="BB32" s="938"/>
      <c r="BC32" s="938"/>
      <c r="BD32" s="938"/>
      <c r="BE32" s="938"/>
      <c r="BF32" s="938"/>
      <c r="BG32" s="938"/>
      <c r="BH32" s="938"/>
      <c r="BI32" s="939"/>
      <c r="BJ32" s="939"/>
      <c r="BK32" s="939"/>
      <c r="BL32" s="939"/>
      <c r="BM32" s="939"/>
      <c r="BN32" s="939"/>
      <c r="BO32" s="939"/>
      <c r="BP32" s="939"/>
      <c r="BQ32" s="939"/>
      <c r="BR32" s="939"/>
      <c r="BS32" s="939"/>
      <c r="BT32" s="939"/>
      <c r="BU32" s="939"/>
    </row>
    <row r="33" spans="1:73">
      <c r="A33" s="938"/>
      <c r="B33" s="938"/>
      <c r="C33" s="938"/>
      <c r="D33" s="938"/>
      <c r="E33" s="938"/>
      <c r="F33" s="938"/>
      <c r="G33" s="938"/>
      <c r="H33" s="938"/>
      <c r="I33" s="938"/>
      <c r="J33" s="938"/>
      <c r="K33" s="938"/>
      <c r="L33" s="938"/>
      <c r="M33" s="938"/>
      <c r="N33" s="938"/>
      <c r="O33" s="938"/>
      <c r="P33" s="938"/>
      <c r="Q33" s="938"/>
      <c r="R33" s="938"/>
      <c r="S33" s="938"/>
      <c r="T33" s="938"/>
      <c r="U33" s="938"/>
      <c r="V33" s="938"/>
      <c r="W33" s="938"/>
      <c r="X33" s="938"/>
      <c r="Y33" s="938"/>
      <c r="Z33" s="938"/>
      <c r="AA33" s="938"/>
      <c r="AB33" s="938"/>
      <c r="AC33" s="938"/>
      <c r="AD33" s="938"/>
      <c r="AE33" s="938"/>
      <c r="AF33" s="938"/>
      <c r="AG33" s="938"/>
      <c r="AH33" s="938"/>
      <c r="AI33" s="938"/>
      <c r="AJ33" s="938"/>
      <c r="AK33" s="938"/>
      <c r="AL33" s="938"/>
      <c r="AM33" s="938"/>
      <c r="AN33" s="938"/>
      <c r="AO33" s="938"/>
      <c r="AP33" s="938"/>
      <c r="AQ33" s="938"/>
      <c r="AR33" s="938"/>
      <c r="AT33" s="938"/>
      <c r="AU33" s="938"/>
      <c r="AV33" s="938"/>
      <c r="AW33" s="938"/>
      <c r="AX33" s="938"/>
      <c r="AY33" s="938"/>
      <c r="AZ33" s="938"/>
      <c r="BA33" s="938"/>
      <c r="BB33" s="938"/>
      <c r="BC33" s="938"/>
      <c r="BD33" s="938"/>
      <c r="BE33" s="938"/>
      <c r="BF33" s="938"/>
      <c r="BG33" s="938"/>
      <c r="BH33" s="938"/>
      <c r="BI33" s="939"/>
      <c r="BJ33" s="939"/>
      <c r="BK33" s="939"/>
      <c r="BL33" s="939"/>
      <c r="BM33" s="939"/>
      <c r="BN33" s="939"/>
      <c r="BO33" s="939"/>
      <c r="BP33" s="939"/>
      <c r="BQ33" s="939"/>
      <c r="BR33" s="939"/>
      <c r="BS33" s="939"/>
      <c r="BT33" s="939"/>
      <c r="BU33" s="939"/>
    </row>
    <row r="34" spans="1:73">
      <c r="A34" s="938"/>
      <c r="B34" s="938"/>
      <c r="C34" s="938"/>
      <c r="D34" s="938"/>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938"/>
      <c r="AK34" s="938"/>
      <c r="AL34" s="938"/>
      <c r="AM34" s="938"/>
      <c r="AN34" s="938"/>
      <c r="AO34" s="938"/>
      <c r="AP34" s="938"/>
      <c r="AQ34" s="938"/>
      <c r="AR34" s="938"/>
      <c r="AT34" s="938"/>
      <c r="AU34" s="938"/>
      <c r="AV34" s="938"/>
      <c r="AW34" s="938"/>
      <c r="AX34" s="938"/>
      <c r="AY34" s="938"/>
      <c r="AZ34" s="938"/>
      <c r="BA34" s="938"/>
      <c r="BB34" s="938"/>
      <c r="BC34" s="938"/>
      <c r="BD34" s="938"/>
      <c r="BE34" s="938"/>
      <c r="BF34" s="938"/>
      <c r="BG34" s="938"/>
      <c r="BH34" s="938"/>
      <c r="BI34" s="939"/>
      <c r="BJ34" s="939"/>
      <c r="BK34" s="939"/>
      <c r="BL34" s="939"/>
      <c r="BM34" s="939"/>
      <c r="BN34" s="939"/>
      <c r="BO34" s="939"/>
      <c r="BP34" s="939"/>
      <c r="BQ34" s="939"/>
      <c r="BR34" s="939"/>
      <c r="BS34" s="939"/>
      <c r="BT34" s="939"/>
      <c r="BU34" s="939"/>
    </row>
    <row r="35" spans="1:73">
      <c r="A35" s="938"/>
      <c r="B35" s="938"/>
      <c r="C35" s="938"/>
      <c r="D35" s="938"/>
      <c r="E35" s="938"/>
      <c r="F35" s="938"/>
      <c r="G35" s="938"/>
      <c r="H35" s="938"/>
      <c r="I35" s="938"/>
      <c r="J35" s="938"/>
      <c r="K35" s="938"/>
      <c r="L35" s="938"/>
      <c r="M35" s="938"/>
      <c r="N35" s="938"/>
      <c r="O35" s="938"/>
      <c r="P35" s="938"/>
      <c r="Q35" s="938"/>
      <c r="R35" s="938"/>
      <c r="S35" s="938"/>
      <c r="T35" s="938"/>
      <c r="U35" s="938"/>
      <c r="V35" s="938"/>
      <c r="W35" s="938"/>
      <c r="X35" s="938"/>
      <c r="Y35" s="938"/>
      <c r="Z35" s="938"/>
      <c r="AA35" s="938"/>
      <c r="AB35" s="938"/>
      <c r="AC35" s="938"/>
      <c r="AD35" s="938"/>
      <c r="AE35" s="938"/>
      <c r="AF35" s="938"/>
      <c r="AG35" s="938"/>
      <c r="AH35" s="938"/>
      <c r="AI35" s="938"/>
      <c r="AJ35" s="938"/>
      <c r="AK35" s="938"/>
      <c r="AL35" s="938"/>
      <c r="AM35" s="938"/>
      <c r="AN35" s="938"/>
      <c r="AO35" s="938"/>
      <c r="AP35" s="938"/>
      <c r="AQ35" s="938"/>
      <c r="AR35" s="938"/>
      <c r="AT35" s="938"/>
      <c r="AU35" s="938"/>
      <c r="AV35" s="938"/>
      <c r="AW35" s="938"/>
      <c r="AX35" s="938"/>
      <c r="AY35" s="938"/>
      <c r="AZ35" s="938"/>
      <c r="BA35" s="938"/>
      <c r="BB35" s="938"/>
      <c r="BC35" s="938"/>
      <c r="BD35" s="938"/>
      <c r="BE35" s="938"/>
      <c r="BF35" s="938"/>
      <c r="BG35" s="938"/>
      <c r="BH35" s="938"/>
      <c r="BI35" s="939"/>
      <c r="BJ35" s="939"/>
      <c r="BK35" s="939"/>
      <c r="BL35" s="939"/>
      <c r="BM35" s="939"/>
      <c r="BN35" s="939"/>
      <c r="BO35" s="939"/>
      <c r="BP35" s="939"/>
      <c r="BQ35" s="939"/>
      <c r="BR35" s="939"/>
      <c r="BS35" s="939"/>
      <c r="BT35" s="939"/>
      <c r="BU35" s="939"/>
    </row>
    <row r="36" spans="1:73">
      <c r="A36" s="938"/>
      <c r="B36" s="938"/>
      <c r="C36" s="938"/>
      <c r="D36" s="938"/>
      <c r="E36" s="938"/>
      <c r="F36" s="938"/>
      <c r="G36" s="938"/>
      <c r="H36" s="938"/>
      <c r="I36" s="938"/>
      <c r="J36" s="938"/>
      <c r="K36" s="938"/>
      <c r="L36" s="938"/>
      <c r="M36" s="938"/>
      <c r="N36" s="938"/>
      <c r="O36" s="938"/>
      <c r="P36" s="938"/>
      <c r="Q36" s="938"/>
      <c r="R36" s="938"/>
      <c r="S36" s="938"/>
      <c r="T36" s="938"/>
      <c r="U36" s="938"/>
      <c r="V36" s="938"/>
      <c r="W36" s="938"/>
      <c r="X36" s="938"/>
      <c r="Y36" s="938"/>
      <c r="Z36" s="938"/>
      <c r="AA36" s="938"/>
      <c r="AB36" s="938"/>
      <c r="AC36" s="938"/>
      <c r="AD36" s="938"/>
      <c r="AE36" s="938"/>
      <c r="AF36" s="938"/>
      <c r="AG36" s="938"/>
      <c r="AH36" s="938"/>
      <c r="AI36" s="938"/>
      <c r="AJ36" s="938"/>
      <c r="AK36" s="938"/>
      <c r="AL36" s="938"/>
      <c r="AM36" s="938"/>
      <c r="AN36" s="938"/>
      <c r="AO36" s="938"/>
      <c r="AP36" s="938"/>
      <c r="AQ36" s="938"/>
      <c r="AR36" s="938"/>
      <c r="AT36" s="938"/>
      <c r="AU36" s="938"/>
      <c r="AV36" s="938"/>
      <c r="AW36" s="938"/>
      <c r="AX36" s="938"/>
      <c r="AY36" s="938"/>
      <c r="AZ36" s="938"/>
      <c r="BA36" s="938"/>
      <c r="BB36" s="938"/>
      <c r="BC36" s="938"/>
      <c r="BD36" s="938"/>
      <c r="BE36" s="938"/>
      <c r="BF36" s="938"/>
      <c r="BG36" s="938"/>
      <c r="BH36" s="938"/>
      <c r="BI36" s="939"/>
      <c r="BJ36" s="939"/>
      <c r="BK36" s="939"/>
      <c r="BL36" s="939"/>
      <c r="BM36" s="939"/>
      <c r="BN36" s="939"/>
      <c r="BO36" s="939"/>
      <c r="BP36" s="939"/>
      <c r="BQ36" s="939"/>
      <c r="BR36" s="939"/>
      <c r="BS36" s="939"/>
      <c r="BT36" s="939"/>
      <c r="BU36" s="939"/>
    </row>
    <row r="37" spans="1:73">
      <c r="A37" s="938"/>
      <c r="B37" s="938"/>
      <c r="C37" s="938"/>
      <c r="D37" s="938"/>
      <c r="E37" s="938"/>
      <c r="F37" s="938"/>
      <c r="G37" s="938"/>
      <c r="H37" s="938"/>
      <c r="I37" s="938"/>
      <c r="J37" s="938"/>
      <c r="K37" s="938"/>
      <c r="L37" s="938"/>
      <c r="M37" s="938"/>
      <c r="N37" s="938"/>
      <c r="O37" s="938"/>
      <c r="P37" s="938"/>
      <c r="Q37" s="938"/>
      <c r="R37" s="938"/>
      <c r="S37" s="938"/>
      <c r="T37" s="938"/>
      <c r="U37" s="938"/>
      <c r="V37" s="938"/>
      <c r="W37" s="938"/>
      <c r="X37" s="938"/>
      <c r="Y37" s="938"/>
      <c r="Z37" s="938"/>
      <c r="AA37" s="938"/>
      <c r="AB37" s="938"/>
      <c r="AC37" s="938"/>
      <c r="AD37" s="938"/>
      <c r="AE37" s="938"/>
      <c r="AF37" s="938"/>
      <c r="AG37" s="938"/>
      <c r="AH37" s="938"/>
      <c r="AI37" s="938"/>
      <c r="AJ37" s="938"/>
      <c r="AK37" s="938"/>
      <c r="AL37" s="938"/>
      <c r="AM37" s="938"/>
      <c r="AN37" s="938"/>
      <c r="AO37" s="938"/>
      <c r="AP37" s="938"/>
      <c r="AQ37" s="938"/>
      <c r="AR37" s="938"/>
      <c r="AT37" s="938"/>
      <c r="AU37" s="938"/>
      <c r="AV37" s="938"/>
      <c r="AW37" s="938"/>
      <c r="AX37" s="938"/>
      <c r="AY37" s="938"/>
      <c r="AZ37" s="938"/>
      <c r="BA37" s="938"/>
      <c r="BB37" s="938"/>
      <c r="BC37" s="938"/>
      <c r="BD37" s="938"/>
      <c r="BE37" s="938"/>
      <c r="BF37" s="938"/>
      <c r="BG37" s="938"/>
      <c r="BH37" s="938"/>
      <c r="BI37" s="939"/>
      <c r="BJ37" s="939"/>
      <c r="BK37" s="939"/>
      <c r="BL37" s="939"/>
      <c r="BM37" s="939"/>
      <c r="BN37" s="939"/>
      <c r="BO37" s="939"/>
      <c r="BP37" s="939"/>
      <c r="BQ37" s="939"/>
      <c r="BR37" s="939"/>
      <c r="BS37" s="939"/>
      <c r="BT37" s="939"/>
      <c r="BU37" s="939"/>
    </row>
    <row r="38" spans="1:73">
      <c r="A38" s="938"/>
      <c r="B38" s="938"/>
      <c r="C38" s="938"/>
      <c r="D38" s="938"/>
      <c r="E38" s="938"/>
      <c r="F38" s="938"/>
      <c r="G38" s="938"/>
      <c r="H38" s="938"/>
      <c r="I38" s="938"/>
      <c r="J38" s="938"/>
      <c r="K38" s="938"/>
      <c r="L38" s="938"/>
      <c r="M38" s="938"/>
      <c r="N38" s="938"/>
      <c r="O38" s="938"/>
      <c r="P38" s="938"/>
      <c r="Q38" s="938"/>
      <c r="R38" s="938"/>
      <c r="S38" s="938"/>
      <c r="T38" s="938"/>
      <c r="U38" s="938"/>
      <c r="V38" s="938"/>
      <c r="W38" s="938"/>
      <c r="X38" s="938"/>
      <c r="Y38" s="938"/>
      <c r="Z38" s="938"/>
      <c r="AA38" s="938"/>
      <c r="AB38" s="938"/>
      <c r="AC38" s="938"/>
      <c r="AD38" s="938"/>
      <c r="AE38" s="938"/>
      <c r="AF38" s="938"/>
      <c r="AG38" s="938"/>
      <c r="AH38" s="938"/>
      <c r="AI38" s="938"/>
      <c r="AJ38" s="938"/>
      <c r="AK38" s="938"/>
      <c r="AL38" s="938"/>
      <c r="AM38" s="938"/>
      <c r="AN38" s="938"/>
      <c r="AO38" s="938"/>
      <c r="AP38" s="938"/>
      <c r="AQ38" s="938"/>
      <c r="AR38" s="938"/>
      <c r="AT38" s="938"/>
      <c r="AU38" s="938"/>
      <c r="AV38" s="938"/>
      <c r="AW38" s="938"/>
      <c r="AX38" s="938"/>
      <c r="AY38" s="938"/>
      <c r="AZ38" s="938"/>
      <c r="BA38" s="938"/>
      <c r="BB38" s="938"/>
      <c r="BC38" s="938"/>
      <c r="BD38" s="938"/>
      <c r="BE38" s="938"/>
      <c r="BF38" s="938"/>
      <c r="BG38" s="938"/>
      <c r="BH38" s="938"/>
      <c r="BI38" s="939"/>
      <c r="BJ38" s="939"/>
      <c r="BK38" s="939"/>
      <c r="BL38" s="939"/>
      <c r="BM38" s="939"/>
      <c r="BN38" s="939"/>
      <c r="BO38" s="939"/>
      <c r="BP38" s="939"/>
      <c r="BQ38" s="939"/>
      <c r="BR38" s="939"/>
      <c r="BS38" s="939"/>
      <c r="BT38" s="939"/>
      <c r="BU38" s="939"/>
    </row>
    <row r="39" spans="1:73">
      <c r="AT39" s="938"/>
      <c r="AU39" s="938"/>
      <c r="AV39" s="938"/>
      <c r="AW39" s="938"/>
      <c r="AX39" s="938"/>
      <c r="AY39" s="938"/>
      <c r="AZ39" s="938"/>
      <c r="BA39" s="938"/>
      <c r="BB39" s="938"/>
      <c r="BC39" s="938"/>
      <c r="BD39" s="938"/>
      <c r="BE39" s="938"/>
      <c r="BF39" s="938"/>
      <c r="BG39" s="938"/>
      <c r="BH39" s="938"/>
      <c r="BI39" s="939"/>
      <c r="BJ39" s="939"/>
      <c r="BK39" s="939"/>
      <c r="BL39" s="939"/>
      <c r="BM39" s="939"/>
      <c r="BN39" s="939"/>
      <c r="BO39" s="939"/>
      <c r="BP39" s="939"/>
      <c r="BQ39" s="939"/>
      <c r="BR39" s="939"/>
      <c r="BS39" s="939"/>
      <c r="BT39" s="939"/>
      <c r="BU39" s="939"/>
    </row>
    <row r="40" spans="1:73">
      <c r="AT40" s="938"/>
      <c r="AU40" s="938"/>
      <c r="AV40" s="938"/>
      <c r="AW40" s="938"/>
      <c r="AX40" s="938"/>
      <c r="AY40" s="938"/>
      <c r="AZ40" s="938"/>
      <c r="BA40" s="938"/>
      <c r="BB40" s="938"/>
      <c r="BC40" s="938"/>
      <c r="BD40" s="938"/>
      <c r="BE40" s="938"/>
      <c r="BF40" s="938"/>
      <c r="BG40" s="938"/>
      <c r="BH40" s="938"/>
      <c r="BI40" s="939"/>
      <c r="BJ40" s="939"/>
      <c r="BK40" s="939"/>
      <c r="BL40" s="939"/>
      <c r="BM40" s="939"/>
      <c r="BN40" s="939"/>
      <c r="BO40" s="939"/>
      <c r="BP40" s="939"/>
      <c r="BQ40" s="939"/>
      <c r="BR40" s="939"/>
      <c r="BS40" s="939"/>
      <c r="BT40" s="939"/>
      <c r="BU40" s="939"/>
    </row>
    <row r="41" spans="1:73">
      <c r="AT41" s="938"/>
      <c r="AU41" s="938"/>
      <c r="AV41" s="938"/>
      <c r="AW41" s="938"/>
      <c r="AX41" s="938"/>
      <c r="AY41" s="938"/>
      <c r="AZ41" s="938"/>
      <c r="BA41" s="938"/>
      <c r="BB41" s="938"/>
      <c r="BC41" s="938"/>
      <c r="BD41" s="938"/>
      <c r="BE41" s="938"/>
      <c r="BF41" s="938"/>
      <c r="BG41" s="938"/>
      <c r="BH41" s="938"/>
      <c r="BI41" s="939"/>
      <c r="BJ41" s="939"/>
      <c r="BK41" s="939"/>
      <c r="BL41" s="939"/>
      <c r="BM41" s="939"/>
      <c r="BN41" s="939"/>
      <c r="BO41" s="939"/>
      <c r="BP41" s="939"/>
      <c r="BQ41" s="939"/>
      <c r="BR41" s="939"/>
      <c r="BS41" s="939"/>
      <c r="BT41" s="939"/>
      <c r="BU41" s="939"/>
    </row>
    <row r="42" spans="1:73">
      <c r="AT42" s="938"/>
      <c r="AU42" s="938"/>
      <c r="AV42" s="938"/>
      <c r="AW42" s="938"/>
      <c r="AX42" s="938"/>
      <c r="AY42" s="938"/>
      <c r="AZ42" s="938"/>
      <c r="BA42" s="938"/>
      <c r="BB42" s="938"/>
      <c r="BC42" s="938"/>
      <c r="BD42" s="938"/>
      <c r="BE42" s="938"/>
      <c r="BF42" s="938"/>
      <c r="BG42" s="938"/>
      <c r="BH42" s="938"/>
      <c r="BI42" s="939"/>
      <c r="BJ42" s="939"/>
      <c r="BK42" s="939"/>
      <c r="BL42" s="939"/>
      <c r="BM42" s="939"/>
      <c r="BN42" s="939"/>
      <c r="BO42" s="939"/>
      <c r="BP42" s="939"/>
      <c r="BQ42" s="939"/>
      <c r="BR42" s="939"/>
      <c r="BS42" s="939"/>
      <c r="BT42" s="939"/>
      <c r="BU42" s="939"/>
    </row>
    <row r="43" spans="1:73">
      <c r="AT43" s="938"/>
      <c r="AU43" s="938"/>
      <c r="AV43" s="938"/>
      <c r="AW43" s="938"/>
      <c r="AX43" s="938"/>
      <c r="AY43" s="938"/>
      <c r="AZ43" s="938"/>
      <c r="BA43" s="938"/>
      <c r="BB43" s="938"/>
      <c r="BC43" s="938"/>
      <c r="BD43" s="938"/>
      <c r="BE43" s="938"/>
      <c r="BF43" s="938"/>
      <c r="BG43" s="938"/>
      <c r="BH43" s="938"/>
      <c r="BI43" s="939"/>
      <c r="BJ43" s="939"/>
      <c r="BK43" s="939"/>
      <c r="BL43" s="939"/>
      <c r="BM43" s="939"/>
      <c r="BN43" s="939"/>
      <c r="BO43" s="939"/>
      <c r="BP43" s="939"/>
      <c r="BQ43" s="939"/>
      <c r="BR43" s="939"/>
      <c r="BS43" s="939"/>
      <c r="BT43" s="939"/>
      <c r="BU43" s="939"/>
    </row>
    <row r="44" spans="1:73">
      <c r="AT44" s="938"/>
      <c r="AU44" s="938"/>
      <c r="AV44" s="938"/>
      <c r="AW44" s="938"/>
      <c r="AX44" s="938"/>
      <c r="AY44" s="938"/>
      <c r="AZ44" s="938"/>
      <c r="BA44" s="938"/>
      <c r="BB44" s="938"/>
      <c r="BC44" s="938"/>
      <c r="BD44" s="938"/>
      <c r="BE44" s="938"/>
      <c r="BF44" s="938"/>
      <c r="BG44" s="938"/>
      <c r="BH44" s="938"/>
      <c r="BI44" s="939"/>
      <c r="BJ44" s="939"/>
      <c r="BK44" s="939"/>
      <c r="BL44" s="939"/>
      <c r="BM44" s="939"/>
      <c r="BN44" s="939"/>
      <c r="BO44" s="939"/>
      <c r="BP44" s="939"/>
      <c r="BQ44" s="939"/>
      <c r="BR44" s="939"/>
      <c r="BS44" s="939"/>
      <c r="BT44" s="939"/>
      <c r="BU44" s="939"/>
    </row>
    <row r="45" spans="1:73">
      <c r="AT45" s="938"/>
      <c r="AU45" s="938"/>
      <c r="AV45" s="938"/>
      <c r="AW45" s="938"/>
      <c r="AX45" s="938"/>
      <c r="AY45" s="938"/>
      <c r="AZ45" s="938"/>
      <c r="BA45" s="938"/>
      <c r="BB45" s="938"/>
      <c r="BC45" s="938"/>
      <c r="BD45" s="938"/>
      <c r="BE45" s="938"/>
      <c r="BF45" s="938"/>
      <c r="BG45" s="938"/>
      <c r="BH45" s="938"/>
      <c r="BI45" s="939"/>
      <c r="BJ45" s="939"/>
      <c r="BK45" s="939"/>
      <c r="BL45" s="939"/>
      <c r="BM45" s="939"/>
      <c r="BN45" s="939"/>
      <c r="BO45" s="939"/>
      <c r="BP45" s="939"/>
      <c r="BQ45" s="939"/>
      <c r="BR45" s="939"/>
      <c r="BS45" s="939"/>
      <c r="BT45" s="939"/>
      <c r="BU45" s="939"/>
    </row>
    <row r="46" spans="1:73">
      <c r="AT46" s="938"/>
      <c r="AU46" s="938"/>
      <c r="AV46" s="938"/>
      <c r="AW46" s="938"/>
      <c r="AX46" s="938"/>
      <c r="AY46" s="938"/>
      <c r="AZ46" s="938"/>
      <c r="BA46" s="938"/>
      <c r="BB46" s="938"/>
      <c r="BC46" s="938"/>
      <c r="BD46" s="938"/>
      <c r="BE46" s="938"/>
      <c r="BF46" s="938"/>
      <c r="BG46" s="938"/>
      <c r="BH46" s="938"/>
      <c r="BI46" s="939"/>
      <c r="BJ46" s="939"/>
      <c r="BK46" s="939"/>
      <c r="BL46" s="939"/>
      <c r="BM46" s="939"/>
      <c r="BN46" s="939"/>
      <c r="BO46" s="939"/>
      <c r="BP46" s="939"/>
      <c r="BQ46" s="939"/>
      <c r="BR46" s="939"/>
      <c r="BS46" s="939"/>
      <c r="BT46" s="939"/>
      <c r="BU46" s="939"/>
    </row>
    <row r="47" spans="1:73">
      <c r="AT47" s="938"/>
      <c r="AU47" s="938"/>
      <c r="AV47" s="938"/>
      <c r="AW47" s="938"/>
      <c r="AX47" s="938"/>
      <c r="AY47" s="938"/>
      <c r="AZ47" s="938"/>
      <c r="BA47" s="938"/>
      <c r="BB47" s="938"/>
      <c r="BC47" s="938"/>
      <c r="BD47" s="938"/>
      <c r="BE47" s="938"/>
      <c r="BF47" s="938"/>
      <c r="BG47" s="938"/>
      <c r="BH47" s="938"/>
      <c r="BI47" s="939"/>
      <c r="BJ47" s="939"/>
      <c r="BK47" s="939"/>
      <c r="BL47" s="939"/>
      <c r="BM47" s="939"/>
      <c r="BN47" s="939"/>
      <c r="BO47" s="939"/>
      <c r="BP47" s="939"/>
      <c r="BQ47" s="939"/>
      <c r="BR47" s="939"/>
      <c r="BS47" s="939"/>
      <c r="BT47" s="939"/>
      <c r="BU47" s="939"/>
    </row>
    <row r="48" spans="1:73">
      <c r="AT48" s="938"/>
      <c r="AU48" s="938"/>
      <c r="AV48" s="938"/>
      <c r="AW48" s="938"/>
      <c r="AX48" s="938"/>
      <c r="AY48" s="938"/>
      <c r="AZ48" s="938"/>
      <c r="BA48" s="938"/>
      <c r="BB48" s="938"/>
      <c r="BC48" s="938"/>
      <c r="BD48" s="938"/>
      <c r="BE48" s="938"/>
      <c r="BF48" s="938"/>
      <c r="BG48" s="938"/>
      <c r="BH48" s="938"/>
      <c r="BI48" s="939"/>
      <c r="BJ48" s="939"/>
      <c r="BK48" s="939"/>
      <c r="BL48" s="939"/>
      <c r="BM48" s="939"/>
      <c r="BN48" s="939"/>
      <c r="BO48" s="939"/>
      <c r="BP48" s="939"/>
      <c r="BQ48" s="939"/>
      <c r="BR48" s="939"/>
      <c r="BS48" s="939"/>
      <c r="BT48" s="939"/>
      <c r="BU48" s="939"/>
    </row>
    <row r="49" spans="1:73">
      <c r="AT49" s="938"/>
      <c r="AU49" s="938"/>
      <c r="AV49" s="938"/>
      <c r="AW49" s="938"/>
      <c r="AX49" s="938"/>
      <c r="AY49" s="938"/>
      <c r="AZ49" s="938"/>
      <c r="BA49" s="938"/>
      <c r="BB49" s="938"/>
      <c r="BC49" s="938"/>
      <c r="BD49" s="938"/>
      <c r="BE49" s="938"/>
      <c r="BF49" s="938"/>
      <c r="BG49" s="938"/>
      <c r="BH49" s="938"/>
      <c r="BI49" s="939"/>
      <c r="BJ49" s="939"/>
      <c r="BK49" s="939"/>
      <c r="BL49" s="939"/>
      <c r="BM49" s="939"/>
      <c r="BN49" s="939"/>
      <c r="BO49" s="939"/>
      <c r="BP49" s="939"/>
      <c r="BQ49" s="939"/>
      <c r="BR49" s="939"/>
      <c r="BS49" s="939"/>
      <c r="BT49" s="939"/>
      <c r="BU49" s="939"/>
    </row>
    <row r="50" spans="1:73">
      <c r="AT50" s="938"/>
      <c r="AU50" s="938"/>
      <c r="AV50" s="938"/>
      <c r="AW50" s="938"/>
      <c r="AX50" s="938"/>
      <c r="AY50" s="938"/>
      <c r="AZ50" s="938"/>
      <c r="BA50" s="938"/>
      <c r="BB50" s="938"/>
      <c r="BC50" s="938"/>
      <c r="BD50" s="938"/>
      <c r="BE50" s="938"/>
      <c r="BF50" s="938"/>
      <c r="BG50" s="938"/>
      <c r="BH50" s="938"/>
      <c r="BI50" s="939"/>
      <c r="BJ50" s="939"/>
      <c r="BK50" s="939"/>
      <c r="BL50" s="939"/>
      <c r="BM50" s="939"/>
      <c r="BN50" s="939"/>
      <c r="BO50" s="939"/>
      <c r="BP50" s="939"/>
      <c r="BQ50" s="939"/>
      <c r="BR50" s="939"/>
      <c r="BS50" s="939"/>
      <c r="BT50" s="939"/>
      <c r="BU50" s="939"/>
    </row>
    <row r="51" spans="1:73">
      <c r="AT51" s="938"/>
      <c r="AU51" s="938"/>
      <c r="AV51" s="938"/>
      <c r="AW51" s="938"/>
      <c r="AX51" s="938"/>
      <c r="AY51" s="938"/>
      <c r="AZ51" s="938"/>
      <c r="BA51" s="938"/>
      <c r="BB51" s="938"/>
      <c r="BC51" s="938"/>
      <c r="BD51" s="938"/>
      <c r="BE51" s="938"/>
      <c r="BF51" s="938"/>
      <c r="BG51" s="938"/>
      <c r="BH51" s="938"/>
      <c r="BI51" s="939"/>
      <c r="BJ51" s="939"/>
      <c r="BK51" s="939"/>
      <c r="BL51" s="939"/>
      <c r="BM51" s="939"/>
      <c r="BN51" s="939"/>
      <c r="BO51" s="939"/>
      <c r="BP51" s="939"/>
      <c r="BQ51" s="939"/>
      <c r="BR51" s="939"/>
      <c r="BS51" s="939"/>
      <c r="BT51" s="939"/>
      <c r="BU51" s="939"/>
    </row>
    <row r="52" spans="1:73">
      <c r="AT52" s="938"/>
      <c r="AU52" s="938"/>
      <c r="AV52" s="938"/>
      <c r="AW52" s="938"/>
      <c r="AX52" s="938"/>
      <c r="AY52" s="938"/>
      <c r="AZ52" s="938"/>
      <c r="BA52" s="938"/>
      <c r="BB52" s="938"/>
      <c r="BC52" s="938"/>
      <c r="BD52" s="938"/>
      <c r="BE52" s="938"/>
      <c r="BF52" s="938"/>
      <c r="BG52" s="938"/>
      <c r="BH52" s="938"/>
      <c r="BI52" s="939"/>
      <c r="BJ52" s="939"/>
      <c r="BK52" s="939"/>
      <c r="BL52" s="939"/>
      <c r="BM52" s="939"/>
      <c r="BN52" s="939"/>
      <c r="BO52" s="939"/>
      <c r="BP52" s="939"/>
      <c r="BQ52" s="939"/>
      <c r="BR52" s="939"/>
      <c r="BS52" s="939"/>
      <c r="BT52" s="939"/>
      <c r="BU52" s="939"/>
    </row>
    <row r="53" spans="1:73">
      <c r="AT53" s="938"/>
      <c r="AU53" s="938"/>
      <c r="AV53" s="938"/>
      <c r="AW53" s="938"/>
      <c r="AX53" s="938"/>
      <c r="AY53" s="938"/>
      <c r="AZ53" s="938"/>
      <c r="BA53" s="938"/>
      <c r="BB53" s="938"/>
      <c r="BC53" s="938"/>
      <c r="BD53" s="938"/>
      <c r="BE53" s="938"/>
      <c r="BF53" s="938"/>
      <c r="BG53" s="938"/>
      <c r="BH53" s="938"/>
      <c r="BI53" s="939"/>
      <c r="BJ53" s="939"/>
      <c r="BK53" s="939"/>
      <c r="BL53" s="939"/>
      <c r="BM53" s="939"/>
      <c r="BN53" s="939"/>
      <c r="BO53" s="939"/>
      <c r="BP53" s="939"/>
      <c r="BQ53" s="939"/>
      <c r="BR53" s="939"/>
      <c r="BS53" s="939"/>
      <c r="BT53" s="939"/>
      <c r="BU53" s="939"/>
    </row>
    <row r="54" spans="1:73">
      <c r="AT54" s="938"/>
      <c r="AU54" s="938"/>
      <c r="AV54" s="938"/>
      <c r="AW54" s="938"/>
      <c r="AX54" s="938"/>
      <c r="AY54" s="938"/>
      <c r="AZ54" s="938"/>
      <c r="BA54" s="938"/>
      <c r="BB54" s="938"/>
      <c r="BC54" s="938"/>
      <c r="BD54" s="938"/>
      <c r="BE54" s="938"/>
      <c r="BF54" s="938"/>
      <c r="BG54" s="938"/>
      <c r="BH54" s="938"/>
      <c r="BI54" s="939"/>
      <c r="BJ54" s="939"/>
      <c r="BK54" s="939"/>
      <c r="BL54" s="939"/>
      <c r="BM54" s="939"/>
      <c r="BN54" s="939"/>
      <c r="BO54" s="939"/>
      <c r="BP54" s="939"/>
      <c r="BQ54" s="939"/>
      <c r="BR54" s="939"/>
      <c r="BS54" s="939"/>
      <c r="BT54" s="939"/>
      <c r="BU54" s="939"/>
    </row>
    <row r="55" spans="1:73">
      <c r="AT55" s="938"/>
      <c r="AU55" s="938"/>
      <c r="AV55" s="938"/>
      <c r="AW55" s="938"/>
      <c r="AX55" s="938"/>
      <c r="AY55" s="938"/>
      <c r="AZ55" s="938"/>
      <c r="BA55" s="938"/>
      <c r="BB55" s="938"/>
      <c r="BC55" s="938"/>
      <c r="BD55" s="938"/>
      <c r="BE55" s="938"/>
      <c r="BF55" s="938"/>
      <c r="BG55" s="938"/>
      <c r="BH55" s="938"/>
      <c r="BI55" s="939"/>
      <c r="BJ55" s="939"/>
      <c r="BK55" s="939"/>
      <c r="BL55" s="939"/>
      <c r="BM55" s="939"/>
      <c r="BN55" s="939"/>
      <c r="BO55" s="939"/>
      <c r="BP55" s="939"/>
      <c r="BQ55" s="939"/>
      <c r="BR55" s="939"/>
      <c r="BS55" s="939"/>
      <c r="BT55" s="939"/>
      <c r="BU55" s="939"/>
    </row>
    <row r="56" spans="1:73">
      <c r="AT56" s="938"/>
      <c r="AU56" s="938"/>
      <c r="AV56" s="938"/>
      <c r="AW56" s="938"/>
      <c r="AX56" s="938"/>
      <c r="AY56" s="938"/>
      <c r="AZ56" s="938"/>
      <c r="BA56" s="938"/>
      <c r="BB56" s="938"/>
      <c r="BC56" s="938"/>
      <c r="BD56" s="938"/>
      <c r="BE56" s="938"/>
      <c r="BF56" s="938"/>
      <c r="BG56" s="938"/>
      <c r="BH56" s="938"/>
      <c r="BI56" s="939"/>
      <c r="BJ56" s="939"/>
      <c r="BK56" s="939"/>
      <c r="BL56" s="939"/>
      <c r="BM56" s="939"/>
      <c r="BN56" s="939"/>
      <c r="BO56" s="939"/>
      <c r="BP56" s="939"/>
      <c r="BQ56" s="939"/>
      <c r="BR56" s="939"/>
      <c r="BS56" s="939"/>
      <c r="BT56" s="939"/>
      <c r="BU56" s="939"/>
    </row>
    <row r="57" spans="1:73">
      <c r="AT57" s="938"/>
      <c r="AU57" s="938"/>
      <c r="AV57" s="938"/>
      <c r="AW57" s="938"/>
      <c r="AX57" s="938"/>
      <c r="AY57" s="938"/>
      <c r="AZ57" s="938"/>
      <c r="BA57" s="938"/>
      <c r="BB57" s="938"/>
      <c r="BC57" s="938"/>
      <c r="BD57" s="938"/>
      <c r="BE57" s="938"/>
      <c r="BF57" s="938"/>
      <c r="BG57" s="938"/>
      <c r="BH57" s="938"/>
      <c r="BI57" s="939"/>
      <c r="BJ57" s="939"/>
      <c r="BK57" s="939"/>
      <c r="BL57" s="939"/>
      <c r="BM57" s="939"/>
      <c r="BN57" s="939"/>
      <c r="BO57" s="939"/>
      <c r="BP57" s="939"/>
      <c r="BQ57" s="939"/>
      <c r="BR57" s="939"/>
      <c r="BS57" s="939"/>
      <c r="BT57" s="939"/>
      <c r="BU57" s="939"/>
    </row>
    <row r="58" spans="1:73">
      <c r="AT58" s="938"/>
      <c r="AU58" s="938"/>
      <c r="AV58" s="938"/>
      <c r="AW58" s="938"/>
      <c r="AX58" s="938"/>
      <c r="AY58" s="938"/>
      <c r="AZ58" s="938"/>
      <c r="BA58" s="938"/>
      <c r="BB58" s="938"/>
      <c r="BC58" s="938"/>
      <c r="BD58" s="938"/>
      <c r="BE58" s="938"/>
      <c r="BF58" s="938"/>
      <c r="BG58" s="938"/>
      <c r="BH58" s="938"/>
      <c r="BI58" s="939"/>
      <c r="BJ58" s="939"/>
      <c r="BK58" s="939"/>
      <c r="BL58" s="939"/>
      <c r="BM58" s="939"/>
      <c r="BN58" s="939"/>
      <c r="BO58" s="939"/>
      <c r="BP58" s="939"/>
      <c r="BQ58" s="939"/>
      <c r="BR58" s="939"/>
      <c r="BS58" s="939"/>
      <c r="BT58" s="939"/>
      <c r="BU58" s="939"/>
    </row>
    <row r="59" spans="1:73">
      <c r="AT59" s="938"/>
      <c r="AU59" s="938"/>
      <c r="AV59" s="938"/>
      <c r="AW59" s="938"/>
      <c r="AX59" s="938"/>
      <c r="AY59" s="938"/>
      <c r="AZ59" s="938"/>
      <c r="BA59" s="938"/>
      <c r="BB59" s="938"/>
      <c r="BC59" s="938"/>
      <c r="BD59" s="938"/>
      <c r="BE59" s="938"/>
      <c r="BF59" s="938"/>
      <c r="BG59" s="938"/>
      <c r="BH59" s="938"/>
      <c r="BI59" s="939"/>
      <c r="BJ59" s="939"/>
      <c r="BK59" s="939"/>
      <c r="BL59" s="939"/>
      <c r="BM59" s="939"/>
      <c r="BN59" s="939"/>
      <c r="BO59" s="939"/>
      <c r="BP59" s="939"/>
      <c r="BQ59" s="939"/>
      <c r="BR59" s="939"/>
      <c r="BS59" s="939"/>
      <c r="BT59" s="939"/>
      <c r="BU59" s="939"/>
    </row>
    <row r="60" spans="1:73">
      <c r="A60" s="960"/>
      <c r="B60" s="960"/>
      <c r="C60" s="960"/>
      <c r="D60" s="960"/>
      <c r="E60" s="960"/>
      <c r="F60" s="960"/>
      <c r="G60" s="960"/>
      <c r="H60" s="960"/>
      <c r="I60" s="960"/>
      <c r="J60" s="960"/>
      <c r="K60" s="960"/>
      <c r="L60" s="960"/>
      <c r="M60" s="960"/>
      <c r="N60" s="960"/>
      <c r="O60" s="960"/>
      <c r="P60" s="960"/>
      <c r="Q60" s="960"/>
      <c r="R60" s="960"/>
      <c r="S60" s="960"/>
      <c r="T60" s="960"/>
      <c r="U60" s="960"/>
      <c r="V60" s="960"/>
      <c r="W60" s="960"/>
      <c r="X60" s="960"/>
      <c r="Y60" s="960"/>
      <c r="Z60" s="960"/>
      <c r="AA60" s="960"/>
      <c r="AB60" s="960"/>
      <c r="AC60" s="960"/>
      <c r="AD60" s="960"/>
      <c r="AE60" s="960"/>
      <c r="AF60" s="960"/>
      <c r="AG60" s="960"/>
      <c r="AH60" s="960"/>
      <c r="AI60" s="39"/>
      <c r="AJ60" s="39"/>
      <c r="AK60" s="39"/>
      <c r="AL60" s="39"/>
      <c r="AM60" s="39"/>
      <c r="AN60" s="39"/>
      <c r="AO60" s="39"/>
      <c r="AP60" s="39"/>
      <c r="AQ60" s="39"/>
      <c r="AR60" s="39"/>
      <c r="AS60" s="39"/>
      <c r="AT60" s="39"/>
      <c r="AU60" s="938"/>
      <c r="AV60" s="938"/>
      <c r="AW60" s="938"/>
      <c r="AX60" s="938"/>
      <c r="AY60" s="938"/>
      <c r="AZ60" s="938"/>
      <c r="BA60" s="938"/>
      <c r="BB60" s="938"/>
      <c r="BC60" s="938"/>
      <c r="BD60" s="938"/>
      <c r="BE60" s="938"/>
      <c r="BF60" s="938"/>
      <c r="BG60" s="938"/>
      <c r="BH60" s="938"/>
      <c r="BI60" s="939"/>
      <c r="BJ60" s="939"/>
      <c r="BK60" s="939"/>
      <c r="BL60" s="939"/>
      <c r="BM60" s="939"/>
      <c r="BN60" s="939"/>
      <c r="BO60" s="939"/>
      <c r="BP60" s="939"/>
      <c r="BQ60" s="939"/>
      <c r="BR60" s="939"/>
      <c r="BS60" s="939"/>
      <c r="BT60" s="939"/>
      <c r="BU60" s="939"/>
    </row>
  </sheetData>
  <mergeCells count="252">
    <mergeCell ref="AZ3:AZ60"/>
    <mergeCell ref="BA3:BA60"/>
    <mergeCell ref="AF22:AG22"/>
    <mergeCell ref="AH22:AI22"/>
    <mergeCell ref="BC2:BI2"/>
    <mergeCell ref="A21:C21"/>
    <mergeCell ref="D21:H21"/>
    <mergeCell ref="N21:R21"/>
    <mergeCell ref="S21:W21"/>
    <mergeCell ref="X21:AB21"/>
    <mergeCell ref="AC21:AE21"/>
    <mergeCell ref="AF21:AG21"/>
    <mergeCell ref="AH21:AI21"/>
    <mergeCell ref="AJ21:AK21"/>
    <mergeCell ref="AL21:AM21"/>
    <mergeCell ref="AN21:AO21"/>
    <mergeCell ref="AP21:AR21"/>
    <mergeCell ref="AY3:AY60"/>
    <mergeCell ref="AJ22:AK22"/>
    <mergeCell ref="AL22:AM22"/>
    <mergeCell ref="AN22:AO22"/>
    <mergeCell ref="AP22:AR22"/>
    <mergeCell ref="A23:C23"/>
    <mergeCell ref="D23:H23"/>
    <mergeCell ref="N23:R23"/>
    <mergeCell ref="S23:W23"/>
    <mergeCell ref="X23:AB23"/>
    <mergeCell ref="AC23:AE23"/>
    <mergeCell ref="AF23:AG23"/>
    <mergeCell ref="AH23:AI23"/>
    <mergeCell ref="AJ23:AK23"/>
    <mergeCell ref="AL23:AM23"/>
    <mergeCell ref="AN23:AO23"/>
    <mergeCell ref="AP23:AR23"/>
    <mergeCell ref="A22:C22"/>
    <mergeCell ref="D22:H22"/>
    <mergeCell ref="N22:R22"/>
    <mergeCell ref="S22:W22"/>
    <mergeCell ref="X22:AB22"/>
    <mergeCell ref="AC22:AE22"/>
    <mergeCell ref="A24:C24"/>
    <mergeCell ref="AX3:AX60"/>
    <mergeCell ref="A25:C25"/>
    <mergeCell ref="D25:H25"/>
    <mergeCell ref="N25:R25"/>
    <mergeCell ref="S25:W25"/>
    <mergeCell ref="X25:AB25"/>
    <mergeCell ref="AC25:AE25"/>
    <mergeCell ref="AF25:AG25"/>
    <mergeCell ref="AH25:AI25"/>
    <mergeCell ref="N26:R26"/>
    <mergeCell ref="S26:W26"/>
    <mergeCell ref="X26:AB26"/>
    <mergeCell ref="AC26:AE26"/>
    <mergeCell ref="AF26:AG26"/>
    <mergeCell ref="AH26:AI26"/>
    <mergeCell ref="AJ24:AK24"/>
    <mergeCell ref="X28:AB28"/>
    <mergeCell ref="AC28:AE28"/>
    <mergeCell ref="AF28:AG28"/>
    <mergeCell ref="AH28:AI28"/>
    <mergeCell ref="AJ26:AK26"/>
    <mergeCell ref="AL26:AM26"/>
    <mergeCell ref="AN26:AO26"/>
    <mergeCell ref="D24:H24"/>
    <mergeCell ref="N24:R24"/>
    <mergeCell ref="S24:W24"/>
    <mergeCell ref="X24:AB24"/>
    <mergeCell ref="AC24:AE24"/>
    <mergeCell ref="AF24:AG24"/>
    <mergeCell ref="AH24:AI24"/>
    <mergeCell ref="I28:M28"/>
    <mergeCell ref="N28:R28"/>
    <mergeCell ref="S28:W28"/>
    <mergeCell ref="AP24:AR24"/>
    <mergeCell ref="AN25:AO25"/>
    <mergeCell ref="AP25:AR25"/>
    <mergeCell ref="AL24:AM24"/>
    <mergeCell ref="AJ25:AK25"/>
    <mergeCell ref="AL25:AM25"/>
    <mergeCell ref="AN24:AO24"/>
    <mergeCell ref="D27:H27"/>
    <mergeCell ref="I27:M27"/>
    <mergeCell ref="N27:R27"/>
    <mergeCell ref="S27:W27"/>
    <mergeCell ref="X27:AB27"/>
    <mergeCell ref="AC27:AE27"/>
    <mergeCell ref="AF27:AG27"/>
    <mergeCell ref="AH27:AI27"/>
    <mergeCell ref="AP26:AR26"/>
    <mergeCell ref="AJ27:AK27"/>
    <mergeCell ref="AL27:AM27"/>
    <mergeCell ref="AN27:AO27"/>
    <mergeCell ref="AP27:AR27"/>
    <mergeCell ref="A26:C26"/>
    <mergeCell ref="D26:H26"/>
    <mergeCell ref="AF30:AG30"/>
    <mergeCell ref="AH30:AI30"/>
    <mergeCell ref="AJ28:AK28"/>
    <mergeCell ref="AL28:AM28"/>
    <mergeCell ref="AN28:AO28"/>
    <mergeCell ref="AP28:AR28"/>
    <mergeCell ref="A29:C29"/>
    <mergeCell ref="D29:H29"/>
    <mergeCell ref="I29:M29"/>
    <mergeCell ref="N29:R29"/>
    <mergeCell ref="S29:W29"/>
    <mergeCell ref="X29:AB29"/>
    <mergeCell ref="AC29:AE29"/>
    <mergeCell ref="AF29:AG29"/>
    <mergeCell ref="AH29:AI29"/>
    <mergeCell ref="AJ29:AK29"/>
    <mergeCell ref="AL29:AM29"/>
    <mergeCell ref="AN29:AO29"/>
    <mergeCell ref="AP29:AR29"/>
    <mergeCell ref="A28:C28"/>
    <mergeCell ref="D28:H28"/>
    <mergeCell ref="A27:C27"/>
    <mergeCell ref="AJ30:AK30"/>
    <mergeCell ref="AL30:AM30"/>
    <mergeCell ref="AN30:AO30"/>
    <mergeCell ref="AP30:AR30"/>
    <mergeCell ref="A31:C31"/>
    <mergeCell ref="D31:H31"/>
    <mergeCell ref="I31:M31"/>
    <mergeCell ref="N31:R31"/>
    <mergeCell ref="S31:W31"/>
    <mergeCell ref="X31:AB31"/>
    <mergeCell ref="AC31:AE31"/>
    <mergeCell ref="AF31:AG31"/>
    <mergeCell ref="AH31:AI31"/>
    <mergeCell ref="AJ31:AK31"/>
    <mergeCell ref="AL31:AM31"/>
    <mergeCell ref="AN31:AO31"/>
    <mergeCell ref="AP31:AR31"/>
    <mergeCell ref="A30:C30"/>
    <mergeCell ref="D30:H30"/>
    <mergeCell ref="I30:M30"/>
    <mergeCell ref="N30:R30"/>
    <mergeCell ref="S30:W30"/>
    <mergeCell ref="X30:AB30"/>
    <mergeCell ref="AC30:AE30"/>
    <mergeCell ref="AL33:AM33"/>
    <mergeCell ref="AN33:AO33"/>
    <mergeCell ref="AP33:AR33"/>
    <mergeCell ref="A32:C32"/>
    <mergeCell ref="D32:H32"/>
    <mergeCell ref="I32:M32"/>
    <mergeCell ref="N32:R32"/>
    <mergeCell ref="S32:W32"/>
    <mergeCell ref="X32:AB32"/>
    <mergeCell ref="AC32:AE32"/>
    <mergeCell ref="AF32:AG32"/>
    <mergeCell ref="AH32:AI32"/>
    <mergeCell ref="A33:C33"/>
    <mergeCell ref="D33:H33"/>
    <mergeCell ref="I33:M33"/>
    <mergeCell ref="N33:R33"/>
    <mergeCell ref="S33:W33"/>
    <mergeCell ref="X33:AB33"/>
    <mergeCell ref="AC33:AE33"/>
    <mergeCell ref="AF33:AG33"/>
    <mergeCell ref="AH33:AI33"/>
    <mergeCell ref="A34:C34"/>
    <mergeCell ref="D34:H34"/>
    <mergeCell ref="I34:M34"/>
    <mergeCell ref="N34:R34"/>
    <mergeCell ref="S34:W34"/>
    <mergeCell ref="X34:AB34"/>
    <mergeCell ref="AC34:AE34"/>
    <mergeCell ref="AF34:AG34"/>
    <mergeCell ref="AH34:AI34"/>
    <mergeCell ref="A35:C35"/>
    <mergeCell ref="D35:H35"/>
    <mergeCell ref="I35:M35"/>
    <mergeCell ref="N35:R35"/>
    <mergeCell ref="S35:W35"/>
    <mergeCell ref="X35:AB35"/>
    <mergeCell ref="AC35:AE35"/>
    <mergeCell ref="AF35:AG35"/>
    <mergeCell ref="AH35:AI35"/>
    <mergeCell ref="AP36:AR36"/>
    <mergeCell ref="A37:C37"/>
    <mergeCell ref="D37:H37"/>
    <mergeCell ref="I37:M37"/>
    <mergeCell ref="N37:R37"/>
    <mergeCell ref="S37:W37"/>
    <mergeCell ref="X37:AB37"/>
    <mergeCell ref="AC37:AE37"/>
    <mergeCell ref="AF37:AG37"/>
    <mergeCell ref="AH37:AI37"/>
    <mergeCell ref="AJ37:AK37"/>
    <mergeCell ref="AL37:AM37"/>
    <mergeCell ref="AN37:AO37"/>
    <mergeCell ref="AP37:AR37"/>
    <mergeCell ref="A36:C36"/>
    <mergeCell ref="D36:H36"/>
    <mergeCell ref="I36:M36"/>
    <mergeCell ref="N36:R36"/>
    <mergeCell ref="S36:W36"/>
    <mergeCell ref="X36:AB36"/>
    <mergeCell ref="AC36:AE36"/>
    <mergeCell ref="AF36:AG36"/>
    <mergeCell ref="AH36:AI36"/>
    <mergeCell ref="BF3:BF60"/>
    <mergeCell ref="BG3:BG60"/>
    <mergeCell ref="BH3:BH60"/>
    <mergeCell ref="BI3:BU60"/>
    <mergeCell ref="BB3:BC60"/>
    <mergeCell ref="AJ38:AK38"/>
    <mergeCell ref="AL38:AM38"/>
    <mergeCell ref="AN38:AO38"/>
    <mergeCell ref="AP38:AR38"/>
    <mergeCell ref="AJ34:AK34"/>
    <mergeCell ref="AL34:AM34"/>
    <mergeCell ref="AN34:AO34"/>
    <mergeCell ref="AP34:AR34"/>
    <mergeCell ref="AJ35:AK35"/>
    <mergeCell ref="AL35:AM35"/>
    <mergeCell ref="AN35:AO35"/>
    <mergeCell ref="AP35:AR35"/>
    <mergeCell ref="AJ32:AK32"/>
    <mergeCell ref="AL32:AM32"/>
    <mergeCell ref="AN32:AO32"/>
    <mergeCell ref="AP32:AR32"/>
    <mergeCell ref="AJ33:AK33"/>
    <mergeCell ref="AT5:AT59"/>
    <mergeCell ref="AU3:AU60"/>
    <mergeCell ref="B6:F6"/>
    <mergeCell ref="G6:K6"/>
    <mergeCell ref="L6:P6"/>
    <mergeCell ref="Q6:U6"/>
    <mergeCell ref="V6:Z6"/>
    <mergeCell ref="AA6:AE6"/>
    <mergeCell ref="AF6:AJ6"/>
    <mergeCell ref="BD3:BD60"/>
    <mergeCell ref="BE3:BE60"/>
    <mergeCell ref="A60:AH60"/>
    <mergeCell ref="AV3:AV60"/>
    <mergeCell ref="AW3:AW60"/>
    <mergeCell ref="A38:C38"/>
    <mergeCell ref="D38:H38"/>
    <mergeCell ref="I38:M38"/>
    <mergeCell ref="N38:R38"/>
    <mergeCell ref="S38:W38"/>
    <mergeCell ref="X38:AB38"/>
    <mergeCell ref="AC38:AE38"/>
    <mergeCell ref="AF38:AG38"/>
    <mergeCell ref="AH38:AI38"/>
    <mergeCell ref="AJ36:AK36"/>
    <mergeCell ref="AL36:AM36"/>
    <mergeCell ref="AN36:AO3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BG141"/>
  <sheetViews>
    <sheetView topLeftCell="A107" zoomScale="80" zoomScaleNormal="80" workbookViewId="0">
      <selection activeCell="D102" sqref="D102:O124"/>
    </sheetView>
  </sheetViews>
  <sheetFormatPr defaultColWidth="9.140625" defaultRowHeight="15"/>
  <cols>
    <col min="1" max="1" width="30.5703125" style="578" customWidth="1"/>
    <col min="2" max="2" width="10" style="578" customWidth="1"/>
    <col min="3" max="4" width="11.28515625" style="578" bestFit="1" customWidth="1"/>
    <col min="5" max="5" width="9" style="578" customWidth="1"/>
    <col min="6" max="7" width="9.140625" style="578"/>
    <col min="8" max="8" width="10.28515625" style="578" customWidth="1"/>
    <col min="9" max="10" width="9.5703125" style="578" bestFit="1" customWidth="1"/>
    <col min="11" max="11" width="9.5703125" style="578" customWidth="1"/>
    <col min="12" max="13" width="9.140625" style="578"/>
    <col min="14" max="14" width="9.42578125" style="578" customWidth="1"/>
    <col min="15" max="16" width="9.140625" style="578"/>
    <col min="17" max="17" width="9" style="578" customWidth="1"/>
    <col min="18" max="19" width="9.140625" style="578"/>
    <col min="20" max="20" width="9.5703125" style="578" bestFit="1" customWidth="1"/>
    <col min="21" max="22" width="10.42578125" style="578" customWidth="1"/>
    <col min="23" max="16384" width="9.140625" style="578"/>
  </cols>
  <sheetData>
    <row r="1" spans="1:59" ht="15.75">
      <c r="A1" s="1" t="s">
        <v>93</v>
      </c>
      <c r="B1" s="1"/>
    </row>
    <row r="2" spans="1:59">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938"/>
      <c r="AP2" s="938"/>
      <c r="AQ2" s="938"/>
      <c r="AR2" s="938"/>
      <c r="AS2" s="938"/>
      <c r="AT2" s="938"/>
      <c r="AU2" s="938"/>
    </row>
    <row r="3" spans="1:59">
      <c r="A3" s="3" t="s">
        <v>94</v>
      </c>
      <c r="B3" s="3"/>
      <c r="C3" s="3"/>
      <c r="D3" s="3"/>
      <c r="E3" s="3"/>
      <c r="F3" s="3"/>
      <c r="G3" s="3"/>
      <c r="H3" s="3"/>
      <c r="I3" s="3"/>
      <c r="J3" s="3"/>
      <c r="K3" s="3"/>
      <c r="L3" s="3"/>
      <c r="M3" s="3"/>
      <c r="N3" s="3"/>
      <c r="O3" s="3"/>
      <c r="P3" s="3"/>
      <c r="Q3" s="3"/>
      <c r="R3" s="3"/>
      <c r="S3" s="3"/>
      <c r="T3" s="3"/>
      <c r="U3" s="3"/>
      <c r="V3" s="3"/>
      <c r="W3" s="3"/>
      <c r="X3" s="3"/>
      <c r="AG3" s="938"/>
      <c r="AH3" s="938"/>
      <c r="AI3" s="938"/>
      <c r="AJ3" s="938"/>
      <c r="AK3" s="938"/>
      <c r="AL3" s="938"/>
      <c r="AM3" s="938"/>
      <c r="AN3" s="938"/>
      <c r="AO3" s="938"/>
      <c r="AP3" s="938"/>
      <c r="AQ3" s="938"/>
      <c r="AR3" s="938"/>
      <c r="AS3" s="938"/>
      <c r="AT3" s="938"/>
      <c r="AU3" s="939"/>
      <c r="AV3" s="939"/>
      <c r="AW3" s="939"/>
      <c r="AX3" s="939"/>
      <c r="AY3" s="939"/>
      <c r="AZ3" s="939"/>
      <c r="BA3" s="939"/>
      <c r="BB3" s="939"/>
      <c r="BC3" s="939"/>
      <c r="BD3" s="939"/>
      <c r="BE3" s="939"/>
      <c r="BF3" s="939"/>
      <c r="BG3" s="939"/>
    </row>
    <row r="4" spans="1:59">
      <c r="A4" s="4" t="s">
        <v>254</v>
      </c>
      <c r="B4" s="4"/>
      <c r="C4" s="4"/>
      <c r="D4" s="4"/>
      <c r="E4" s="4"/>
      <c r="F4" s="4"/>
      <c r="G4" s="4"/>
      <c r="H4" s="4"/>
      <c r="I4" s="4"/>
      <c r="J4" s="4"/>
      <c r="K4" s="4"/>
      <c r="L4" s="4"/>
      <c r="M4" s="4"/>
      <c r="N4" s="4"/>
      <c r="O4" s="4"/>
      <c r="P4" s="4"/>
      <c r="Q4" s="4"/>
      <c r="R4" s="4"/>
      <c r="S4" s="4"/>
      <c r="T4" s="4"/>
      <c r="U4" s="4"/>
      <c r="V4" s="4"/>
      <c r="AG4" s="938"/>
      <c r="AH4" s="938"/>
      <c r="AI4" s="938"/>
      <c r="AJ4" s="938"/>
      <c r="AK4" s="938"/>
      <c r="AL4" s="938"/>
      <c r="AM4" s="938"/>
      <c r="AN4" s="938"/>
      <c r="AO4" s="938"/>
      <c r="AP4" s="938"/>
      <c r="AQ4" s="938"/>
      <c r="AR4" s="938"/>
      <c r="AS4" s="938"/>
      <c r="AT4" s="938"/>
      <c r="AU4" s="939"/>
      <c r="AV4" s="939"/>
      <c r="AW4" s="939"/>
      <c r="AX4" s="939"/>
      <c r="AY4" s="939"/>
      <c r="AZ4" s="939"/>
      <c r="BA4" s="939"/>
      <c r="BB4" s="939"/>
      <c r="BC4" s="939"/>
      <c r="BD4" s="939"/>
      <c r="BE4" s="939"/>
      <c r="BF4" s="939"/>
      <c r="BG4" s="939"/>
    </row>
    <row r="5" spans="1:59" ht="15.75" thickBo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938"/>
      <c r="AG5" s="938"/>
      <c r="AH5" s="938"/>
      <c r="AI5" s="938"/>
      <c r="AJ5" s="938"/>
      <c r="AK5" s="938"/>
      <c r="AL5" s="938"/>
      <c r="AM5" s="938"/>
      <c r="AN5" s="938"/>
      <c r="AO5" s="938"/>
      <c r="AP5" s="938"/>
      <c r="AQ5" s="938"/>
      <c r="AR5" s="938"/>
      <c r="AS5" s="938"/>
      <c r="AT5" s="938"/>
      <c r="AU5" s="939"/>
      <c r="AV5" s="939"/>
      <c r="AW5" s="939"/>
      <c r="AX5" s="939"/>
      <c r="AY5" s="939"/>
      <c r="AZ5" s="939"/>
      <c r="BA5" s="939"/>
      <c r="BB5" s="939"/>
      <c r="BC5" s="939"/>
      <c r="BD5" s="939"/>
      <c r="BE5" s="939"/>
      <c r="BF5" s="939"/>
      <c r="BG5" s="939"/>
    </row>
    <row r="6" spans="1:59" ht="16.5" thickTop="1" thickBot="1">
      <c r="B6" s="953" t="s">
        <v>240</v>
      </c>
      <c r="C6" s="954"/>
      <c r="D6" s="954"/>
      <c r="E6" s="942" t="s">
        <v>243</v>
      </c>
      <c r="F6" s="943"/>
      <c r="G6" s="943"/>
      <c r="H6" s="942" t="s">
        <v>244</v>
      </c>
      <c r="I6" s="943"/>
      <c r="J6" s="943"/>
      <c r="K6" s="942" t="s">
        <v>245</v>
      </c>
      <c r="L6" s="943"/>
      <c r="M6" s="943"/>
      <c r="N6" s="942" t="s">
        <v>246</v>
      </c>
      <c r="O6" s="943"/>
      <c r="P6" s="943"/>
      <c r="Q6" s="957" t="s">
        <v>247</v>
      </c>
      <c r="R6" s="958"/>
      <c r="S6" s="958"/>
      <c r="T6" s="957" t="s">
        <v>73</v>
      </c>
      <c r="U6" s="958"/>
      <c r="V6" s="959"/>
      <c r="AF6" s="938"/>
      <c r="AG6" s="938"/>
      <c r="AH6" s="938"/>
      <c r="AI6" s="938"/>
      <c r="AJ6" s="938"/>
      <c r="AK6" s="938"/>
      <c r="AL6" s="938"/>
      <c r="AM6" s="938"/>
      <c r="AN6" s="938"/>
      <c r="AO6" s="938"/>
      <c r="AP6" s="938"/>
      <c r="AQ6" s="938"/>
      <c r="AR6" s="938"/>
      <c r="AS6" s="938"/>
      <c r="AT6" s="938"/>
      <c r="AU6" s="939"/>
      <c r="AV6" s="939"/>
      <c r="AW6" s="939"/>
      <c r="AX6" s="939"/>
      <c r="AY6" s="939"/>
      <c r="AZ6" s="939"/>
      <c r="BA6" s="939"/>
      <c r="BB6" s="939"/>
      <c r="BC6" s="939"/>
      <c r="BD6" s="939"/>
      <c r="BE6" s="939"/>
      <c r="BF6" s="939"/>
      <c r="BG6" s="939"/>
    </row>
    <row r="7" spans="1:59" ht="15.75" thickBot="1">
      <c r="B7" s="611" t="s">
        <v>295</v>
      </c>
      <c r="C7" s="612" t="s">
        <v>259</v>
      </c>
      <c r="D7" s="613" t="s">
        <v>103</v>
      </c>
      <c r="E7" s="615" t="s">
        <v>295</v>
      </c>
      <c r="F7" s="612" t="s">
        <v>259</v>
      </c>
      <c r="G7" s="607" t="s">
        <v>103</v>
      </c>
      <c r="H7" s="615" t="s">
        <v>295</v>
      </c>
      <c r="I7" s="612" t="s">
        <v>259</v>
      </c>
      <c r="J7" s="607" t="s">
        <v>103</v>
      </c>
      <c r="K7" s="615" t="s">
        <v>295</v>
      </c>
      <c r="L7" s="612" t="s">
        <v>259</v>
      </c>
      <c r="M7" s="607" t="s">
        <v>103</v>
      </c>
      <c r="N7" s="615" t="s">
        <v>295</v>
      </c>
      <c r="O7" s="612" t="s">
        <v>259</v>
      </c>
      <c r="P7" s="616" t="s">
        <v>103</v>
      </c>
      <c r="Q7" s="615" t="s">
        <v>295</v>
      </c>
      <c r="R7" s="612" t="s">
        <v>259</v>
      </c>
      <c r="S7" s="613" t="s">
        <v>103</v>
      </c>
      <c r="T7" s="633" t="s">
        <v>295</v>
      </c>
      <c r="U7" s="612" t="s">
        <v>259</v>
      </c>
      <c r="V7" s="718" t="s">
        <v>103</v>
      </c>
      <c r="AF7" s="938"/>
      <c r="AG7" s="938"/>
      <c r="AH7" s="938"/>
      <c r="AI7" s="938"/>
      <c r="AJ7" s="938"/>
      <c r="AK7" s="938"/>
      <c r="AL7" s="938"/>
      <c r="AM7" s="938"/>
      <c r="AN7" s="938"/>
      <c r="AO7" s="938"/>
      <c r="AP7" s="938"/>
      <c r="AQ7" s="938"/>
      <c r="AR7" s="938"/>
      <c r="AS7" s="938"/>
      <c r="AT7" s="938"/>
      <c r="AU7" s="939"/>
      <c r="AV7" s="939"/>
      <c r="AW7" s="939"/>
      <c r="AX7" s="939"/>
      <c r="AY7" s="939"/>
      <c r="AZ7" s="939"/>
      <c r="BA7" s="939"/>
      <c r="BB7" s="939"/>
      <c r="BC7" s="939"/>
      <c r="BD7" s="939"/>
      <c r="BE7" s="939"/>
      <c r="BF7" s="939"/>
      <c r="BG7" s="939"/>
    </row>
    <row r="8" spans="1:59" ht="16.5" thickTop="1" thickBot="1">
      <c r="A8" s="70" t="s">
        <v>104</v>
      </c>
      <c r="B8" s="583">
        <v>23150</v>
      </c>
      <c r="C8" s="621">
        <v>13832</v>
      </c>
      <c r="D8" s="622">
        <v>14782</v>
      </c>
      <c r="E8" s="625">
        <v>22400</v>
      </c>
      <c r="F8" s="626">
        <v>19600</v>
      </c>
      <c r="G8" s="627">
        <v>19565</v>
      </c>
      <c r="H8" s="625">
        <v>23450</v>
      </c>
      <c r="I8" s="629">
        <v>19900</v>
      </c>
      <c r="J8" s="630">
        <v>20692</v>
      </c>
      <c r="K8" s="625">
        <v>19000</v>
      </c>
      <c r="L8" s="626">
        <v>4739</v>
      </c>
      <c r="M8" s="630">
        <v>5550</v>
      </c>
      <c r="N8" s="625">
        <v>19750</v>
      </c>
      <c r="O8" s="626">
        <v>2700</v>
      </c>
      <c r="P8" s="631">
        <v>2700</v>
      </c>
      <c r="Q8" s="625">
        <v>20950</v>
      </c>
      <c r="R8" s="626">
        <v>5500</v>
      </c>
      <c r="S8" s="632">
        <v>2060</v>
      </c>
      <c r="T8" s="634">
        <f t="shared" ref="T8:T17" si="0">Q8+N8+K8+H8+E8+B8</f>
        <v>128700</v>
      </c>
      <c r="U8" s="637">
        <f t="shared" ref="U8:U17" si="1">R8+O8+L8+I8+F8+C8</f>
        <v>66271</v>
      </c>
      <c r="V8" s="719">
        <f t="shared" ref="V8:V17" si="2">S8+P8+M8+J8+G8+D8</f>
        <v>65349</v>
      </c>
      <c r="AF8" s="938"/>
      <c r="AG8" s="938"/>
      <c r="AH8" s="938"/>
      <c r="AI8" s="938"/>
      <c r="AJ8" s="938"/>
      <c r="AK8" s="938"/>
      <c r="AL8" s="938"/>
      <c r="AM8" s="938"/>
      <c r="AN8" s="938"/>
      <c r="AO8" s="938"/>
      <c r="AP8" s="938"/>
      <c r="AQ8" s="938"/>
      <c r="AR8" s="938"/>
      <c r="AS8" s="938"/>
      <c r="AT8" s="938"/>
      <c r="AU8" s="939"/>
      <c r="AV8" s="939"/>
      <c r="AW8" s="939"/>
      <c r="AX8" s="939"/>
      <c r="AY8" s="939"/>
      <c r="AZ8" s="939"/>
      <c r="BA8" s="939"/>
      <c r="BB8" s="939"/>
      <c r="BC8" s="939"/>
      <c r="BD8" s="939"/>
      <c r="BE8" s="939"/>
      <c r="BF8" s="939"/>
      <c r="BG8" s="939"/>
    </row>
    <row r="9" spans="1:59" ht="15.75" thickBot="1">
      <c r="A9" s="580" t="s">
        <v>105</v>
      </c>
      <c r="B9" s="617">
        <v>11000</v>
      </c>
      <c r="C9" s="584">
        <v>5296</v>
      </c>
      <c r="D9" s="588">
        <v>5321</v>
      </c>
      <c r="E9" s="618">
        <v>10000</v>
      </c>
      <c r="F9" s="619">
        <v>14100</v>
      </c>
      <c r="G9" s="15">
        <v>12970</v>
      </c>
      <c r="H9" s="618">
        <v>14000</v>
      </c>
      <c r="I9" s="620">
        <v>9000</v>
      </c>
      <c r="J9" s="14">
        <v>9616</v>
      </c>
      <c r="K9" s="618">
        <v>13000</v>
      </c>
      <c r="L9" s="619">
        <v>2513</v>
      </c>
      <c r="M9" s="14">
        <v>2861</v>
      </c>
      <c r="N9" s="618">
        <v>12000</v>
      </c>
      <c r="O9" s="619">
        <v>1800</v>
      </c>
      <c r="P9" s="41">
        <v>2066</v>
      </c>
      <c r="Q9" s="618">
        <v>19000</v>
      </c>
      <c r="R9" s="619">
        <v>1550</v>
      </c>
      <c r="S9" s="12">
        <v>1664</v>
      </c>
      <c r="T9" s="635">
        <f t="shared" si="0"/>
        <v>79000</v>
      </c>
      <c r="U9" s="638">
        <f t="shared" si="1"/>
        <v>34259</v>
      </c>
      <c r="V9" s="720">
        <f t="shared" si="2"/>
        <v>34498</v>
      </c>
      <c r="AF9" s="938"/>
      <c r="AG9" s="938"/>
      <c r="AH9" s="938"/>
      <c r="AI9" s="938"/>
      <c r="AJ9" s="938"/>
      <c r="AK9" s="938"/>
      <c r="AL9" s="938"/>
      <c r="AM9" s="938"/>
      <c r="AN9" s="938"/>
      <c r="AO9" s="938"/>
      <c r="AP9" s="938"/>
      <c r="AQ9" s="938"/>
      <c r="AR9" s="938"/>
      <c r="AS9" s="938"/>
      <c r="AT9" s="938"/>
      <c r="AU9" s="939"/>
      <c r="AV9" s="939"/>
      <c r="AW9" s="939"/>
      <c r="AX9" s="939"/>
      <c r="AY9" s="939"/>
      <c r="AZ9" s="939"/>
      <c r="BA9" s="939"/>
      <c r="BB9" s="939"/>
      <c r="BC9" s="939"/>
      <c r="BD9" s="939"/>
      <c r="BE9" s="939"/>
      <c r="BF9" s="939"/>
      <c r="BG9" s="939"/>
    </row>
    <row r="10" spans="1:59" ht="15.75" thickBot="1">
      <c r="A10" s="580" t="s">
        <v>255</v>
      </c>
      <c r="B10" s="582">
        <v>20672</v>
      </c>
      <c r="C10" s="584">
        <v>22392</v>
      </c>
      <c r="D10" s="588">
        <v>24850</v>
      </c>
      <c r="E10" s="601">
        <v>18550</v>
      </c>
      <c r="F10" s="594">
        <v>22370</v>
      </c>
      <c r="G10" s="15">
        <v>21793</v>
      </c>
      <c r="H10" s="601">
        <v>25591</v>
      </c>
      <c r="I10" s="603">
        <v>5168</v>
      </c>
      <c r="J10" s="42">
        <f>20927+116</f>
        <v>21043</v>
      </c>
      <c r="K10" s="601">
        <v>23422</v>
      </c>
      <c r="L10" s="594">
        <v>11549</v>
      </c>
      <c r="M10" s="14">
        <v>12567</v>
      </c>
      <c r="N10" s="601">
        <v>23129</v>
      </c>
      <c r="O10" s="594">
        <v>6756</v>
      </c>
      <c r="P10" s="41">
        <v>6394</v>
      </c>
      <c r="Q10" s="601">
        <v>26346</v>
      </c>
      <c r="R10" s="594">
        <v>3480</v>
      </c>
      <c r="S10" s="12">
        <v>4410</v>
      </c>
      <c r="T10" s="636">
        <f t="shared" si="0"/>
        <v>137710</v>
      </c>
      <c r="U10" s="639">
        <f t="shared" si="1"/>
        <v>71715</v>
      </c>
      <c r="V10" s="721">
        <f t="shared" si="2"/>
        <v>91057</v>
      </c>
      <c r="AF10" s="938"/>
      <c r="AG10" s="938"/>
      <c r="AH10" s="938"/>
      <c r="AI10" s="938"/>
      <c r="AJ10" s="938"/>
      <c r="AK10" s="938"/>
      <c r="AL10" s="938"/>
      <c r="AM10" s="938"/>
      <c r="AN10" s="938"/>
      <c r="AO10" s="938"/>
      <c r="AP10" s="938"/>
      <c r="AQ10" s="938"/>
      <c r="AR10" s="938"/>
      <c r="AS10" s="938"/>
      <c r="AT10" s="938"/>
      <c r="AU10" s="939"/>
      <c r="AV10" s="939"/>
      <c r="AW10" s="939"/>
      <c r="AX10" s="939"/>
      <c r="AY10" s="939"/>
      <c r="AZ10" s="939"/>
      <c r="BA10" s="939"/>
      <c r="BB10" s="939"/>
      <c r="BC10" s="939"/>
      <c r="BD10" s="939"/>
      <c r="BE10" s="939"/>
      <c r="BF10" s="939"/>
      <c r="BG10" s="939"/>
    </row>
    <row r="11" spans="1:59" ht="15.75" thickBot="1">
      <c r="A11" s="580" t="s">
        <v>107</v>
      </c>
      <c r="B11" s="582">
        <v>4837</v>
      </c>
      <c r="C11" s="584">
        <v>8766</v>
      </c>
      <c r="D11" s="588">
        <v>8630</v>
      </c>
      <c r="E11" s="601">
        <v>4280</v>
      </c>
      <c r="F11" s="594">
        <f>4333+1672</f>
        <v>6005</v>
      </c>
      <c r="G11" s="15">
        <v>8162</v>
      </c>
      <c r="H11" s="601">
        <v>4170</v>
      </c>
      <c r="I11" s="603">
        <v>18150</v>
      </c>
      <c r="J11" s="42">
        <f>5510+388</f>
        <v>5898</v>
      </c>
      <c r="K11" s="601">
        <v>3420</v>
      </c>
      <c r="L11" s="594">
        <v>3187</v>
      </c>
      <c r="M11" s="14">
        <f>2761+836</f>
        <v>3597</v>
      </c>
      <c r="N11" s="601">
        <v>3070</v>
      </c>
      <c r="O11" s="594">
        <f>2658+836</f>
        <v>3494</v>
      </c>
      <c r="P11" s="41">
        <f>2747+672</f>
        <v>3419</v>
      </c>
      <c r="Q11" s="601">
        <v>3670</v>
      </c>
      <c r="R11" s="594">
        <f>1958+1406</f>
        <v>3364</v>
      </c>
      <c r="S11" s="12">
        <f>1408+280</f>
        <v>1688</v>
      </c>
      <c r="T11" s="636">
        <f t="shared" si="0"/>
        <v>23447</v>
      </c>
      <c r="U11" s="639">
        <f t="shared" si="1"/>
        <v>42966</v>
      </c>
      <c r="V11" s="721">
        <f t="shared" si="2"/>
        <v>31394</v>
      </c>
      <c r="AF11" s="938"/>
      <c r="AG11" s="938"/>
      <c r="AH11" s="938"/>
      <c r="AI11" s="938"/>
      <c r="AJ11" s="938"/>
      <c r="AK11" s="938"/>
      <c r="AL11" s="938"/>
      <c r="AM11" s="938"/>
      <c r="AN11" s="938"/>
      <c r="AO11" s="938"/>
      <c r="AP11" s="938"/>
      <c r="AQ11" s="938"/>
      <c r="AR11" s="938"/>
      <c r="AS11" s="938"/>
      <c r="AT11" s="938"/>
      <c r="AU11" s="939"/>
      <c r="AV11" s="939"/>
      <c r="AW11" s="939"/>
      <c r="AX11" s="939"/>
      <c r="AY11" s="939"/>
      <c r="AZ11" s="939"/>
      <c r="BA11" s="939"/>
      <c r="BB11" s="939"/>
      <c r="BC11" s="939"/>
      <c r="BD11" s="939"/>
      <c r="BE11" s="939"/>
      <c r="BF11" s="939"/>
      <c r="BG11" s="939"/>
    </row>
    <row r="12" spans="1:59" ht="15.75" thickBot="1">
      <c r="A12" s="580" t="s">
        <v>108</v>
      </c>
      <c r="B12" s="582">
        <v>6187</v>
      </c>
      <c r="C12" s="584">
        <v>5486</v>
      </c>
      <c r="D12" s="588">
        <v>5654</v>
      </c>
      <c r="E12" s="601">
        <v>3830</v>
      </c>
      <c r="F12" s="594">
        <v>5700</v>
      </c>
      <c r="G12" s="15">
        <v>6634</v>
      </c>
      <c r="H12" s="601">
        <v>4844</v>
      </c>
      <c r="I12" s="603">
        <v>7090</v>
      </c>
      <c r="J12" s="42">
        <v>6853</v>
      </c>
      <c r="K12" s="601">
        <v>7504</v>
      </c>
      <c r="L12" s="594">
        <v>13696</v>
      </c>
      <c r="M12" s="14">
        <v>7016</v>
      </c>
      <c r="N12" s="601">
        <v>5172</v>
      </c>
      <c r="O12" s="594">
        <v>11232</v>
      </c>
      <c r="P12" s="41">
        <v>10447</v>
      </c>
      <c r="Q12" s="601">
        <v>9068</v>
      </c>
      <c r="R12" s="594">
        <v>3422</v>
      </c>
      <c r="S12" s="12">
        <v>6345</v>
      </c>
      <c r="T12" s="636">
        <f t="shared" si="0"/>
        <v>36605</v>
      </c>
      <c r="U12" s="639">
        <f t="shared" si="1"/>
        <v>46626</v>
      </c>
      <c r="V12" s="721">
        <f t="shared" si="2"/>
        <v>42949</v>
      </c>
      <c r="AF12" s="938"/>
      <c r="AG12" s="938"/>
      <c r="AH12" s="938"/>
      <c r="AI12" s="938"/>
      <c r="AJ12" s="938"/>
      <c r="AK12" s="938"/>
      <c r="AL12" s="938"/>
      <c r="AM12" s="938"/>
      <c r="AN12" s="938"/>
      <c r="AO12" s="938"/>
      <c r="AP12" s="938"/>
      <c r="AQ12" s="938"/>
      <c r="AR12" s="938"/>
      <c r="AS12" s="938"/>
      <c r="AT12" s="938"/>
      <c r="AU12" s="939"/>
      <c r="AV12" s="939"/>
      <c r="AW12" s="939"/>
      <c r="AX12" s="939"/>
      <c r="AY12" s="939"/>
      <c r="AZ12" s="939"/>
      <c r="BA12" s="939"/>
      <c r="BB12" s="939"/>
      <c r="BC12" s="939"/>
      <c r="BD12" s="939"/>
      <c r="BE12" s="939"/>
      <c r="BF12" s="939"/>
      <c r="BG12" s="939"/>
    </row>
    <row r="13" spans="1:59" ht="15.75" thickBot="1">
      <c r="A13" s="580" t="s">
        <v>109</v>
      </c>
      <c r="B13" s="582">
        <v>300</v>
      </c>
      <c r="C13" s="585">
        <v>0</v>
      </c>
      <c r="D13" s="589">
        <v>55</v>
      </c>
      <c r="E13" s="595">
        <v>300</v>
      </c>
      <c r="F13" s="594">
        <v>0</v>
      </c>
      <c r="G13" s="24">
        <v>0</v>
      </c>
      <c r="H13" s="601">
        <v>296</v>
      </c>
      <c r="I13" s="603">
        <v>0</v>
      </c>
      <c r="J13" s="43">
        <v>385</v>
      </c>
      <c r="K13" s="595">
        <v>306</v>
      </c>
      <c r="L13" s="594">
        <v>1948</v>
      </c>
      <c r="M13" s="23">
        <v>1477</v>
      </c>
      <c r="N13" s="601">
        <v>301</v>
      </c>
      <c r="O13" s="594">
        <v>684</v>
      </c>
      <c r="P13" s="21">
        <v>416</v>
      </c>
      <c r="Q13" s="601">
        <v>299</v>
      </c>
      <c r="R13" s="594">
        <v>294</v>
      </c>
      <c r="S13" s="50">
        <v>307</v>
      </c>
      <c r="T13" s="636">
        <f t="shared" si="0"/>
        <v>1802</v>
      </c>
      <c r="U13" s="639">
        <f t="shared" si="1"/>
        <v>2926</v>
      </c>
      <c r="V13" s="721">
        <f t="shared" si="2"/>
        <v>2640</v>
      </c>
      <c r="AF13" s="938"/>
      <c r="AG13" s="938"/>
      <c r="AH13" s="938"/>
      <c r="AI13" s="938"/>
      <c r="AJ13" s="938"/>
      <c r="AK13" s="938"/>
      <c r="AL13" s="938"/>
      <c r="AM13" s="938"/>
      <c r="AN13" s="938"/>
      <c r="AO13" s="938"/>
      <c r="AP13" s="938"/>
      <c r="AQ13" s="938"/>
      <c r="AR13" s="938"/>
      <c r="AS13" s="938"/>
      <c r="AT13" s="938"/>
      <c r="AU13" s="939"/>
      <c r="AV13" s="939"/>
      <c r="AW13" s="939"/>
      <c r="AX13" s="939"/>
      <c r="AY13" s="939"/>
      <c r="AZ13" s="939"/>
      <c r="BA13" s="939"/>
      <c r="BB13" s="939"/>
      <c r="BC13" s="939"/>
      <c r="BD13" s="939"/>
      <c r="BE13" s="939"/>
      <c r="BF13" s="939"/>
      <c r="BG13" s="939"/>
    </row>
    <row r="14" spans="1:59" ht="15.75" thickBot="1">
      <c r="A14" s="580" t="s">
        <v>256</v>
      </c>
      <c r="B14" s="582">
        <v>6592</v>
      </c>
      <c r="C14" s="586">
        <v>5500</v>
      </c>
      <c r="D14" s="590">
        <v>4429</v>
      </c>
      <c r="E14" s="596">
        <v>6592</v>
      </c>
      <c r="F14" s="594">
        <v>5000</v>
      </c>
      <c r="G14" s="29">
        <v>4627</v>
      </c>
      <c r="H14" s="596">
        <v>6592</v>
      </c>
      <c r="I14" s="603">
        <v>1720</v>
      </c>
      <c r="J14" s="45">
        <f>1552+3158</f>
        <v>4710</v>
      </c>
      <c r="K14" s="596">
        <v>6592</v>
      </c>
      <c r="L14" s="594">
        <f>3041+7018</f>
        <v>10059</v>
      </c>
      <c r="M14" s="28">
        <f>3016+1447</f>
        <v>4463</v>
      </c>
      <c r="N14" s="596">
        <v>6592</v>
      </c>
      <c r="O14" s="594">
        <f>1250+2016</f>
        <v>3266</v>
      </c>
      <c r="P14" s="47">
        <f>1905+2295</f>
        <v>4200</v>
      </c>
      <c r="Q14" s="596">
        <v>6592</v>
      </c>
      <c r="R14" s="594">
        <f>(2850+1896)</f>
        <v>4746</v>
      </c>
      <c r="S14" s="51">
        <f>1385+1465</f>
        <v>2850</v>
      </c>
      <c r="T14" s="636">
        <f t="shared" si="0"/>
        <v>39552</v>
      </c>
      <c r="U14" s="639">
        <f t="shared" si="1"/>
        <v>30291</v>
      </c>
      <c r="V14" s="721">
        <f t="shared" si="2"/>
        <v>25279</v>
      </c>
      <c r="AF14" s="938"/>
      <c r="AG14" s="938"/>
      <c r="AH14" s="938"/>
      <c r="AI14" s="938"/>
      <c r="AJ14" s="938"/>
      <c r="AK14" s="938"/>
      <c r="AL14" s="938"/>
      <c r="AM14" s="938"/>
      <c r="AN14" s="938"/>
      <c r="AO14" s="938"/>
      <c r="AP14" s="938"/>
      <c r="AQ14" s="938"/>
      <c r="AR14" s="938"/>
      <c r="AS14" s="938"/>
      <c r="AT14" s="938"/>
      <c r="AU14" s="939"/>
      <c r="AV14" s="939"/>
      <c r="AW14" s="939"/>
      <c r="AX14" s="939"/>
      <c r="AY14" s="939"/>
      <c r="AZ14" s="939"/>
      <c r="BA14" s="939"/>
      <c r="BB14" s="939"/>
      <c r="BC14" s="939"/>
      <c r="BD14" s="939"/>
      <c r="BE14" s="939"/>
      <c r="BF14" s="939"/>
      <c r="BG14" s="939"/>
    </row>
    <row r="15" spans="1:59" ht="15.75" thickBot="1">
      <c r="A15" s="580" t="s">
        <v>257</v>
      </c>
      <c r="B15" s="582">
        <v>5000</v>
      </c>
      <c r="C15" s="587">
        <v>0</v>
      </c>
      <c r="D15" s="591">
        <v>484</v>
      </c>
      <c r="E15" s="597">
        <v>5000</v>
      </c>
      <c r="F15" s="594">
        <v>463</v>
      </c>
      <c r="G15" s="554">
        <v>476</v>
      </c>
      <c r="H15" s="601">
        <v>5000</v>
      </c>
      <c r="I15" s="603">
        <v>3150</v>
      </c>
      <c r="J15" s="555">
        <v>130</v>
      </c>
      <c r="K15" s="601">
        <v>5000</v>
      </c>
      <c r="L15" s="594">
        <v>4500</v>
      </c>
      <c r="M15" s="553">
        <v>1370</v>
      </c>
      <c r="N15" s="601">
        <v>5000</v>
      </c>
      <c r="O15" s="594">
        <v>4390</v>
      </c>
      <c r="P15" s="556">
        <f>2690</f>
        <v>2690</v>
      </c>
      <c r="Q15" s="601">
        <v>5000</v>
      </c>
      <c r="R15" s="594">
        <v>1800</v>
      </c>
      <c r="S15" s="557">
        <f>1680+40</f>
        <v>1720</v>
      </c>
      <c r="T15" s="636">
        <f t="shared" si="0"/>
        <v>30000</v>
      </c>
      <c r="U15" s="639">
        <f t="shared" si="1"/>
        <v>14303</v>
      </c>
      <c r="V15" s="721">
        <f t="shared" si="2"/>
        <v>6870</v>
      </c>
      <c r="AF15" s="938"/>
      <c r="AG15" s="938"/>
      <c r="AH15" s="938"/>
      <c r="AI15" s="938"/>
      <c r="AJ15" s="938"/>
      <c r="AK15" s="938"/>
      <c r="AL15" s="938"/>
      <c r="AM15" s="938"/>
      <c r="AN15" s="938"/>
      <c r="AO15" s="938"/>
      <c r="AP15" s="938"/>
      <c r="AQ15" s="938"/>
      <c r="AR15" s="938"/>
      <c r="AS15" s="938"/>
      <c r="AT15" s="938"/>
      <c r="AU15" s="939"/>
      <c r="AV15" s="939"/>
      <c r="AW15" s="939"/>
      <c r="AX15" s="939"/>
      <c r="AY15" s="939"/>
      <c r="AZ15" s="939"/>
      <c r="BA15" s="939"/>
      <c r="BB15" s="939"/>
      <c r="BC15" s="939"/>
      <c r="BD15" s="939"/>
      <c r="BE15" s="939"/>
      <c r="BF15" s="939"/>
      <c r="BG15" s="939"/>
    </row>
    <row r="16" spans="1:59" ht="15.75" thickBot="1">
      <c r="A16" s="30" t="s">
        <v>258</v>
      </c>
      <c r="B16" s="592">
        <v>1214</v>
      </c>
      <c r="C16" s="31">
        <v>870</v>
      </c>
      <c r="D16" s="32">
        <v>732</v>
      </c>
      <c r="E16" s="600">
        <v>944</v>
      </c>
      <c r="F16" s="599">
        <v>0</v>
      </c>
      <c r="G16" s="34">
        <v>404</v>
      </c>
      <c r="H16" s="604">
        <v>893</v>
      </c>
      <c r="I16" s="605">
        <v>820</v>
      </c>
      <c r="J16" s="48">
        <v>663</v>
      </c>
      <c r="K16" s="606">
        <v>851</v>
      </c>
      <c r="L16" s="598">
        <v>560</v>
      </c>
      <c r="M16" s="34">
        <v>374</v>
      </c>
      <c r="N16" s="606">
        <v>669</v>
      </c>
      <c r="O16" s="598">
        <v>140</v>
      </c>
      <c r="P16" s="49">
        <v>140</v>
      </c>
      <c r="Q16" s="606">
        <v>881</v>
      </c>
      <c r="R16" s="598">
        <v>0</v>
      </c>
      <c r="S16" s="32">
        <v>108</v>
      </c>
      <c r="T16" s="640">
        <f t="shared" si="0"/>
        <v>5452</v>
      </c>
      <c r="U16" s="641">
        <f t="shared" si="1"/>
        <v>2390</v>
      </c>
      <c r="V16" s="722">
        <f t="shared" si="2"/>
        <v>2421</v>
      </c>
      <c r="AF16" s="938"/>
      <c r="AG16" s="938"/>
      <c r="AH16" s="938"/>
      <c r="AI16" s="938"/>
      <c r="AJ16" s="938"/>
      <c r="AK16" s="938"/>
      <c r="AL16" s="938"/>
      <c r="AM16" s="938"/>
      <c r="AN16" s="938"/>
      <c r="AO16" s="938"/>
      <c r="AP16" s="938"/>
      <c r="AQ16" s="938"/>
      <c r="AR16" s="938"/>
      <c r="AS16" s="938"/>
      <c r="AT16" s="938"/>
      <c r="AU16" s="939"/>
      <c r="AV16" s="939"/>
      <c r="AW16" s="939"/>
      <c r="AX16" s="939"/>
      <c r="AY16" s="939"/>
      <c r="AZ16" s="939"/>
      <c r="BA16" s="939"/>
      <c r="BB16" s="939"/>
      <c r="BC16" s="939"/>
      <c r="BD16" s="939"/>
      <c r="BE16" s="939"/>
      <c r="BF16" s="939"/>
      <c r="BG16" s="939"/>
    </row>
    <row r="17" spans="1:59" ht="16.5" thickTop="1" thickBot="1">
      <c r="A17" s="35" t="s">
        <v>73</v>
      </c>
      <c r="B17" s="593">
        <f t="shared" ref="B17:S17" si="3">SUM(B8:B16)</f>
        <v>78952</v>
      </c>
      <c r="C17" s="581">
        <f t="shared" si="3"/>
        <v>62142</v>
      </c>
      <c r="D17" s="32">
        <f t="shared" si="3"/>
        <v>64937</v>
      </c>
      <c r="E17" s="602">
        <f t="shared" si="3"/>
        <v>71896</v>
      </c>
      <c r="F17" s="581">
        <f t="shared" si="3"/>
        <v>73238</v>
      </c>
      <c r="G17" s="33">
        <f t="shared" si="3"/>
        <v>74631</v>
      </c>
      <c r="H17" s="602">
        <f t="shared" si="3"/>
        <v>84836</v>
      </c>
      <c r="I17" s="581">
        <f t="shared" si="3"/>
        <v>64998</v>
      </c>
      <c r="J17" s="33">
        <f t="shared" si="3"/>
        <v>69990</v>
      </c>
      <c r="K17" s="602">
        <f t="shared" si="3"/>
        <v>79095</v>
      </c>
      <c r="L17" s="38">
        <f t="shared" si="3"/>
        <v>52751</v>
      </c>
      <c r="M17" s="33">
        <f t="shared" si="3"/>
        <v>39275</v>
      </c>
      <c r="N17" s="602">
        <f t="shared" si="3"/>
        <v>75683</v>
      </c>
      <c r="O17" s="38">
        <f t="shared" si="3"/>
        <v>34462</v>
      </c>
      <c r="P17" s="32">
        <f t="shared" si="3"/>
        <v>32472</v>
      </c>
      <c r="Q17" s="602">
        <f t="shared" si="3"/>
        <v>91806</v>
      </c>
      <c r="R17" s="38">
        <f t="shared" si="3"/>
        <v>24156</v>
      </c>
      <c r="S17" s="32">
        <f t="shared" si="3"/>
        <v>21152</v>
      </c>
      <c r="T17" s="635">
        <f t="shared" si="0"/>
        <v>482268</v>
      </c>
      <c r="U17" s="638">
        <f t="shared" si="1"/>
        <v>311747</v>
      </c>
      <c r="V17" s="720">
        <f t="shared" si="2"/>
        <v>302457</v>
      </c>
      <c r="AF17" s="938"/>
      <c r="AG17" s="938"/>
      <c r="AH17" s="938"/>
      <c r="AI17" s="938"/>
      <c r="AJ17" s="938"/>
      <c r="AK17" s="938"/>
      <c r="AL17" s="938"/>
      <c r="AM17" s="938"/>
      <c r="AN17" s="938"/>
      <c r="AO17" s="938"/>
      <c r="AP17" s="938"/>
      <c r="AQ17" s="938"/>
      <c r="AR17" s="938"/>
      <c r="AS17" s="938"/>
      <c r="AT17" s="938"/>
      <c r="AU17" s="939"/>
      <c r="AV17" s="939"/>
      <c r="AW17" s="939"/>
      <c r="AX17" s="939"/>
      <c r="AY17" s="939"/>
      <c r="AZ17" s="939"/>
      <c r="BA17" s="939"/>
      <c r="BB17" s="939"/>
      <c r="BC17" s="939"/>
      <c r="BD17" s="939"/>
      <c r="BE17" s="939"/>
      <c r="BF17" s="939"/>
      <c r="BG17" s="939"/>
    </row>
    <row r="18" spans="1:59" ht="15.75" thickTop="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938"/>
      <c r="AG18" s="938"/>
      <c r="AH18" s="938"/>
      <c r="AI18" s="938"/>
      <c r="AJ18" s="938"/>
      <c r="AK18" s="938"/>
      <c r="AL18" s="938"/>
      <c r="AM18" s="938"/>
      <c r="AN18" s="938"/>
      <c r="AO18" s="938"/>
      <c r="AP18" s="938"/>
      <c r="AQ18" s="938"/>
      <c r="AR18" s="938"/>
      <c r="AS18" s="938"/>
      <c r="AT18" s="938"/>
      <c r="AU18" s="939"/>
      <c r="AV18" s="939"/>
      <c r="AW18" s="939"/>
      <c r="AX18" s="939"/>
      <c r="AY18" s="939"/>
      <c r="AZ18" s="939"/>
      <c r="BA18" s="939"/>
      <c r="BB18" s="939"/>
      <c r="BC18" s="939"/>
      <c r="BD18" s="939"/>
      <c r="BE18" s="939"/>
      <c r="BF18" s="939"/>
      <c r="BG18" s="939"/>
    </row>
    <row r="19" spans="1:59" ht="15.75" thickBo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938"/>
      <c r="AG19" s="938"/>
      <c r="AH19" s="938"/>
      <c r="AI19" s="938"/>
      <c r="AJ19" s="938"/>
      <c r="AK19" s="938"/>
      <c r="AL19" s="938"/>
      <c r="AM19" s="938"/>
      <c r="AN19" s="938"/>
      <c r="AO19" s="938"/>
      <c r="AP19" s="938"/>
      <c r="AQ19" s="938"/>
      <c r="AR19" s="938"/>
      <c r="AS19" s="938"/>
      <c r="AT19" s="938"/>
      <c r="AU19" s="939"/>
      <c r="AV19" s="939"/>
      <c r="AW19" s="939"/>
      <c r="AX19" s="939"/>
      <c r="AY19" s="939"/>
      <c r="AZ19" s="939"/>
      <c r="BA19" s="939"/>
      <c r="BB19" s="939"/>
      <c r="BC19" s="939"/>
      <c r="BD19" s="939"/>
      <c r="BE19" s="939"/>
      <c r="BF19" s="939"/>
      <c r="BG19" s="939"/>
    </row>
    <row r="20" spans="1:59" ht="16.5" thickTop="1" thickBot="1">
      <c r="A20" s="5"/>
      <c r="B20" s="953" t="s">
        <v>240</v>
      </c>
      <c r="C20" s="954"/>
      <c r="D20" s="954"/>
      <c r="E20" s="942" t="s">
        <v>243</v>
      </c>
      <c r="F20" s="943"/>
      <c r="G20" s="943"/>
      <c r="H20" s="942" t="s">
        <v>244</v>
      </c>
      <c r="I20" s="943"/>
      <c r="J20" s="943"/>
      <c r="K20" s="942" t="s">
        <v>245</v>
      </c>
      <c r="L20" s="943"/>
      <c r="M20" s="943"/>
      <c r="N20" s="942" t="s">
        <v>246</v>
      </c>
      <c r="O20" s="943"/>
      <c r="P20" s="943"/>
      <c r="Q20" s="957" t="s">
        <v>247</v>
      </c>
      <c r="R20" s="958"/>
      <c r="S20" s="958"/>
      <c r="T20" s="957" t="s">
        <v>73</v>
      </c>
      <c r="U20" s="958"/>
      <c r="V20" s="959"/>
      <c r="W20" s="5"/>
      <c r="X20" s="5"/>
      <c r="Y20" s="5"/>
      <c r="Z20" s="5"/>
      <c r="AA20" s="5"/>
      <c r="AB20" s="5"/>
      <c r="AC20" s="5"/>
      <c r="AD20" s="5"/>
      <c r="AE20" s="5"/>
      <c r="AF20" s="938"/>
      <c r="AG20" s="938"/>
      <c r="AH20" s="938"/>
      <c r="AI20" s="938"/>
      <c r="AJ20" s="938"/>
      <c r="AK20" s="938"/>
      <c r="AL20" s="938"/>
      <c r="AM20" s="938"/>
      <c r="AN20" s="938"/>
      <c r="AO20" s="938"/>
      <c r="AP20" s="938"/>
      <c r="AQ20" s="938"/>
      <c r="AR20" s="938"/>
      <c r="AS20" s="938"/>
      <c r="AT20" s="938"/>
      <c r="AU20" s="939"/>
      <c r="AV20" s="939"/>
      <c r="AW20" s="939"/>
      <c r="AX20" s="939"/>
      <c r="AY20" s="939"/>
      <c r="AZ20" s="939"/>
      <c r="BA20" s="939"/>
      <c r="BB20" s="939"/>
      <c r="BC20" s="939"/>
      <c r="BD20" s="939"/>
      <c r="BE20" s="939"/>
      <c r="BF20" s="939"/>
      <c r="BG20" s="939"/>
    </row>
    <row r="21" spans="1:59" ht="15.75" thickBot="1">
      <c r="A21" s="5"/>
      <c r="B21" s="611" t="s">
        <v>295</v>
      </c>
      <c r="C21" s="612" t="s">
        <v>259</v>
      </c>
      <c r="D21" s="613" t="s">
        <v>103</v>
      </c>
      <c r="E21" s="615" t="s">
        <v>295</v>
      </c>
      <c r="F21" s="612" t="s">
        <v>259</v>
      </c>
      <c r="G21" s="607" t="s">
        <v>103</v>
      </c>
      <c r="H21" s="615" t="s">
        <v>295</v>
      </c>
      <c r="I21" s="612" t="s">
        <v>259</v>
      </c>
      <c r="J21" s="607" t="s">
        <v>103</v>
      </c>
      <c r="K21" s="615" t="s">
        <v>295</v>
      </c>
      <c r="L21" s="612" t="s">
        <v>259</v>
      </c>
      <c r="M21" s="607" t="s">
        <v>103</v>
      </c>
      <c r="N21" s="615" t="s">
        <v>295</v>
      </c>
      <c r="O21" s="612" t="s">
        <v>259</v>
      </c>
      <c r="P21" s="616" t="s">
        <v>103</v>
      </c>
      <c r="Q21" s="615" t="s">
        <v>295</v>
      </c>
      <c r="R21" s="612" t="s">
        <v>259</v>
      </c>
      <c r="S21" s="613" t="s">
        <v>103</v>
      </c>
      <c r="T21" s="633" t="s">
        <v>295</v>
      </c>
      <c r="U21" s="612" t="s">
        <v>259</v>
      </c>
      <c r="V21" s="718" t="s">
        <v>103</v>
      </c>
      <c r="W21" s="5"/>
      <c r="X21" s="5"/>
      <c r="Y21" s="5"/>
      <c r="Z21" s="5"/>
      <c r="AA21" s="5"/>
      <c r="AB21" s="5"/>
      <c r="AC21" s="5"/>
      <c r="AD21" s="5"/>
      <c r="AE21" s="5"/>
      <c r="AF21" s="938"/>
      <c r="AG21" s="938"/>
      <c r="AH21" s="938"/>
      <c r="AI21" s="938"/>
      <c r="AJ21" s="938"/>
      <c r="AK21" s="938"/>
      <c r="AL21" s="938"/>
      <c r="AM21" s="938"/>
      <c r="AN21" s="938"/>
      <c r="AO21" s="938"/>
      <c r="AP21" s="938"/>
      <c r="AQ21" s="938"/>
      <c r="AR21" s="938"/>
      <c r="AS21" s="938"/>
      <c r="AT21" s="938"/>
      <c r="AU21" s="939"/>
      <c r="AV21" s="939"/>
      <c r="AW21" s="939"/>
      <c r="AX21" s="939"/>
      <c r="AY21" s="939"/>
      <c r="AZ21" s="939"/>
      <c r="BA21" s="939"/>
      <c r="BB21" s="939"/>
      <c r="BC21" s="939"/>
      <c r="BD21" s="939"/>
      <c r="BE21" s="939"/>
      <c r="BF21" s="939"/>
      <c r="BG21" s="939"/>
    </row>
    <row r="22" spans="1:59" ht="16.5" thickTop="1" thickBot="1">
      <c r="A22" s="723" t="s">
        <v>73</v>
      </c>
      <c r="B22" s="724">
        <v>78962</v>
      </c>
      <c r="C22" s="581">
        <v>62142</v>
      </c>
      <c r="D22" s="61">
        <v>64937</v>
      </c>
      <c r="E22" s="602">
        <v>71896</v>
      </c>
      <c r="F22" s="581">
        <v>73238</v>
      </c>
      <c r="G22" s="725">
        <v>74631</v>
      </c>
      <c r="H22" s="602">
        <v>84836</v>
      </c>
      <c r="I22" s="581">
        <v>64998</v>
      </c>
      <c r="J22" s="725">
        <v>69990</v>
      </c>
      <c r="K22" s="602">
        <v>79095</v>
      </c>
      <c r="L22" s="726">
        <v>52751</v>
      </c>
      <c r="M22" s="725">
        <v>39275</v>
      </c>
      <c r="N22" s="602">
        <v>75683</v>
      </c>
      <c r="O22" s="726">
        <v>34462</v>
      </c>
      <c r="P22" s="61">
        <v>32472</v>
      </c>
      <c r="Q22" s="602">
        <v>91806</v>
      </c>
      <c r="R22" s="726">
        <v>24156</v>
      </c>
      <c r="S22" s="61">
        <v>21152</v>
      </c>
      <c r="T22" s="727">
        <v>482268</v>
      </c>
      <c r="U22" s="728">
        <f>R22+O22+L22+I22+F22+C22</f>
        <v>311747</v>
      </c>
      <c r="V22" s="729">
        <f>S22+P22+M22+J22+G22+D22</f>
        <v>302457</v>
      </c>
      <c r="W22" s="5"/>
      <c r="X22" s="5"/>
      <c r="Y22" s="5"/>
      <c r="Z22" s="5"/>
      <c r="AA22" s="5"/>
      <c r="AB22" s="5"/>
      <c r="AC22" s="5"/>
      <c r="AD22" s="5"/>
      <c r="AE22" s="5"/>
      <c r="AF22" s="938"/>
      <c r="AG22" s="938"/>
      <c r="AH22" s="938"/>
      <c r="AI22" s="938"/>
      <c r="AJ22" s="938"/>
      <c r="AK22" s="938"/>
      <c r="AL22" s="938"/>
      <c r="AM22" s="938"/>
      <c r="AN22" s="938"/>
      <c r="AO22" s="938"/>
      <c r="AP22" s="938"/>
      <c r="AQ22" s="938"/>
      <c r="AR22" s="938"/>
      <c r="AS22" s="938"/>
      <c r="AT22" s="938"/>
      <c r="AU22" s="939"/>
      <c r="AV22" s="939"/>
      <c r="AW22" s="939"/>
      <c r="AX22" s="939"/>
      <c r="AY22" s="939"/>
      <c r="AZ22" s="939"/>
      <c r="BA22" s="939"/>
      <c r="BB22" s="939"/>
      <c r="BC22" s="939"/>
      <c r="BD22" s="939"/>
      <c r="BE22" s="939"/>
      <c r="BF22" s="939"/>
      <c r="BG22" s="939"/>
    </row>
    <row r="23" spans="1:59" ht="15.75" thickTop="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938"/>
      <c r="AG23" s="938"/>
      <c r="AH23" s="938"/>
      <c r="AI23" s="938"/>
      <c r="AJ23" s="938"/>
      <c r="AK23" s="938"/>
      <c r="AL23" s="938"/>
      <c r="AM23" s="938"/>
      <c r="AN23" s="938"/>
      <c r="AO23" s="938"/>
      <c r="AP23" s="938"/>
      <c r="AQ23" s="938"/>
      <c r="AR23" s="938"/>
      <c r="AS23" s="938"/>
      <c r="AT23" s="938"/>
      <c r="AU23" s="939"/>
      <c r="AV23" s="939"/>
      <c r="AW23" s="939"/>
      <c r="AX23" s="939"/>
      <c r="AY23" s="939"/>
      <c r="AZ23" s="939"/>
      <c r="BA23" s="939"/>
      <c r="BB23" s="939"/>
      <c r="BC23" s="939"/>
      <c r="BD23" s="939"/>
      <c r="BE23" s="939"/>
      <c r="BF23" s="939"/>
      <c r="BG23" s="939"/>
    </row>
    <row r="24" spans="1:59">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938"/>
      <c r="AG24" s="938"/>
      <c r="AH24" s="938"/>
      <c r="AI24" s="938"/>
      <c r="AJ24" s="938"/>
      <c r="AK24" s="938"/>
      <c r="AL24" s="938"/>
      <c r="AM24" s="938"/>
      <c r="AN24" s="938"/>
      <c r="AO24" s="938"/>
      <c r="AP24" s="938"/>
      <c r="AQ24" s="938"/>
      <c r="AR24" s="938"/>
      <c r="AS24" s="938"/>
      <c r="AT24" s="938"/>
      <c r="AU24" s="939"/>
      <c r="AV24" s="939"/>
      <c r="AW24" s="939"/>
      <c r="AX24" s="939"/>
      <c r="AY24" s="939"/>
      <c r="AZ24" s="939"/>
      <c r="BA24" s="939"/>
      <c r="BB24" s="939"/>
      <c r="BC24" s="939"/>
      <c r="BD24" s="939"/>
      <c r="BE24" s="939"/>
      <c r="BF24" s="939"/>
      <c r="BG24" s="939"/>
    </row>
    <row r="25" spans="1:59">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938"/>
      <c r="AG25" s="938"/>
      <c r="AH25" s="938"/>
      <c r="AI25" s="938"/>
      <c r="AJ25" s="938"/>
      <c r="AK25" s="938"/>
      <c r="AL25" s="938"/>
      <c r="AM25" s="938"/>
      <c r="AN25" s="938"/>
      <c r="AO25" s="938"/>
      <c r="AP25" s="938"/>
      <c r="AQ25" s="938"/>
      <c r="AR25" s="938"/>
      <c r="AS25" s="938"/>
      <c r="AT25" s="938"/>
      <c r="AU25" s="939"/>
      <c r="AV25" s="939"/>
      <c r="AW25" s="939"/>
      <c r="AX25" s="939"/>
      <c r="AY25" s="939"/>
      <c r="AZ25" s="939"/>
      <c r="BA25" s="939"/>
      <c r="BB25" s="939"/>
      <c r="BC25" s="939"/>
      <c r="BD25" s="939"/>
      <c r="BE25" s="939"/>
      <c r="BF25" s="939"/>
      <c r="BG25" s="939"/>
    </row>
    <row r="26" spans="1:59">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938"/>
      <c r="AG26" s="938"/>
      <c r="AH26" s="938"/>
      <c r="AI26" s="938"/>
      <c r="AJ26" s="938"/>
      <c r="AK26" s="938"/>
      <c r="AL26" s="938"/>
      <c r="AM26" s="938"/>
      <c r="AN26" s="938"/>
      <c r="AO26" s="938"/>
      <c r="AP26" s="938"/>
      <c r="AQ26" s="938"/>
      <c r="AR26" s="938"/>
      <c r="AS26" s="938"/>
      <c r="AT26" s="938"/>
      <c r="AU26" s="939"/>
      <c r="AV26" s="939"/>
      <c r="AW26" s="939"/>
      <c r="AX26" s="939"/>
      <c r="AY26" s="939"/>
      <c r="AZ26" s="939"/>
      <c r="BA26" s="939"/>
      <c r="BB26" s="939"/>
      <c r="BC26" s="939"/>
      <c r="BD26" s="939"/>
      <c r="BE26" s="939"/>
      <c r="BF26" s="939"/>
      <c r="BG26" s="939"/>
    </row>
    <row r="27" spans="1:59">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938"/>
      <c r="AG27" s="938"/>
      <c r="AH27" s="938"/>
      <c r="AI27" s="938"/>
      <c r="AJ27" s="938"/>
      <c r="AK27" s="938"/>
      <c r="AL27" s="938"/>
      <c r="AM27" s="938"/>
      <c r="AN27" s="938"/>
      <c r="AO27" s="938"/>
      <c r="AP27" s="938"/>
      <c r="AQ27" s="938"/>
      <c r="AR27" s="938"/>
      <c r="AS27" s="938"/>
      <c r="AT27" s="938"/>
      <c r="AU27" s="939"/>
      <c r="AV27" s="939"/>
      <c r="AW27" s="939"/>
      <c r="AX27" s="939"/>
      <c r="AY27" s="939"/>
      <c r="AZ27" s="939"/>
      <c r="BA27" s="939"/>
      <c r="BB27" s="939"/>
      <c r="BC27" s="939"/>
      <c r="BD27" s="939"/>
      <c r="BE27" s="939"/>
      <c r="BF27" s="939"/>
      <c r="BG27" s="939"/>
    </row>
    <row r="28" spans="1:59">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938"/>
      <c r="AG28" s="938"/>
      <c r="AH28" s="938"/>
      <c r="AI28" s="938"/>
      <c r="AJ28" s="938"/>
      <c r="AK28" s="938"/>
      <c r="AL28" s="938"/>
      <c r="AM28" s="938"/>
      <c r="AN28" s="938"/>
      <c r="AO28" s="938"/>
      <c r="AP28" s="938"/>
      <c r="AQ28" s="938"/>
      <c r="AR28" s="938"/>
      <c r="AS28" s="938"/>
      <c r="AT28" s="938"/>
      <c r="AU28" s="939"/>
      <c r="AV28" s="939"/>
      <c r="AW28" s="939"/>
      <c r="AX28" s="939"/>
      <c r="AY28" s="939"/>
      <c r="AZ28" s="939"/>
      <c r="BA28" s="939"/>
      <c r="BB28" s="939"/>
      <c r="BC28" s="939"/>
      <c r="BD28" s="939"/>
      <c r="BE28" s="939"/>
      <c r="BF28" s="939"/>
      <c r="BG28" s="939"/>
    </row>
    <row r="29" spans="1:59">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938"/>
      <c r="AG29" s="938"/>
      <c r="AH29" s="938"/>
      <c r="AI29" s="938"/>
      <c r="AJ29" s="938"/>
      <c r="AK29" s="938"/>
      <c r="AL29" s="938"/>
      <c r="AM29" s="938"/>
      <c r="AN29" s="938"/>
      <c r="AO29" s="938"/>
      <c r="AP29" s="938"/>
      <c r="AQ29" s="938"/>
      <c r="AR29" s="938"/>
      <c r="AS29" s="938"/>
      <c r="AT29" s="938"/>
      <c r="AU29" s="939"/>
      <c r="AV29" s="939"/>
      <c r="AW29" s="939"/>
      <c r="AX29" s="939"/>
      <c r="AY29" s="939"/>
      <c r="AZ29" s="939"/>
      <c r="BA29" s="939"/>
      <c r="BB29" s="939"/>
      <c r="BC29" s="939"/>
      <c r="BD29" s="939"/>
      <c r="BE29" s="939"/>
      <c r="BF29" s="939"/>
      <c r="BG29" s="939"/>
    </row>
    <row r="30" spans="1:59">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938"/>
      <c r="AG30" s="938"/>
      <c r="AH30" s="938"/>
      <c r="AI30" s="938"/>
      <c r="AJ30" s="938"/>
      <c r="AK30" s="938"/>
      <c r="AL30" s="938"/>
      <c r="AM30" s="938"/>
      <c r="AN30" s="938"/>
      <c r="AO30" s="938"/>
      <c r="AP30" s="938"/>
      <c r="AQ30" s="938"/>
      <c r="AR30" s="938"/>
      <c r="AS30" s="938"/>
      <c r="AT30" s="938"/>
      <c r="AU30" s="939"/>
      <c r="AV30" s="939"/>
      <c r="AW30" s="939"/>
      <c r="AX30" s="939"/>
      <c r="AY30" s="939"/>
      <c r="AZ30" s="939"/>
      <c r="BA30" s="939"/>
      <c r="BB30" s="939"/>
      <c r="BC30" s="939"/>
      <c r="BD30" s="939"/>
      <c r="BE30" s="939"/>
      <c r="BF30" s="939"/>
      <c r="BG30" s="939"/>
    </row>
    <row r="31" spans="1:59">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938"/>
      <c r="AG31" s="938"/>
      <c r="AH31" s="938"/>
      <c r="AI31" s="938"/>
      <c r="AJ31" s="938"/>
      <c r="AK31" s="938"/>
      <c r="AL31" s="938"/>
      <c r="AM31" s="938"/>
      <c r="AN31" s="938"/>
      <c r="AO31" s="938"/>
      <c r="AP31" s="938"/>
      <c r="AQ31" s="938"/>
      <c r="AR31" s="938"/>
      <c r="AS31" s="938"/>
      <c r="AT31" s="938"/>
      <c r="AU31" s="939"/>
      <c r="AV31" s="939"/>
      <c r="AW31" s="939"/>
      <c r="AX31" s="939"/>
      <c r="AY31" s="939"/>
      <c r="AZ31" s="939"/>
      <c r="BA31" s="939"/>
      <c r="BB31" s="939"/>
      <c r="BC31" s="939"/>
      <c r="BD31" s="939"/>
      <c r="BE31" s="939"/>
      <c r="BF31" s="939"/>
      <c r="BG31" s="939"/>
    </row>
    <row r="32" spans="1:59">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938"/>
      <c r="AG32" s="938"/>
      <c r="AH32" s="938"/>
      <c r="AI32" s="938"/>
      <c r="AJ32" s="938"/>
      <c r="AK32" s="938"/>
      <c r="AL32" s="938"/>
      <c r="AM32" s="938"/>
      <c r="AN32" s="938"/>
      <c r="AO32" s="938"/>
      <c r="AP32" s="938"/>
      <c r="AQ32" s="938"/>
      <c r="AR32" s="938"/>
      <c r="AS32" s="938"/>
      <c r="AT32" s="938"/>
      <c r="AU32" s="939"/>
      <c r="AV32" s="939"/>
      <c r="AW32" s="939"/>
      <c r="AX32" s="939"/>
      <c r="AY32" s="939"/>
      <c r="AZ32" s="939"/>
      <c r="BA32" s="939"/>
      <c r="BB32" s="939"/>
      <c r="BC32" s="939"/>
      <c r="BD32" s="939"/>
      <c r="BE32" s="939"/>
      <c r="BF32" s="939"/>
      <c r="BG32" s="939"/>
    </row>
    <row r="33" spans="1:59">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938"/>
      <c r="AG33" s="938"/>
      <c r="AH33" s="938"/>
      <c r="AI33" s="938"/>
      <c r="AJ33" s="938"/>
      <c r="AK33" s="938"/>
      <c r="AL33" s="938"/>
      <c r="AM33" s="938"/>
      <c r="AN33" s="938"/>
      <c r="AO33" s="938"/>
      <c r="AP33" s="938"/>
      <c r="AQ33" s="938"/>
      <c r="AR33" s="938"/>
      <c r="AS33" s="938"/>
      <c r="AT33" s="938"/>
      <c r="AU33" s="939"/>
      <c r="AV33" s="939"/>
      <c r="AW33" s="939"/>
      <c r="AX33" s="939"/>
      <c r="AY33" s="939"/>
      <c r="AZ33" s="939"/>
      <c r="BA33" s="939"/>
      <c r="BB33" s="939"/>
      <c r="BC33" s="939"/>
      <c r="BD33" s="939"/>
      <c r="BE33" s="939"/>
      <c r="BF33" s="939"/>
      <c r="BG33" s="939"/>
    </row>
    <row r="34" spans="1:59">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938"/>
      <c r="AG34" s="938"/>
      <c r="AH34" s="938"/>
      <c r="AI34" s="938"/>
      <c r="AJ34" s="938"/>
      <c r="AK34" s="938"/>
      <c r="AL34" s="938"/>
      <c r="AM34" s="938"/>
      <c r="AN34" s="938"/>
      <c r="AO34" s="938"/>
      <c r="AP34" s="938"/>
      <c r="AQ34" s="938"/>
      <c r="AR34" s="938"/>
      <c r="AS34" s="938"/>
      <c r="AT34" s="938"/>
      <c r="AU34" s="939"/>
      <c r="AV34" s="939"/>
      <c r="AW34" s="939"/>
      <c r="AX34" s="939"/>
      <c r="AY34" s="939"/>
      <c r="AZ34" s="939"/>
      <c r="BA34" s="939"/>
      <c r="BB34" s="939"/>
      <c r="BC34" s="939"/>
      <c r="BD34" s="939"/>
      <c r="BE34" s="939"/>
      <c r="BF34" s="939"/>
      <c r="BG34" s="939"/>
    </row>
    <row r="35" spans="1:59">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938"/>
      <c r="AG35" s="938"/>
      <c r="AH35" s="938"/>
      <c r="AI35" s="938"/>
      <c r="AJ35" s="938"/>
      <c r="AK35" s="938"/>
      <c r="AL35" s="938"/>
      <c r="AM35" s="938"/>
      <c r="AN35" s="938"/>
      <c r="AO35" s="938"/>
      <c r="AP35" s="938"/>
      <c r="AQ35" s="938"/>
      <c r="AR35" s="938"/>
      <c r="AS35" s="938"/>
      <c r="AT35" s="938"/>
      <c r="AU35" s="939"/>
      <c r="AV35" s="939"/>
      <c r="AW35" s="939"/>
      <c r="AX35" s="939"/>
      <c r="AY35" s="939"/>
      <c r="AZ35" s="939"/>
      <c r="BA35" s="939"/>
      <c r="BB35" s="939"/>
      <c r="BC35" s="939"/>
      <c r="BD35" s="939"/>
      <c r="BE35" s="939"/>
      <c r="BF35" s="939"/>
      <c r="BG35" s="939"/>
    </row>
    <row r="36" spans="1:59">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938"/>
      <c r="AG36" s="938"/>
      <c r="AH36" s="938"/>
      <c r="AI36" s="938"/>
      <c r="AJ36" s="938"/>
      <c r="AK36" s="938"/>
      <c r="AL36" s="938"/>
      <c r="AM36" s="938"/>
      <c r="AN36" s="938"/>
      <c r="AO36" s="938"/>
      <c r="AP36" s="938"/>
      <c r="AQ36" s="938"/>
      <c r="AR36" s="938"/>
      <c r="AS36" s="938"/>
      <c r="AT36" s="938"/>
      <c r="AU36" s="939"/>
      <c r="AV36" s="939"/>
      <c r="AW36" s="939"/>
      <c r="AX36" s="939"/>
      <c r="AY36" s="939"/>
      <c r="AZ36" s="939"/>
      <c r="BA36" s="939"/>
      <c r="BB36" s="939"/>
      <c r="BC36" s="939"/>
      <c r="BD36" s="939"/>
      <c r="BE36" s="939"/>
      <c r="BF36" s="939"/>
      <c r="BG36" s="939"/>
    </row>
    <row r="37" spans="1:59">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938"/>
      <c r="AG37" s="938"/>
      <c r="AH37" s="938"/>
      <c r="AI37" s="938"/>
      <c r="AJ37" s="938"/>
      <c r="AK37" s="938"/>
      <c r="AL37" s="938"/>
      <c r="AM37" s="938"/>
      <c r="AN37" s="938"/>
      <c r="AO37" s="938"/>
      <c r="AP37" s="938"/>
      <c r="AQ37" s="938"/>
      <c r="AR37" s="938"/>
      <c r="AS37" s="938"/>
      <c r="AT37" s="938"/>
      <c r="AU37" s="939"/>
      <c r="AV37" s="939"/>
      <c r="AW37" s="939"/>
      <c r="AX37" s="939"/>
      <c r="AY37" s="939"/>
      <c r="AZ37" s="939"/>
      <c r="BA37" s="939"/>
      <c r="BB37" s="939"/>
      <c r="BC37" s="939"/>
      <c r="BD37" s="939"/>
      <c r="BE37" s="939"/>
      <c r="BF37" s="939"/>
      <c r="BG37" s="939"/>
    </row>
    <row r="38" spans="1:59">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938"/>
      <c r="AG38" s="938"/>
      <c r="AH38" s="938"/>
      <c r="AI38" s="938"/>
      <c r="AJ38" s="938"/>
      <c r="AK38" s="938"/>
      <c r="AL38" s="938"/>
      <c r="AM38" s="938"/>
      <c r="AN38" s="938"/>
      <c r="AO38" s="938"/>
      <c r="AP38" s="938"/>
      <c r="AQ38" s="938"/>
      <c r="AR38" s="938"/>
      <c r="AS38" s="938"/>
      <c r="AT38" s="938"/>
      <c r="AU38" s="939"/>
      <c r="AV38" s="939"/>
      <c r="AW38" s="939"/>
      <c r="AX38" s="939"/>
      <c r="AY38" s="939"/>
      <c r="AZ38" s="939"/>
      <c r="BA38" s="939"/>
      <c r="BB38" s="939"/>
      <c r="BC38" s="939"/>
      <c r="BD38" s="939"/>
      <c r="BE38" s="939"/>
      <c r="BF38" s="939"/>
      <c r="BG38" s="939"/>
    </row>
    <row r="39" spans="1:59">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938"/>
      <c r="AG39" s="938"/>
      <c r="AH39" s="938"/>
      <c r="AI39" s="938"/>
      <c r="AJ39" s="938"/>
      <c r="AK39" s="938"/>
      <c r="AL39" s="938"/>
      <c r="AM39" s="938"/>
      <c r="AN39" s="938"/>
      <c r="AO39" s="938"/>
      <c r="AP39" s="938"/>
      <c r="AQ39" s="938"/>
      <c r="AR39" s="938"/>
      <c r="AS39" s="938"/>
      <c r="AT39" s="938"/>
      <c r="AU39" s="939"/>
      <c r="AV39" s="939"/>
      <c r="AW39" s="939"/>
      <c r="AX39" s="939"/>
      <c r="AY39" s="939"/>
      <c r="AZ39" s="939"/>
      <c r="BA39" s="939"/>
      <c r="BB39" s="939"/>
      <c r="BC39" s="939"/>
      <c r="BD39" s="939"/>
      <c r="BE39" s="939"/>
      <c r="BF39" s="939"/>
      <c r="BG39" s="939"/>
    </row>
    <row r="40" spans="1:59">
      <c r="A40" s="5"/>
      <c r="B40" s="5"/>
      <c r="C40" s="5"/>
      <c r="D40" s="2"/>
      <c r="E40" s="2"/>
      <c r="F40" s="2"/>
      <c r="G40" s="560"/>
      <c r="H40" s="2"/>
      <c r="I40" s="562"/>
      <c r="J40" s="563"/>
      <c r="K40" s="2"/>
      <c r="L40" s="2"/>
      <c r="M40" s="2"/>
      <c r="N40" s="2"/>
      <c r="O40" s="2"/>
      <c r="P40" s="2"/>
      <c r="Q40" s="2"/>
      <c r="R40" s="2"/>
      <c r="S40" s="2"/>
      <c r="T40" s="2"/>
      <c r="U40" s="2"/>
      <c r="V40" s="2"/>
      <c r="W40" s="2"/>
      <c r="X40" s="2"/>
      <c r="Y40" s="2"/>
      <c r="Z40" s="2"/>
      <c r="AA40" s="2"/>
      <c r="AB40" s="2"/>
      <c r="AC40" s="2"/>
      <c r="AD40" s="2"/>
      <c r="AE40" s="2"/>
      <c r="AF40" s="938"/>
      <c r="AG40" s="938"/>
      <c r="AH40" s="938"/>
      <c r="AI40" s="938"/>
      <c r="AJ40" s="938"/>
      <c r="AK40" s="938"/>
      <c r="AL40" s="938"/>
      <c r="AM40" s="938"/>
      <c r="AN40" s="938"/>
      <c r="AO40" s="938"/>
      <c r="AP40" s="938"/>
      <c r="AQ40" s="938"/>
      <c r="AR40" s="938"/>
      <c r="AS40" s="938"/>
      <c r="AT40" s="938"/>
      <c r="AU40" s="939"/>
      <c r="AV40" s="939"/>
      <c r="AW40" s="939"/>
      <c r="AX40" s="939"/>
      <c r="AY40" s="939"/>
      <c r="AZ40" s="939"/>
      <c r="BA40" s="939"/>
      <c r="BB40" s="939"/>
      <c r="BC40" s="939"/>
      <c r="BD40" s="939"/>
      <c r="BE40" s="939"/>
      <c r="BF40" s="939"/>
      <c r="BG40" s="939"/>
    </row>
    <row r="41" spans="1:59">
      <c r="D41" s="2"/>
      <c r="E41" s="2"/>
      <c r="F41" s="2"/>
      <c r="G41" s="561"/>
      <c r="H41" s="2"/>
      <c r="I41" s="561"/>
      <c r="J41" s="561"/>
      <c r="K41" s="2"/>
      <c r="L41" s="561"/>
      <c r="M41" s="2"/>
      <c r="N41" s="2"/>
      <c r="O41" s="561"/>
      <c r="P41" s="2"/>
      <c r="Q41" s="2"/>
      <c r="R41" s="2"/>
      <c r="S41" s="2"/>
      <c r="T41" s="2"/>
      <c r="U41" s="2"/>
      <c r="V41" s="2"/>
      <c r="W41" s="2"/>
      <c r="X41" s="2"/>
      <c r="Y41" s="2"/>
      <c r="Z41" s="2"/>
      <c r="AA41" s="2"/>
      <c r="AB41" s="2"/>
      <c r="AC41" s="2"/>
      <c r="AD41" s="2"/>
      <c r="AE41" s="2"/>
      <c r="AF41" s="938"/>
      <c r="AG41" s="938"/>
      <c r="AH41" s="938"/>
      <c r="AI41" s="938"/>
      <c r="AJ41" s="938"/>
      <c r="AK41" s="938"/>
      <c r="AL41" s="938"/>
      <c r="AM41" s="938"/>
      <c r="AN41" s="938"/>
      <c r="AO41" s="938"/>
      <c r="AP41" s="938"/>
      <c r="AQ41" s="938"/>
      <c r="AR41" s="938"/>
      <c r="AS41" s="938"/>
      <c r="AT41" s="938"/>
      <c r="AU41" s="939"/>
      <c r="AV41" s="939"/>
      <c r="AW41" s="939"/>
      <c r="AX41" s="939"/>
      <c r="AY41" s="939"/>
      <c r="AZ41" s="939"/>
      <c r="BA41" s="939"/>
      <c r="BB41" s="939"/>
      <c r="BC41" s="939"/>
      <c r="BD41" s="939"/>
      <c r="BE41" s="939"/>
      <c r="BF41" s="939"/>
      <c r="BG41" s="939"/>
    </row>
    <row r="42" spans="1:59" s="757" customFormat="1">
      <c r="D42" s="2"/>
      <c r="E42" s="2"/>
      <c r="F42" s="2"/>
      <c r="G42" s="561"/>
      <c r="H42" s="2"/>
      <c r="I42" s="561"/>
      <c r="J42" s="561"/>
      <c r="K42" s="2"/>
      <c r="L42" s="561"/>
      <c r="M42" s="2"/>
      <c r="N42" s="2"/>
      <c r="O42" s="561"/>
      <c r="P42" s="2"/>
      <c r="Q42" s="2"/>
      <c r="R42" s="2"/>
      <c r="S42" s="2"/>
      <c r="T42" s="2"/>
      <c r="U42" s="2"/>
      <c r="V42" s="2"/>
      <c r="W42" s="2"/>
      <c r="X42" s="2"/>
      <c r="Y42" s="2"/>
      <c r="Z42" s="2"/>
      <c r="AA42" s="2"/>
      <c r="AB42" s="2"/>
      <c r="AC42" s="2"/>
      <c r="AD42" s="2"/>
      <c r="AE42" s="2"/>
      <c r="AF42" s="938"/>
      <c r="AG42" s="938"/>
      <c r="AH42" s="938"/>
      <c r="AI42" s="938"/>
      <c r="AJ42" s="938"/>
      <c r="AK42" s="938"/>
      <c r="AL42" s="938"/>
      <c r="AM42" s="938"/>
      <c r="AN42" s="938"/>
      <c r="AO42" s="938"/>
      <c r="AP42" s="938"/>
      <c r="AQ42" s="938"/>
      <c r="AR42" s="938"/>
      <c r="AS42" s="938"/>
      <c r="AT42" s="938"/>
      <c r="AU42" s="939"/>
      <c r="AV42" s="939"/>
      <c r="AW42" s="939"/>
      <c r="AX42" s="939"/>
      <c r="AY42" s="939"/>
      <c r="AZ42" s="939"/>
      <c r="BA42" s="939"/>
      <c r="BB42" s="939"/>
      <c r="BC42" s="939"/>
      <c r="BD42" s="939"/>
      <c r="BE42" s="939"/>
      <c r="BF42" s="939"/>
      <c r="BG42" s="939"/>
    </row>
    <row r="43" spans="1:59" s="757" customFormat="1">
      <c r="D43" s="2"/>
      <c r="E43" s="2"/>
      <c r="F43" s="2"/>
      <c r="G43" s="561"/>
      <c r="H43" s="2"/>
      <c r="I43" s="561"/>
      <c r="J43" s="561"/>
      <c r="K43" s="2"/>
      <c r="L43" s="561"/>
      <c r="M43" s="2"/>
      <c r="N43" s="2"/>
      <c r="O43" s="561"/>
      <c r="P43" s="2"/>
      <c r="Q43" s="2"/>
      <c r="R43" s="2"/>
      <c r="S43" s="2"/>
      <c r="T43" s="2"/>
      <c r="U43" s="2"/>
      <c r="V43" s="2"/>
      <c r="W43" s="2"/>
      <c r="X43" s="2"/>
      <c r="Y43" s="2"/>
      <c r="Z43" s="2"/>
      <c r="AA43" s="2"/>
      <c r="AB43" s="2"/>
      <c r="AC43" s="2"/>
      <c r="AD43" s="2"/>
      <c r="AE43" s="2"/>
      <c r="AF43" s="938"/>
      <c r="AG43" s="938"/>
      <c r="AH43" s="938"/>
      <c r="AI43" s="938"/>
      <c r="AJ43" s="938"/>
      <c r="AK43" s="938"/>
      <c r="AL43" s="938"/>
      <c r="AM43" s="938"/>
      <c r="AN43" s="938"/>
      <c r="AO43" s="938"/>
      <c r="AP43" s="938"/>
      <c r="AQ43" s="938"/>
      <c r="AR43" s="938"/>
      <c r="AS43" s="938"/>
      <c r="AT43" s="938"/>
      <c r="AU43" s="939"/>
      <c r="AV43" s="939"/>
      <c r="AW43" s="939"/>
      <c r="AX43" s="939"/>
      <c r="AY43" s="939"/>
      <c r="AZ43" s="939"/>
      <c r="BA43" s="939"/>
      <c r="BB43" s="939"/>
      <c r="BC43" s="939"/>
      <c r="BD43" s="939"/>
      <c r="BE43" s="939"/>
      <c r="BF43" s="939"/>
      <c r="BG43" s="939"/>
    </row>
    <row r="44" spans="1:59" s="757" customFormat="1">
      <c r="D44" s="2"/>
      <c r="E44" s="2"/>
      <c r="F44" s="2"/>
      <c r="G44" s="561"/>
      <c r="H44" s="2"/>
      <c r="I44" s="561"/>
      <c r="J44" s="561"/>
      <c r="K44" s="2"/>
      <c r="L44" s="561"/>
      <c r="M44" s="2"/>
      <c r="N44" s="2"/>
      <c r="O44" s="561"/>
      <c r="P44" s="2"/>
      <c r="Q44" s="2"/>
      <c r="R44" s="2"/>
      <c r="S44" s="2"/>
      <c r="T44" s="2"/>
      <c r="U44" s="2"/>
      <c r="V44" s="2"/>
      <c r="W44" s="2"/>
      <c r="X44" s="2"/>
      <c r="Y44" s="2"/>
      <c r="Z44" s="2"/>
      <c r="AA44" s="2"/>
      <c r="AB44" s="2"/>
      <c r="AC44" s="2"/>
      <c r="AD44" s="2"/>
      <c r="AE44" s="2"/>
      <c r="AF44" s="938"/>
      <c r="AG44" s="938"/>
      <c r="AH44" s="938"/>
      <c r="AI44" s="938"/>
      <c r="AJ44" s="938"/>
      <c r="AK44" s="938"/>
      <c r="AL44" s="938"/>
      <c r="AM44" s="938"/>
      <c r="AN44" s="938"/>
      <c r="AO44" s="938"/>
      <c r="AP44" s="938"/>
      <c r="AQ44" s="938"/>
      <c r="AR44" s="938"/>
      <c r="AS44" s="938"/>
      <c r="AT44" s="938"/>
      <c r="AU44" s="939"/>
      <c r="AV44" s="939"/>
      <c r="AW44" s="939"/>
      <c r="AX44" s="939"/>
      <c r="AY44" s="939"/>
      <c r="AZ44" s="939"/>
      <c r="BA44" s="939"/>
      <c r="BB44" s="939"/>
      <c r="BC44" s="939"/>
      <c r="BD44" s="939"/>
      <c r="BE44" s="939"/>
      <c r="BF44" s="939"/>
      <c r="BG44" s="939"/>
    </row>
    <row r="45" spans="1:59" s="757" customFormat="1">
      <c r="D45" s="2"/>
      <c r="E45" s="2"/>
      <c r="F45" s="2"/>
      <c r="G45" s="561"/>
      <c r="H45" s="2"/>
      <c r="I45" s="561"/>
      <c r="J45" s="561"/>
      <c r="K45" s="2"/>
      <c r="L45" s="561"/>
      <c r="M45" s="2"/>
      <c r="N45" s="2"/>
      <c r="O45" s="561"/>
      <c r="P45" s="2"/>
      <c r="Q45" s="2"/>
      <c r="R45" s="2"/>
      <c r="S45" s="2"/>
      <c r="T45" s="2"/>
      <c r="U45" s="2"/>
      <c r="V45" s="2"/>
      <c r="W45" s="2"/>
      <c r="X45" s="2"/>
      <c r="Y45" s="2"/>
      <c r="Z45" s="2"/>
      <c r="AA45" s="2"/>
      <c r="AB45" s="2"/>
      <c r="AC45" s="2"/>
      <c r="AD45" s="2"/>
      <c r="AE45" s="2"/>
      <c r="AF45" s="938"/>
      <c r="AG45" s="938"/>
      <c r="AH45" s="938"/>
      <c r="AI45" s="938"/>
      <c r="AJ45" s="938"/>
      <c r="AK45" s="938"/>
      <c r="AL45" s="938"/>
      <c r="AM45" s="938"/>
      <c r="AN45" s="938"/>
      <c r="AO45" s="938"/>
      <c r="AP45" s="938"/>
      <c r="AQ45" s="938"/>
      <c r="AR45" s="938"/>
      <c r="AS45" s="938"/>
      <c r="AT45" s="938"/>
      <c r="AU45" s="939"/>
      <c r="AV45" s="939"/>
      <c r="AW45" s="939"/>
      <c r="AX45" s="939"/>
      <c r="AY45" s="939"/>
      <c r="AZ45" s="939"/>
      <c r="BA45" s="939"/>
      <c r="BB45" s="939"/>
      <c r="BC45" s="939"/>
      <c r="BD45" s="939"/>
      <c r="BE45" s="939"/>
      <c r="BF45" s="939"/>
      <c r="BG45" s="939"/>
    </row>
    <row r="46" spans="1:59" s="766" customFormat="1" ht="15.75" thickBot="1">
      <c r="D46" s="2"/>
      <c r="E46" s="2"/>
      <c r="F46" s="2"/>
      <c r="G46" s="561"/>
      <c r="H46" s="2"/>
      <c r="I46" s="561"/>
      <c r="J46" s="561"/>
      <c r="K46" s="2"/>
      <c r="L46" s="561"/>
      <c r="M46" s="2"/>
      <c r="N46" s="2"/>
      <c r="O46" s="561"/>
      <c r="P46" s="2"/>
      <c r="Q46" s="2"/>
      <c r="R46" s="2"/>
      <c r="S46" s="2"/>
      <c r="T46" s="2"/>
      <c r="U46" s="2"/>
      <c r="V46" s="2"/>
      <c r="W46" s="2"/>
      <c r="X46" s="2"/>
      <c r="Y46" s="2"/>
      <c r="Z46" s="2"/>
      <c r="AA46" s="2"/>
      <c r="AB46" s="2"/>
      <c r="AC46" s="2"/>
      <c r="AD46" s="2"/>
      <c r="AE46" s="2"/>
      <c r="AF46" s="938"/>
      <c r="AG46" s="938"/>
      <c r="AH46" s="938"/>
      <c r="AI46" s="938"/>
      <c r="AJ46" s="938"/>
      <c r="AK46" s="938"/>
      <c r="AL46" s="938"/>
      <c r="AM46" s="938"/>
      <c r="AN46" s="938"/>
      <c r="AO46" s="938"/>
      <c r="AP46" s="938"/>
      <c r="AQ46" s="938"/>
      <c r="AR46" s="938"/>
      <c r="AS46" s="938"/>
      <c r="AT46" s="938"/>
      <c r="AU46" s="939"/>
      <c r="AV46" s="939"/>
      <c r="AW46" s="939"/>
      <c r="AX46" s="939"/>
      <c r="AY46" s="939"/>
      <c r="AZ46" s="939"/>
      <c r="BA46" s="939"/>
      <c r="BB46" s="939"/>
      <c r="BC46" s="939"/>
      <c r="BD46" s="939"/>
      <c r="BE46" s="939"/>
      <c r="BF46" s="939"/>
      <c r="BG46" s="939"/>
    </row>
    <row r="47" spans="1:59" s="766" customFormat="1" ht="16.5" thickTop="1" thickBot="1">
      <c r="A47" s="5"/>
      <c r="B47" s="953" t="s">
        <v>240</v>
      </c>
      <c r="C47" s="954"/>
      <c r="D47" s="954"/>
      <c r="E47" s="942" t="s">
        <v>243</v>
      </c>
      <c r="F47" s="943"/>
      <c r="G47" s="943"/>
      <c r="H47" s="942" t="s">
        <v>244</v>
      </c>
      <c r="I47" s="943"/>
      <c r="J47" s="943"/>
      <c r="K47" s="942" t="s">
        <v>245</v>
      </c>
      <c r="L47" s="943"/>
      <c r="M47" s="961"/>
      <c r="N47" s="2"/>
      <c r="O47" s="561"/>
      <c r="P47" s="2"/>
      <c r="Q47" s="2"/>
      <c r="R47" s="2"/>
      <c r="S47" s="2"/>
      <c r="T47" s="2"/>
      <c r="U47" s="2"/>
      <c r="V47" s="2"/>
      <c r="W47" s="2"/>
      <c r="X47" s="2"/>
      <c r="Y47" s="2"/>
      <c r="Z47" s="2"/>
      <c r="AA47" s="2"/>
      <c r="AB47" s="2"/>
      <c r="AC47" s="2"/>
      <c r="AD47" s="2"/>
      <c r="AE47" s="2"/>
      <c r="AF47" s="938"/>
      <c r="AG47" s="938"/>
      <c r="AH47" s="938"/>
      <c r="AI47" s="938"/>
      <c r="AJ47" s="938"/>
      <c r="AK47" s="938"/>
      <c r="AL47" s="938"/>
      <c r="AM47" s="938"/>
      <c r="AN47" s="938"/>
      <c r="AO47" s="938"/>
      <c r="AP47" s="938"/>
      <c r="AQ47" s="938"/>
      <c r="AR47" s="938"/>
      <c r="AS47" s="938"/>
      <c r="AT47" s="938"/>
      <c r="AU47" s="939"/>
      <c r="AV47" s="939"/>
      <c r="AW47" s="939"/>
      <c r="AX47" s="939"/>
      <c r="AY47" s="939"/>
      <c r="AZ47" s="939"/>
      <c r="BA47" s="939"/>
      <c r="BB47" s="939"/>
      <c r="BC47" s="939"/>
      <c r="BD47" s="939"/>
      <c r="BE47" s="939"/>
      <c r="BF47" s="939"/>
      <c r="BG47" s="939"/>
    </row>
    <row r="48" spans="1:59" s="766" customFormat="1" ht="15.75" thickBot="1">
      <c r="A48" s="5"/>
      <c r="B48" s="611" t="s">
        <v>295</v>
      </c>
      <c r="C48" s="612" t="s">
        <v>259</v>
      </c>
      <c r="D48" s="613" t="s">
        <v>103</v>
      </c>
      <c r="E48" s="615" t="s">
        <v>295</v>
      </c>
      <c r="F48" s="612" t="s">
        <v>259</v>
      </c>
      <c r="G48" s="767" t="s">
        <v>103</v>
      </c>
      <c r="H48" s="615" t="s">
        <v>295</v>
      </c>
      <c r="I48" s="612" t="s">
        <v>259</v>
      </c>
      <c r="J48" s="767" t="s">
        <v>103</v>
      </c>
      <c r="K48" s="615" t="s">
        <v>295</v>
      </c>
      <c r="L48" s="612" t="s">
        <v>259</v>
      </c>
      <c r="M48" s="616" t="s">
        <v>103</v>
      </c>
      <c r="N48" s="2"/>
      <c r="O48" s="561"/>
      <c r="P48" s="2"/>
      <c r="Q48" s="2"/>
      <c r="R48" s="2"/>
      <c r="S48" s="2"/>
      <c r="T48" s="2"/>
      <c r="U48" s="2"/>
      <c r="V48" s="2"/>
      <c r="W48" s="2"/>
      <c r="X48" s="2"/>
      <c r="Y48" s="2"/>
      <c r="Z48" s="2"/>
      <c r="AA48" s="2"/>
      <c r="AB48" s="2"/>
      <c r="AC48" s="2"/>
      <c r="AD48" s="2"/>
      <c r="AE48" s="2"/>
      <c r="AF48" s="938"/>
      <c r="AG48" s="938"/>
      <c r="AH48" s="938"/>
      <c r="AI48" s="938"/>
      <c r="AJ48" s="938"/>
      <c r="AK48" s="938"/>
      <c r="AL48" s="938"/>
      <c r="AM48" s="938"/>
      <c r="AN48" s="938"/>
      <c r="AO48" s="938"/>
      <c r="AP48" s="938"/>
      <c r="AQ48" s="938"/>
      <c r="AR48" s="938"/>
      <c r="AS48" s="938"/>
      <c r="AT48" s="938"/>
      <c r="AU48" s="939"/>
      <c r="AV48" s="939"/>
      <c r="AW48" s="939"/>
      <c r="AX48" s="939"/>
      <c r="AY48" s="939"/>
      <c r="AZ48" s="939"/>
      <c r="BA48" s="939"/>
      <c r="BB48" s="939"/>
      <c r="BC48" s="939"/>
      <c r="BD48" s="939"/>
      <c r="BE48" s="939"/>
      <c r="BF48" s="939"/>
      <c r="BG48" s="939"/>
    </row>
    <row r="49" spans="1:59" s="766" customFormat="1" ht="16.5" thickTop="1" thickBot="1">
      <c r="A49" s="723" t="s">
        <v>73</v>
      </c>
      <c r="B49" s="724">
        <v>78962</v>
      </c>
      <c r="C49" s="581">
        <v>62142</v>
      </c>
      <c r="D49" s="61">
        <v>64937</v>
      </c>
      <c r="E49" s="602">
        <v>71896</v>
      </c>
      <c r="F49" s="581">
        <v>73238</v>
      </c>
      <c r="G49" s="725">
        <v>74631</v>
      </c>
      <c r="H49" s="602">
        <v>84836</v>
      </c>
      <c r="I49" s="581">
        <v>64998</v>
      </c>
      <c r="J49" s="725">
        <v>69990</v>
      </c>
      <c r="K49" s="602">
        <v>79095</v>
      </c>
      <c r="L49" s="726">
        <v>52751</v>
      </c>
      <c r="M49" s="61">
        <v>39275</v>
      </c>
      <c r="N49" s="2"/>
      <c r="O49" s="561"/>
      <c r="P49" s="2"/>
      <c r="Q49" s="2"/>
      <c r="R49" s="2"/>
      <c r="S49" s="2"/>
      <c r="T49" s="2"/>
      <c r="U49" s="2"/>
      <c r="V49" s="2"/>
      <c r="W49" s="2"/>
      <c r="X49" s="2"/>
      <c r="Y49" s="2"/>
      <c r="Z49" s="2"/>
      <c r="AA49" s="2"/>
      <c r="AB49" s="2"/>
      <c r="AC49" s="2"/>
      <c r="AD49" s="2"/>
      <c r="AE49" s="2"/>
      <c r="AF49" s="938"/>
      <c r="AG49" s="938"/>
      <c r="AH49" s="938"/>
      <c r="AI49" s="938"/>
      <c r="AJ49" s="938"/>
      <c r="AK49" s="938"/>
      <c r="AL49" s="938"/>
      <c r="AM49" s="938"/>
      <c r="AN49" s="938"/>
      <c r="AO49" s="938"/>
      <c r="AP49" s="938"/>
      <c r="AQ49" s="938"/>
      <c r="AR49" s="938"/>
      <c r="AS49" s="938"/>
      <c r="AT49" s="938"/>
      <c r="AU49" s="939"/>
      <c r="AV49" s="939"/>
      <c r="AW49" s="939"/>
      <c r="AX49" s="939"/>
      <c r="AY49" s="939"/>
      <c r="AZ49" s="939"/>
      <c r="BA49" s="939"/>
      <c r="BB49" s="939"/>
      <c r="BC49" s="939"/>
      <c r="BD49" s="939"/>
      <c r="BE49" s="939"/>
      <c r="BF49" s="939"/>
      <c r="BG49" s="939"/>
    </row>
    <row r="50" spans="1:59" s="766" customFormat="1" ht="16.5" thickTop="1" thickBot="1">
      <c r="D50" s="2"/>
      <c r="E50" s="2"/>
      <c r="F50" s="2"/>
      <c r="G50" s="561"/>
      <c r="H50" s="2"/>
      <c r="I50" s="561"/>
      <c r="J50" s="561"/>
      <c r="K50" s="2"/>
      <c r="L50" s="561"/>
      <c r="M50" s="2"/>
      <c r="N50" s="2"/>
      <c r="O50" s="561"/>
      <c r="P50" s="2"/>
      <c r="Q50" s="2"/>
      <c r="R50" s="2"/>
      <c r="S50" s="2"/>
      <c r="T50" s="2"/>
      <c r="U50" s="2"/>
      <c r="V50" s="2"/>
      <c r="W50" s="2"/>
      <c r="X50" s="2"/>
      <c r="Y50" s="2"/>
      <c r="Z50" s="2"/>
      <c r="AA50" s="2"/>
      <c r="AB50" s="2"/>
      <c r="AC50" s="2"/>
      <c r="AD50" s="2"/>
      <c r="AE50" s="2"/>
      <c r="AF50" s="938"/>
      <c r="AG50" s="938"/>
      <c r="AH50" s="938"/>
      <c r="AI50" s="938"/>
      <c r="AJ50" s="938"/>
      <c r="AK50" s="938"/>
      <c r="AL50" s="938"/>
      <c r="AM50" s="938"/>
      <c r="AN50" s="938"/>
      <c r="AO50" s="938"/>
      <c r="AP50" s="938"/>
      <c r="AQ50" s="938"/>
      <c r="AR50" s="938"/>
      <c r="AS50" s="938"/>
      <c r="AT50" s="938"/>
      <c r="AU50" s="939"/>
      <c r="AV50" s="939"/>
      <c r="AW50" s="939"/>
      <c r="AX50" s="939"/>
      <c r="AY50" s="939"/>
      <c r="AZ50" s="939"/>
      <c r="BA50" s="939"/>
      <c r="BB50" s="939"/>
      <c r="BC50" s="939"/>
      <c r="BD50" s="939"/>
      <c r="BE50" s="939"/>
      <c r="BF50" s="939"/>
      <c r="BG50" s="939"/>
    </row>
    <row r="51" spans="1:59" s="766" customFormat="1" ht="16.5" thickTop="1" thickBot="1">
      <c r="B51" s="942" t="s">
        <v>246</v>
      </c>
      <c r="C51" s="943"/>
      <c r="D51" s="943"/>
      <c r="E51" s="957" t="s">
        <v>247</v>
      </c>
      <c r="F51" s="958"/>
      <c r="G51" s="958"/>
      <c r="H51" s="957" t="s">
        <v>73</v>
      </c>
      <c r="I51" s="958"/>
      <c r="J51" s="959"/>
      <c r="K51" s="2"/>
      <c r="L51" s="561"/>
      <c r="M51" s="2"/>
      <c r="N51" s="2"/>
      <c r="O51" s="561"/>
      <c r="P51" s="2"/>
      <c r="Q51" s="2"/>
      <c r="R51" s="2"/>
      <c r="S51" s="2"/>
      <c r="T51" s="2"/>
      <c r="U51" s="2"/>
      <c r="V51" s="2"/>
      <c r="W51" s="2"/>
      <c r="X51" s="2"/>
      <c r="Y51" s="2"/>
      <c r="Z51" s="2"/>
      <c r="AA51" s="2"/>
      <c r="AB51" s="2"/>
      <c r="AC51" s="2"/>
      <c r="AD51" s="2"/>
      <c r="AE51" s="2"/>
      <c r="AF51" s="938"/>
      <c r="AG51" s="938"/>
      <c r="AH51" s="938"/>
      <c r="AI51" s="938"/>
      <c r="AJ51" s="938"/>
      <c r="AK51" s="938"/>
      <c r="AL51" s="938"/>
      <c r="AM51" s="938"/>
      <c r="AN51" s="938"/>
      <c r="AO51" s="938"/>
      <c r="AP51" s="938"/>
      <c r="AQ51" s="938"/>
      <c r="AR51" s="938"/>
      <c r="AS51" s="938"/>
      <c r="AT51" s="938"/>
      <c r="AU51" s="939"/>
      <c r="AV51" s="939"/>
      <c r="AW51" s="939"/>
      <c r="AX51" s="939"/>
      <c r="AY51" s="939"/>
      <c r="AZ51" s="939"/>
      <c r="BA51" s="939"/>
      <c r="BB51" s="939"/>
      <c r="BC51" s="939"/>
      <c r="BD51" s="939"/>
      <c r="BE51" s="939"/>
      <c r="BF51" s="939"/>
      <c r="BG51" s="939"/>
    </row>
    <row r="52" spans="1:59" s="766" customFormat="1" ht="15.75" thickBot="1">
      <c r="B52" s="615" t="s">
        <v>295</v>
      </c>
      <c r="C52" s="612" t="s">
        <v>259</v>
      </c>
      <c r="D52" s="616" t="s">
        <v>103</v>
      </c>
      <c r="E52" s="615" t="s">
        <v>295</v>
      </c>
      <c r="F52" s="612" t="s">
        <v>259</v>
      </c>
      <c r="G52" s="613" t="s">
        <v>103</v>
      </c>
      <c r="H52" s="633" t="s">
        <v>295</v>
      </c>
      <c r="I52" s="612" t="s">
        <v>259</v>
      </c>
      <c r="J52" s="718" t="s">
        <v>103</v>
      </c>
      <c r="K52" s="2"/>
      <c r="L52" s="561"/>
      <c r="M52" s="2"/>
      <c r="N52" s="2"/>
      <c r="O52" s="561"/>
      <c r="P52" s="2"/>
      <c r="Q52" s="2"/>
      <c r="R52" s="2"/>
      <c r="S52" s="2"/>
      <c r="T52" s="2"/>
      <c r="U52" s="2"/>
      <c r="V52" s="2"/>
      <c r="W52" s="2"/>
      <c r="X52" s="2"/>
      <c r="Y52" s="2"/>
      <c r="Z52" s="2"/>
      <c r="AA52" s="2"/>
      <c r="AB52" s="2"/>
      <c r="AC52" s="2"/>
      <c r="AD52" s="2"/>
      <c r="AE52" s="2"/>
      <c r="AF52" s="938"/>
      <c r="AG52" s="938"/>
      <c r="AH52" s="938"/>
      <c r="AI52" s="938"/>
      <c r="AJ52" s="938"/>
      <c r="AK52" s="938"/>
      <c r="AL52" s="938"/>
      <c r="AM52" s="938"/>
      <c r="AN52" s="938"/>
      <c r="AO52" s="938"/>
      <c r="AP52" s="938"/>
      <c r="AQ52" s="938"/>
      <c r="AR52" s="938"/>
      <c r="AS52" s="938"/>
      <c r="AT52" s="938"/>
      <c r="AU52" s="939"/>
      <c r="AV52" s="939"/>
      <c r="AW52" s="939"/>
      <c r="AX52" s="939"/>
      <c r="AY52" s="939"/>
      <c r="AZ52" s="939"/>
      <c r="BA52" s="939"/>
      <c r="BB52" s="939"/>
      <c r="BC52" s="939"/>
      <c r="BD52" s="939"/>
      <c r="BE52" s="939"/>
      <c r="BF52" s="939"/>
      <c r="BG52" s="939"/>
    </row>
    <row r="53" spans="1:59" s="766" customFormat="1" ht="16.5" thickTop="1" thickBot="1">
      <c r="A53" s="723" t="s">
        <v>73</v>
      </c>
      <c r="B53" s="602">
        <v>75683</v>
      </c>
      <c r="C53" s="726">
        <v>34462</v>
      </c>
      <c r="D53" s="61">
        <v>32472</v>
      </c>
      <c r="E53" s="602">
        <v>91806</v>
      </c>
      <c r="F53" s="726">
        <v>24156</v>
      </c>
      <c r="G53" s="61">
        <v>21152</v>
      </c>
      <c r="H53" s="727">
        <v>482268</v>
      </c>
      <c r="I53" s="728">
        <v>311747</v>
      </c>
      <c r="J53" s="729">
        <v>302457</v>
      </c>
      <c r="K53" s="2"/>
      <c r="L53" s="561"/>
      <c r="M53" s="2"/>
      <c r="N53" s="2"/>
      <c r="O53" s="561"/>
      <c r="P53" s="2"/>
      <c r="Q53" s="2"/>
      <c r="R53" s="2"/>
      <c r="S53" s="2"/>
      <c r="T53" s="2"/>
      <c r="U53" s="2"/>
      <c r="V53" s="2"/>
      <c r="W53" s="2"/>
      <c r="X53" s="2"/>
      <c r="Y53" s="2"/>
      <c r="Z53" s="2"/>
      <c r="AA53" s="2"/>
      <c r="AB53" s="2"/>
      <c r="AC53" s="2"/>
      <c r="AD53" s="2"/>
      <c r="AE53" s="2"/>
      <c r="AF53" s="938"/>
      <c r="AG53" s="938"/>
      <c r="AH53" s="938"/>
      <c r="AI53" s="938"/>
      <c r="AJ53" s="938"/>
      <c r="AK53" s="938"/>
      <c r="AL53" s="938"/>
      <c r="AM53" s="938"/>
      <c r="AN53" s="938"/>
      <c r="AO53" s="938"/>
      <c r="AP53" s="938"/>
      <c r="AQ53" s="938"/>
      <c r="AR53" s="938"/>
      <c r="AS53" s="938"/>
      <c r="AT53" s="938"/>
      <c r="AU53" s="939"/>
      <c r="AV53" s="939"/>
      <c r="AW53" s="939"/>
      <c r="AX53" s="939"/>
      <c r="AY53" s="939"/>
      <c r="AZ53" s="939"/>
      <c r="BA53" s="939"/>
      <c r="BB53" s="939"/>
      <c r="BC53" s="939"/>
      <c r="BD53" s="939"/>
      <c r="BE53" s="939"/>
      <c r="BF53" s="939"/>
      <c r="BG53" s="939"/>
    </row>
    <row r="54" spans="1:59" s="766" customFormat="1" ht="15.75" thickTop="1">
      <c r="D54" s="2"/>
      <c r="E54" s="2"/>
      <c r="F54" s="2"/>
      <c r="G54" s="561"/>
      <c r="H54" s="2"/>
      <c r="I54" s="561"/>
      <c r="J54" s="561"/>
      <c r="K54" s="2"/>
      <c r="L54" s="561"/>
      <c r="M54" s="2"/>
      <c r="N54" s="2"/>
      <c r="O54" s="561"/>
      <c r="P54" s="2"/>
      <c r="Q54" s="2"/>
      <c r="R54" s="2"/>
      <c r="S54" s="2"/>
      <c r="T54" s="2"/>
      <c r="U54" s="2"/>
      <c r="V54" s="2"/>
      <c r="W54" s="2"/>
      <c r="X54" s="2"/>
      <c r="Y54" s="2"/>
      <c r="Z54" s="2"/>
      <c r="AA54" s="2"/>
      <c r="AB54" s="2"/>
      <c r="AC54" s="2"/>
      <c r="AD54" s="2"/>
      <c r="AE54" s="2"/>
      <c r="AF54" s="938"/>
      <c r="AG54" s="938"/>
      <c r="AH54" s="938"/>
      <c r="AI54" s="938"/>
      <c r="AJ54" s="938"/>
      <c r="AK54" s="938"/>
      <c r="AL54" s="938"/>
      <c r="AM54" s="938"/>
      <c r="AN54" s="938"/>
      <c r="AO54" s="938"/>
      <c r="AP54" s="938"/>
      <c r="AQ54" s="938"/>
      <c r="AR54" s="938"/>
      <c r="AS54" s="938"/>
      <c r="AT54" s="938"/>
      <c r="AU54" s="939"/>
      <c r="AV54" s="939"/>
      <c r="AW54" s="939"/>
      <c r="AX54" s="939"/>
      <c r="AY54" s="939"/>
      <c r="AZ54" s="939"/>
      <c r="BA54" s="939"/>
      <c r="BB54" s="939"/>
      <c r="BC54" s="939"/>
      <c r="BD54" s="939"/>
      <c r="BE54" s="939"/>
      <c r="BF54" s="939"/>
      <c r="BG54" s="939"/>
    </row>
    <row r="55" spans="1:59" s="766" customFormat="1">
      <c r="D55" s="2"/>
      <c r="E55" s="2"/>
      <c r="F55" s="2"/>
      <c r="G55" s="561"/>
      <c r="H55" s="2"/>
      <c r="I55" s="561"/>
      <c r="J55" s="561"/>
      <c r="K55" s="2"/>
      <c r="L55" s="561"/>
      <c r="M55" s="2"/>
      <c r="N55" s="2"/>
      <c r="O55" s="561"/>
      <c r="P55" s="2"/>
      <c r="Q55" s="2"/>
      <c r="R55" s="2"/>
      <c r="S55" s="2"/>
      <c r="T55" s="2"/>
      <c r="U55" s="2"/>
      <c r="V55" s="2"/>
      <c r="W55" s="2"/>
      <c r="X55" s="2"/>
      <c r="Y55" s="2"/>
      <c r="Z55" s="2"/>
      <c r="AA55" s="2"/>
      <c r="AB55" s="2"/>
      <c r="AC55" s="2"/>
      <c r="AD55" s="2"/>
      <c r="AE55" s="2"/>
      <c r="AF55" s="938"/>
      <c r="AG55" s="938"/>
      <c r="AH55" s="938"/>
      <c r="AI55" s="938"/>
      <c r="AJ55" s="938"/>
      <c r="AK55" s="938"/>
      <c r="AL55" s="938"/>
      <c r="AM55" s="938"/>
      <c r="AN55" s="938"/>
      <c r="AO55" s="938"/>
      <c r="AP55" s="938"/>
      <c r="AQ55" s="938"/>
      <c r="AR55" s="938"/>
      <c r="AS55" s="938"/>
      <c r="AT55" s="938"/>
      <c r="AU55" s="939"/>
      <c r="AV55" s="939"/>
      <c r="AW55" s="939"/>
      <c r="AX55" s="939"/>
      <c r="AY55" s="939"/>
      <c r="AZ55" s="939"/>
      <c r="BA55" s="939"/>
      <c r="BB55" s="939"/>
      <c r="BC55" s="939"/>
      <c r="BD55" s="939"/>
      <c r="BE55" s="939"/>
      <c r="BF55" s="939"/>
      <c r="BG55" s="939"/>
    </row>
    <row r="56" spans="1:59" s="766" customFormat="1">
      <c r="D56" s="2"/>
      <c r="E56" s="2"/>
      <c r="F56" s="2"/>
      <c r="G56" s="561"/>
      <c r="H56" s="2"/>
      <c r="I56" s="561"/>
      <c r="J56" s="561"/>
      <c r="K56" s="2"/>
      <c r="L56" s="561"/>
      <c r="M56" s="2"/>
      <c r="N56" s="2"/>
      <c r="O56" s="561"/>
      <c r="P56" s="2"/>
      <c r="Q56" s="2"/>
      <c r="R56" s="2"/>
      <c r="S56" s="2"/>
      <c r="T56" s="2"/>
      <c r="U56" s="2"/>
      <c r="V56" s="2"/>
      <c r="W56" s="2"/>
      <c r="X56" s="2"/>
      <c r="Y56" s="2"/>
      <c r="Z56" s="2"/>
      <c r="AA56" s="2"/>
      <c r="AB56" s="2"/>
      <c r="AC56" s="2"/>
      <c r="AD56" s="2"/>
      <c r="AE56" s="2"/>
      <c r="AF56" s="938"/>
      <c r="AG56" s="938"/>
      <c r="AH56" s="938"/>
      <c r="AI56" s="938"/>
      <c r="AJ56" s="938"/>
      <c r="AK56" s="938"/>
      <c r="AL56" s="938"/>
      <c r="AM56" s="938"/>
      <c r="AN56" s="938"/>
      <c r="AO56" s="938"/>
      <c r="AP56" s="938"/>
      <c r="AQ56" s="938"/>
      <c r="AR56" s="938"/>
      <c r="AS56" s="938"/>
      <c r="AT56" s="938"/>
      <c r="AU56" s="939"/>
      <c r="AV56" s="939"/>
      <c r="AW56" s="939"/>
      <c r="AX56" s="939"/>
      <c r="AY56" s="939"/>
      <c r="AZ56" s="939"/>
      <c r="BA56" s="939"/>
      <c r="BB56" s="939"/>
      <c r="BC56" s="939"/>
      <c r="BD56" s="939"/>
      <c r="BE56" s="939"/>
      <c r="BF56" s="939"/>
      <c r="BG56" s="939"/>
    </row>
    <row r="57" spans="1:59" s="766" customFormat="1">
      <c r="D57" s="2"/>
      <c r="E57" s="2"/>
      <c r="F57" s="2"/>
      <c r="G57" s="561"/>
      <c r="H57" s="2"/>
      <c r="I57" s="561"/>
      <c r="J57" s="561"/>
      <c r="K57" s="2"/>
      <c r="L57" s="561"/>
      <c r="M57" s="2"/>
      <c r="N57" s="2"/>
      <c r="O57" s="561"/>
      <c r="P57" s="2"/>
      <c r="Q57" s="2"/>
      <c r="R57" s="2"/>
      <c r="S57" s="2"/>
      <c r="T57" s="2"/>
      <c r="U57" s="2"/>
      <c r="V57" s="2"/>
      <c r="W57" s="2"/>
      <c r="X57" s="2"/>
      <c r="Y57" s="2"/>
      <c r="Z57" s="2"/>
      <c r="AA57" s="2"/>
      <c r="AB57" s="2"/>
      <c r="AC57" s="2"/>
      <c r="AD57" s="2"/>
      <c r="AE57" s="2"/>
      <c r="AF57" s="938"/>
      <c r="AG57" s="938"/>
      <c r="AH57" s="938"/>
      <c r="AI57" s="938"/>
      <c r="AJ57" s="938"/>
      <c r="AK57" s="938"/>
      <c r="AL57" s="938"/>
      <c r="AM57" s="938"/>
      <c r="AN57" s="938"/>
      <c r="AO57" s="938"/>
      <c r="AP57" s="938"/>
      <c r="AQ57" s="938"/>
      <c r="AR57" s="938"/>
      <c r="AS57" s="938"/>
      <c r="AT57" s="938"/>
      <c r="AU57" s="939"/>
      <c r="AV57" s="939"/>
      <c r="AW57" s="939"/>
      <c r="AX57" s="939"/>
      <c r="AY57" s="939"/>
      <c r="AZ57" s="939"/>
      <c r="BA57" s="939"/>
      <c r="BB57" s="939"/>
      <c r="BC57" s="939"/>
      <c r="BD57" s="939"/>
      <c r="BE57" s="939"/>
      <c r="BF57" s="939"/>
      <c r="BG57" s="939"/>
    </row>
    <row r="58" spans="1:59" s="766" customFormat="1">
      <c r="D58" s="2"/>
      <c r="E58" s="2"/>
      <c r="F58" s="2"/>
      <c r="G58" s="561"/>
      <c r="H58" s="2"/>
      <c r="I58" s="561"/>
      <c r="J58" s="561"/>
      <c r="K58" s="2"/>
      <c r="L58" s="561"/>
      <c r="M58" s="2"/>
      <c r="N58" s="2"/>
      <c r="O58" s="561"/>
      <c r="P58" s="2"/>
      <c r="Q58" s="2"/>
      <c r="R58" s="2"/>
      <c r="S58" s="2"/>
      <c r="T58" s="2"/>
      <c r="U58" s="2"/>
      <c r="V58" s="2"/>
      <c r="W58" s="2"/>
      <c r="X58" s="2"/>
      <c r="Y58" s="2"/>
      <c r="Z58" s="2"/>
      <c r="AA58" s="2"/>
      <c r="AB58" s="2"/>
      <c r="AC58" s="2"/>
      <c r="AD58" s="2"/>
      <c r="AE58" s="2"/>
      <c r="AF58" s="938"/>
      <c r="AG58" s="938"/>
      <c r="AH58" s="938"/>
      <c r="AI58" s="938"/>
      <c r="AJ58" s="938"/>
      <c r="AK58" s="938"/>
      <c r="AL58" s="938"/>
      <c r="AM58" s="938"/>
      <c r="AN58" s="938"/>
      <c r="AO58" s="938"/>
      <c r="AP58" s="938"/>
      <c r="AQ58" s="938"/>
      <c r="AR58" s="938"/>
      <c r="AS58" s="938"/>
      <c r="AT58" s="938"/>
      <c r="AU58" s="939"/>
      <c r="AV58" s="939"/>
      <c r="AW58" s="939"/>
      <c r="AX58" s="939"/>
      <c r="AY58" s="939"/>
      <c r="AZ58" s="939"/>
      <c r="BA58" s="939"/>
      <c r="BB58" s="939"/>
      <c r="BC58" s="939"/>
      <c r="BD58" s="939"/>
      <c r="BE58" s="939"/>
      <c r="BF58" s="939"/>
      <c r="BG58" s="939"/>
    </row>
    <row r="59" spans="1:59" s="766" customFormat="1">
      <c r="D59" s="2"/>
      <c r="E59" s="2"/>
      <c r="F59" s="2"/>
      <c r="G59" s="561"/>
      <c r="H59" s="2"/>
      <c r="I59" s="561"/>
      <c r="J59" s="561"/>
      <c r="K59" s="2"/>
      <c r="L59" s="561"/>
      <c r="M59" s="2"/>
      <c r="N59" s="2"/>
      <c r="O59" s="561"/>
      <c r="P59" s="2"/>
      <c r="Q59" s="2"/>
      <c r="R59" s="2"/>
      <c r="S59" s="2"/>
      <c r="T59" s="2"/>
      <c r="U59" s="2"/>
      <c r="V59" s="2"/>
      <c r="W59" s="2"/>
      <c r="X59" s="2"/>
      <c r="Y59" s="2"/>
      <c r="Z59" s="2"/>
      <c r="AA59" s="2"/>
      <c r="AB59" s="2"/>
      <c r="AC59" s="2"/>
      <c r="AD59" s="2"/>
      <c r="AE59" s="2"/>
      <c r="AF59" s="938"/>
      <c r="AG59" s="938"/>
      <c r="AH59" s="938"/>
      <c r="AI59" s="938"/>
      <c r="AJ59" s="938"/>
      <c r="AK59" s="938"/>
      <c r="AL59" s="938"/>
      <c r="AM59" s="938"/>
      <c r="AN59" s="938"/>
      <c r="AO59" s="938"/>
      <c r="AP59" s="938"/>
      <c r="AQ59" s="938"/>
      <c r="AR59" s="938"/>
      <c r="AS59" s="938"/>
      <c r="AT59" s="938"/>
      <c r="AU59" s="939"/>
      <c r="AV59" s="939"/>
      <c r="AW59" s="939"/>
      <c r="AX59" s="939"/>
      <c r="AY59" s="939"/>
      <c r="AZ59" s="939"/>
      <c r="BA59" s="939"/>
      <c r="BB59" s="939"/>
      <c r="BC59" s="939"/>
      <c r="BD59" s="939"/>
      <c r="BE59" s="939"/>
      <c r="BF59" s="939"/>
      <c r="BG59" s="939"/>
    </row>
    <row r="60" spans="1:59" s="766" customFormat="1">
      <c r="D60" s="2"/>
      <c r="E60" s="2"/>
      <c r="F60" s="2"/>
      <c r="G60" s="561"/>
      <c r="H60" s="2"/>
      <c r="I60" s="561"/>
      <c r="J60" s="561"/>
      <c r="K60" s="2"/>
      <c r="L60" s="561"/>
      <c r="M60" s="2"/>
      <c r="N60" s="2"/>
      <c r="O60" s="561"/>
      <c r="P60" s="2"/>
      <c r="Q60" s="2"/>
      <c r="R60" s="2"/>
      <c r="S60" s="2"/>
      <c r="T60" s="2"/>
      <c r="U60" s="2"/>
      <c r="V60" s="2"/>
      <c r="W60" s="2"/>
      <c r="X60" s="2"/>
      <c r="Y60" s="2"/>
      <c r="Z60" s="2"/>
      <c r="AA60" s="2"/>
      <c r="AB60" s="2"/>
      <c r="AC60" s="2"/>
      <c r="AD60" s="2"/>
      <c r="AE60" s="2"/>
      <c r="AF60" s="938"/>
      <c r="AG60" s="938"/>
      <c r="AH60" s="938"/>
      <c r="AI60" s="938"/>
      <c r="AJ60" s="938"/>
      <c r="AK60" s="938"/>
      <c r="AL60" s="938"/>
      <c r="AM60" s="938"/>
      <c r="AN60" s="938"/>
      <c r="AO60" s="938"/>
      <c r="AP60" s="938"/>
      <c r="AQ60" s="938"/>
      <c r="AR60" s="938"/>
      <c r="AS60" s="938"/>
      <c r="AT60" s="938"/>
      <c r="AU60" s="939"/>
      <c r="AV60" s="939"/>
      <c r="AW60" s="939"/>
      <c r="AX60" s="939"/>
      <c r="AY60" s="939"/>
      <c r="AZ60" s="939"/>
      <c r="BA60" s="939"/>
      <c r="BB60" s="939"/>
      <c r="BC60" s="939"/>
      <c r="BD60" s="939"/>
      <c r="BE60" s="939"/>
      <c r="BF60" s="939"/>
      <c r="BG60" s="939"/>
    </row>
    <row r="61" spans="1:59" ht="15.75" thickBot="1">
      <c r="D61" s="2"/>
      <c r="E61" s="2"/>
      <c r="F61" s="2"/>
      <c r="G61" s="561"/>
      <c r="H61" s="2"/>
      <c r="I61" s="561"/>
      <c r="J61" s="561"/>
      <c r="K61" s="2"/>
      <c r="L61" s="561"/>
      <c r="M61" s="2"/>
      <c r="N61" s="2"/>
      <c r="O61" s="561"/>
      <c r="P61" s="2"/>
      <c r="Q61" s="2"/>
      <c r="R61" s="2"/>
      <c r="S61" s="2"/>
      <c r="T61" s="2"/>
      <c r="U61" s="2"/>
      <c r="V61" s="2"/>
      <c r="W61" s="2"/>
      <c r="X61" s="2"/>
      <c r="Y61" s="2"/>
      <c r="Z61" s="2"/>
      <c r="AA61" s="2"/>
      <c r="AB61" s="2"/>
      <c r="AC61" s="2"/>
      <c r="AD61" s="2"/>
      <c r="AE61" s="2"/>
      <c r="AF61" s="938"/>
      <c r="AG61" s="938"/>
      <c r="AH61" s="938"/>
      <c r="AI61" s="938"/>
      <c r="AJ61" s="938"/>
      <c r="AK61" s="938"/>
      <c r="AL61" s="938"/>
      <c r="AM61" s="938"/>
      <c r="AN61" s="938"/>
      <c r="AO61" s="938"/>
      <c r="AP61" s="938"/>
      <c r="AQ61" s="938"/>
      <c r="AR61" s="938"/>
      <c r="AS61" s="938"/>
      <c r="AT61" s="938"/>
      <c r="AU61" s="939"/>
      <c r="AV61" s="939"/>
      <c r="AW61" s="939"/>
      <c r="AX61" s="939"/>
      <c r="AY61" s="939"/>
      <c r="AZ61" s="939"/>
      <c r="BA61" s="939"/>
      <c r="BB61" s="939"/>
      <c r="BC61" s="939"/>
      <c r="BD61" s="939"/>
      <c r="BE61" s="939"/>
      <c r="BF61" s="939"/>
      <c r="BG61" s="939"/>
    </row>
    <row r="62" spans="1:59" ht="16.5" thickTop="1" thickBot="1">
      <c r="B62" s="953" t="s">
        <v>298</v>
      </c>
      <c r="C62" s="954"/>
      <c r="D62" s="955"/>
      <c r="E62" s="2"/>
      <c r="F62" s="2"/>
      <c r="G62" s="561"/>
      <c r="H62" s="2"/>
      <c r="I62" s="561"/>
      <c r="J62" s="561"/>
      <c r="K62" s="2"/>
      <c r="L62" s="561"/>
      <c r="M62" s="2"/>
      <c r="N62" s="2"/>
      <c r="O62" s="561"/>
      <c r="P62" s="2"/>
      <c r="Q62" s="2"/>
      <c r="R62" s="2"/>
      <c r="S62" s="2"/>
      <c r="T62" s="2"/>
      <c r="U62" s="2"/>
      <c r="V62" s="2"/>
      <c r="W62" s="2"/>
      <c r="X62" s="2"/>
      <c r="Y62" s="2"/>
      <c r="Z62" s="2"/>
      <c r="AA62" s="2"/>
      <c r="AB62" s="2"/>
      <c r="AC62" s="2"/>
      <c r="AD62" s="2"/>
      <c r="AE62" s="2"/>
      <c r="AF62" s="938"/>
      <c r="AG62" s="938"/>
      <c r="AH62" s="938"/>
      <c r="AI62" s="938"/>
      <c r="AJ62" s="938"/>
      <c r="AK62" s="938"/>
      <c r="AL62" s="938"/>
      <c r="AM62" s="938"/>
      <c r="AN62" s="938"/>
      <c r="AO62" s="938"/>
      <c r="AP62" s="938"/>
      <c r="AQ62" s="938"/>
      <c r="AR62" s="938"/>
      <c r="AS62" s="938"/>
      <c r="AT62" s="938"/>
      <c r="AU62" s="939"/>
      <c r="AV62" s="939"/>
      <c r="AW62" s="939"/>
      <c r="AX62" s="939"/>
      <c r="AY62" s="939"/>
      <c r="AZ62" s="939"/>
      <c r="BA62" s="939"/>
      <c r="BB62" s="939"/>
      <c r="BC62" s="939"/>
      <c r="BD62" s="939"/>
      <c r="BE62" s="939"/>
      <c r="BF62" s="939"/>
      <c r="BG62" s="939"/>
    </row>
    <row r="63" spans="1:59" ht="15.75" thickBot="1">
      <c r="B63" s="730" t="s">
        <v>295</v>
      </c>
      <c r="C63" s="642" t="s">
        <v>259</v>
      </c>
      <c r="D63" s="731" t="s">
        <v>103</v>
      </c>
      <c r="E63" s="2"/>
      <c r="F63" s="2"/>
      <c r="G63" s="561"/>
      <c r="H63" s="2"/>
      <c r="I63" s="561"/>
      <c r="J63" s="561"/>
      <c r="K63" s="2"/>
      <c r="L63" s="561"/>
      <c r="M63" s="2"/>
      <c r="N63" s="2"/>
      <c r="O63" s="561"/>
      <c r="P63" s="2"/>
      <c r="Q63" s="2"/>
      <c r="R63" s="2"/>
      <c r="S63" s="2"/>
      <c r="T63" s="2"/>
      <c r="U63" s="2"/>
      <c r="V63" s="2"/>
      <c r="W63" s="2"/>
      <c r="X63" s="2"/>
      <c r="Y63" s="2"/>
      <c r="Z63" s="2"/>
      <c r="AA63" s="2"/>
      <c r="AB63" s="2"/>
      <c r="AC63" s="2"/>
      <c r="AD63" s="2"/>
      <c r="AE63" s="2"/>
      <c r="AF63" s="938"/>
      <c r="AG63" s="938"/>
      <c r="AH63" s="938"/>
      <c r="AI63" s="938"/>
      <c r="AJ63" s="938"/>
      <c r="AK63" s="938"/>
      <c r="AL63" s="938"/>
      <c r="AM63" s="938"/>
      <c r="AN63" s="938"/>
      <c r="AO63" s="938"/>
      <c r="AP63" s="938"/>
      <c r="AQ63" s="938"/>
      <c r="AR63" s="938"/>
      <c r="AS63" s="938"/>
      <c r="AT63" s="938"/>
      <c r="AU63" s="939"/>
      <c r="AV63" s="939"/>
      <c r="AW63" s="939"/>
      <c r="AX63" s="939"/>
      <c r="AY63" s="939"/>
      <c r="AZ63" s="939"/>
      <c r="BA63" s="939"/>
      <c r="BB63" s="939"/>
      <c r="BC63" s="939"/>
      <c r="BD63" s="939"/>
      <c r="BE63" s="939"/>
      <c r="BF63" s="939"/>
      <c r="BG63" s="939"/>
    </row>
    <row r="64" spans="1:59" ht="16.5" thickTop="1" thickBot="1">
      <c r="A64" s="70" t="s">
        <v>104</v>
      </c>
      <c r="B64" s="583">
        <v>128700</v>
      </c>
      <c r="C64" s="621">
        <v>66271</v>
      </c>
      <c r="D64" s="622">
        <v>65349</v>
      </c>
      <c r="E64" s="2"/>
      <c r="F64" s="2"/>
      <c r="G64" s="561"/>
      <c r="H64" s="2"/>
      <c r="I64" s="561"/>
      <c r="J64" s="561"/>
      <c r="K64" s="2"/>
      <c r="L64" s="561"/>
      <c r="M64" s="2"/>
      <c r="N64" s="2"/>
      <c r="O64" s="561"/>
      <c r="P64" s="2"/>
      <c r="Q64" s="2"/>
      <c r="R64" s="2"/>
      <c r="S64" s="2"/>
      <c r="T64" s="2"/>
      <c r="U64" s="2"/>
      <c r="V64" s="2"/>
      <c r="W64" s="2"/>
      <c r="X64" s="2"/>
      <c r="Y64" s="2"/>
      <c r="Z64" s="2"/>
      <c r="AA64" s="2"/>
      <c r="AB64" s="2"/>
      <c r="AC64" s="2"/>
      <c r="AD64" s="2"/>
      <c r="AE64" s="2"/>
      <c r="AF64" s="938"/>
      <c r="AG64" s="938"/>
      <c r="AH64" s="938"/>
      <c r="AI64" s="938"/>
      <c r="AJ64" s="938"/>
      <c r="AK64" s="938"/>
      <c r="AL64" s="938"/>
      <c r="AM64" s="938"/>
      <c r="AN64" s="938"/>
      <c r="AO64" s="938"/>
      <c r="AP64" s="938"/>
      <c r="AQ64" s="938"/>
      <c r="AR64" s="938"/>
      <c r="AS64" s="938"/>
      <c r="AT64" s="938"/>
      <c r="AU64" s="939"/>
      <c r="AV64" s="939"/>
      <c r="AW64" s="939"/>
      <c r="AX64" s="939"/>
      <c r="AY64" s="939"/>
      <c r="AZ64" s="939"/>
      <c r="BA64" s="939"/>
      <c r="BB64" s="939"/>
      <c r="BC64" s="939"/>
      <c r="BD64" s="939"/>
      <c r="BE64" s="939"/>
      <c r="BF64" s="939"/>
      <c r="BG64" s="939"/>
    </row>
    <row r="65" spans="1:59" ht="15.75" thickBot="1">
      <c r="A65" s="580" t="s">
        <v>105</v>
      </c>
      <c r="B65" s="617">
        <v>79000</v>
      </c>
      <c r="C65" s="584">
        <v>34259</v>
      </c>
      <c r="D65" s="588">
        <v>34498</v>
      </c>
      <c r="E65" s="2"/>
      <c r="F65" s="2"/>
      <c r="G65" s="561"/>
      <c r="H65" s="2"/>
      <c r="I65" s="561"/>
      <c r="J65" s="561"/>
      <c r="K65" s="2"/>
      <c r="L65" s="561"/>
      <c r="M65" s="2"/>
      <c r="N65" s="2"/>
      <c r="O65" s="561"/>
      <c r="P65" s="2"/>
      <c r="Q65" s="2"/>
      <c r="R65" s="2"/>
      <c r="S65" s="2"/>
      <c r="T65" s="2"/>
      <c r="U65" s="2"/>
      <c r="V65" s="2"/>
      <c r="W65" s="2"/>
      <c r="X65" s="2"/>
      <c r="Y65" s="2"/>
      <c r="Z65" s="2"/>
      <c r="AA65" s="2"/>
      <c r="AB65" s="2"/>
      <c r="AC65" s="2"/>
      <c r="AD65" s="2"/>
      <c r="AE65" s="2"/>
      <c r="AF65" s="938"/>
      <c r="AG65" s="938"/>
      <c r="AH65" s="938"/>
      <c r="AI65" s="938"/>
      <c r="AJ65" s="938"/>
      <c r="AK65" s="938"/>
      <c r="AL65" s="938"/>
      <c r="AM65" s="938"/>
      <c r="AN65" s="938"/>
      <c r="AO65" s="938"/>
      <c r="AP65" s="938"/>
      <c r="AQ65" s="938"/>
      <c r="AR65" s="938"/>
      <c r="AS65" s="938"/>
      <c r="AT65" s="938"/>
      <c r="AU65" s="939"/>
      <c r="AV65" s="939"/>
      <c r="AW65" s="939"/>
      <c r="AX65" s="939"/>
      <c r="AY65" s="939"/>
      <c r="AZ65" s="939"/>
      <c r="BA65" s="939"/>
      <c r="BB65" s="939"/>
      <c r="BC65" s="939"/>
      <c r="BD65" s="939"/>
      <c r="BE65" s="939"/>
      <c r="BF65" s="939"/>
      <c r="BG65" s="939"/>
    </row>
    <row r="66" spans="1:59" ht="15.75" thickBot="1">
      <c r="A66" s="580" t="s">
        <v>255</v>
      </c>
      <c r="B66" s="582">
        <v>137710</v>
      </c>
      <c r="C66" s="584">
        <v>71715</v>
      </c>
      <c r="D66" s="588">
        <v>91057</v>
      </c>
      <c r="E66" s="2"/>
      <c r="F66" s="2"/>
      <c r="G66" s="561"/>
      <c r="H66" s="2"/>
      <c r="I66" s="561"/>
      <c r="J66" s="561"/>
      <c r="K66" s="2"/>
      <c r="L66" s="561"/>
      <c r="M66" s="2"/>
      <c r="N66" s="2"/>
      <c r="O66" s="561"/>
      <c r="P66" s="2"/>
      <c r="Q66" s="2"/>
      <c r="R66" s="2"/>
      <c r="S66" s="2"/>
      <c r="T66" s="2"/>
      <c r="U66" s="2"/>
      <c r="V66" s="2"/>
      <c r="W66" s="2"/>
      <c r="X66" s="2"/>
      <c r="Y66" s="2"/>
      <c r="Z66" s="2"/>
      <c r="AA66" s="2"/>
      <c r="AB66" s="2"/>
      <c r="AC66" s="2"/>
      <c r="AD66" s="2"/>
      <c r="AE66" s="2"/>
      <c r="AF66" s="938"/>
      <c r="AG66" s="938"/>
      <c r="AH66" s="938"/>
      <c r="AI66" s="938"/>
      <c r="AJ66" s="938"/>
      <c r="AK66" s="938"/>
      <c r="AL66" s="938"/>
      <c r="AM66" s="938"/>
      <c r="AN66" s="938"/>
      <c r="AO66" s="938"/>
      <c r="AP66" s="938"/>
      <c r="AQ66" s="938"/>
      <c r="AR66" s="938"/>
      <c r="AS66" s="938"/>
      <c r="AT66" s="938"/>
      <c r="AU66" s="939"/>
      <c r="AV66" s="939"/>
      <c r="AW66" s="939"/>
      <c r="AX66" s="939"/>
      <c r="AY66" s="939"/>
      <c r="AZ66" s="939"/>
      <c r="BA66" s="939"/>
      <c r="BB66" s="939"/>
      <c r="BC66" s="939"/>
      <c r="BD66" s="939"/>
      <c r="BE66" s="939"/>
      <c r="BF66" s="939"/>
      <c r="BG66" s="939"/>
    </row>
    <row r="67" spans="1:59" ht="15.75" thickBot="1">
      <c r="A67" s="580" t="s">
        <v>107</v>
      </c>
      <c r="B67" s="582">
        <v>23447</v>
      </c>
      <c r="C67" s="584">
        <v>42966</v>
      </c>
      <c r="D67" s="588">
        <v>31394</v>
      </c>
      <c r="E67" s="2"/>
      <c r="F67" s="2"/>
      <c r="G67" s="561"/>
      <c r="H67" s="2"/>
      <c r="I67" s="561"/>
      <c r="J67" s="561"/>
      <c r="K67" s="2"/>
      <c r="L67" s="561"/>
      <c r="M67" s="2"/>
      <c r="N67" s="2"/>
      <c r="O67" s="561"/>
      <c r="P67" s="2"/>
      <c r="Q67" s="2"/>
      <c r="R67" s="2"/>
      <c r="S67" s="2"/>
      <c r="T67" s="2"/>
      <c r="U67" s="2"/>
      <c r="V67" s="2"/>
      <c r="W67" s="2"/>
      <c r="X67" s="2"/>
      <c r="Y67" s="2"/>
      <c r="Z67" s="2"/>
      <c r="AA67" s="2"/>
      <c r="AB67" s="2"/>
      <c r="AC67" s="2"/>
      <c r="AD67" s="2"/>
      <c r="AE67" s="2"/>
      <c r="AF67" s="938"/>
      <c r="AG67" s="938"/>
      <c r="AH67" s="938"/>
      <c r="AI67" s="938"/>
      <c r="AJ67" s="938"/>
      <c r="AK67" s="938"/>
      <c r="AL67" s="938"/>
      <c r="AM67" s="938"/>
      <c r="AN67" s="938"/>
      <c r="AO67" s="938"/>
      <c r="AP67" s="938"/>
      <c r="AQ67" s="938"/>
      <c r="AR67" s="938"/>
      <c r="AS67" s="938"/>
      <c r="AT67" s="938"/>
      <c r="AU67" s="939"/>
      <c r="AV67" s="939"/>
      <c r="AW67" s="939"/>
      <c r="AX67" s="939"/>
      <c r="AY67" s="939"/>
      <c r="AZ67" s="939"/>
      <c r="BA67" s="939"/>
      <c r="BB67" s="939"/>
      <c r="BC67" s="939"/>
      <c r="BD67" s="939"/>
      <c r="BE67" s="939"/>
      <c r="BF67" s="939"/>
      <c r="BG67" s="939"/>
    </row>
    <row r="68" spans="1:59" ht="15.75" thickBot="1">
      <c r="A68" s="580" t="s">
        <v>108</v>
      </c>
      <c r="B68" s="582">
        <v>36605</v>
      </c>
      <c r="C68" s="584">
        <v>46626</v>
      </c>
      <c r="D68" s="588">
        <v>42949</v>
      </c>
      <c r="E68" s="2"/>
      <c r="F68" s="2"/>
      <c r="G68" s="561"/>
      <c r="H68" s="2"/>
      <c r="I68" s="561"/>
      <c r="J68" s="561"/>
      <c r="K68" s="2"/>
      <c r="L68" s="561"/>
      <c r="M68" s="2"/>
      <c r="N68" s="2"/>
      <c r="O68" s="561"/>
      <c r="P68" s="2"/>
      <c r="Q68" s="2"/>
      <c r="R68" s="2"/>
      <c r="S68" s="2"/>
      <c r="T68" s="2"/>
      <c r="U68" s="2"/>
      <c r="V68" s="2"/>
      <c r="W68" s="2"/>
      <c r="X68" s="2"/>
      <c r="Y68" s="2"/>
      <c r="Z68" s="2"/>
      <c r="AA68" s="2"/>
      <c r="AB68" s="2"/>
      <c r="AC68" s="2"/>
      <c r="AD68" s="2"/>
      <c r="AE68" s="2"/>
      <c r="AF68" s="938"/>
      <c r="AG68" s="938"/>
      <c r="AH68" s="938"/>
      <c r="AI68" s="938"/>
      <c r="AJ68" s="938"/>
      <c r="AK68" s="938"/>
      <c r="AL68" s="938"/>
      <c r="AM68" s="938"/>
      <c r="AN68" s="938"/>
      <c r="AO68" s="938"/>
      <c r="AP68" s="938"/>
      <c r="AQ68" s="938"/>
      <c r="AR68" s="938"/>
      <c r="AS68" s="938"/>
      <c r="AT68" s="938"/>
      <c r="AU68" s="939"/>
      <c r="AV68" s="939"/>
      <c r="AW68" s="939"/>
      <c r="AX68" s="939"/>
      <c r="AY68" s="939"/>
      <c r="AZ68" s="939"/>
      <c r="BA68" s="939"/>
      <c r="BB68" s="939"/>
      <c r="BC68" s="939"/>
      <c r="BD68" s="939"/>
      <c r="BE68" s="939"/>
      <c r="BF68" s="939"/>
      <c r="BG68" s="939"/>
    </row>
    <row r="69" spans="1:59" ht="15.75" thickBot="1">
      <c r="A69" s="580" t="s">
        <v>109</v>
      </c>
      <c r="B69" s="582">
        <v>1802</v>
      </c>
      <c r="C69" s="585">
        <v>2926</v>
      </c>
      <c r="D69" s="589">
        <v>2640</v>
      </c>
      <c r="E69" s="2"/>
      <c r="F69" s="2"/>
      <c r="G69" s="561"/>
      <c r="H69" s="2"/>
      <c r="I69" s="561"/>
      <c r="J69" s="561"/>
      <c r="K69" s="2"/>
      <c r="L69" s="561"/>
      <c r="M69" s="2"/>
      <c r="N69" s="2"/>
      <c r="O69" s="561"/>
      <c r="P69" s="2"/>
      <c r="Q69" s="2"/>
      <c r="R69" s="2"/>
      <c r="S69" s="2"/>
      <c r="T69" s="2"/>
      <c r="U69" s="2"/>
      <c r="V69" s="2"/>
      <c r="W69" s="2"/>
      <c r="X69" s="2"/>
      <c r="Y69" s="2"/>
      <c r="Z69" s="2"/>
      <c r="AA69" s="2"/>
      <c r="AB69" s="2"/>
      <c r="AC69" s="2"/>
      <c r="AD69" s="2"/>
      <c r="AE69" s="2"/>
      <c r="AF69" s="938"/>
      <c r="AG69" s="938"/>
      <c r="AH69" s="938"/>
      <c r="AI69" s="938"/>
      <c r="AJ69" s="938"/>
      <c r="AK69" s="938"/>
      <c r="AL69" s="938"/>
      <c r="AM69" s="938"/>
      <c r="AN69" s="938"/>
      <c r="AO69" s="938"/>
      <c r="AP69" s="938"/>
      <c r="AQ69" s="938"/>
      <c r="AR69" s="938"/>
      <c r="AS69" s="938"/>
      <c r="AT69" s="938"/>
      <c r="AU69" s="939"/>
      <c r="AV69" s="939"/>
      <c r="AW69" s="939"/>
      <c r="AX69" s="939"/>
      <c r="AY69" s="939"/>
      <c r="AZ69" s="939"/>
      <c r="BA69" s="939"/>
      <c r="BB69" s="939"/>
      <c r="BC69" s="939"/>
      <c r="BD69" s="939"/>
      <c r="BE69" s="939"/>
      <c r="BF69" s="939"/>
      <c r="BG69" s="939"/>
    </row>
    <row r="70" spans="1:59" ht="15.75" thickBot="1">
      <c r="A70" s="580" t="s">
        <v>256</v>
      </c>
      <c r="B70" s="582">
        <v>39552</v>
      </c>
      <c r="C70" s="586">
        <v>30291</v>
      </c>
      <c r="D70" s="590">
        <v>25279</v>
      </c>
      <c r="E70" s="2"/>
      <c r="F70" s="2"/>
      <c r="G70" s="561"/>
      <c r="H70" s="2"/>
      <c r="I70" s="561"/>
      <c r="J70" s="561"/>
      <c r="K70" s="2"/>
      <c r="L70" s="561"/>
      <c r="M70" s="2"/>
      <c r="N70" s="2"/>
      <c r="O70" s="561"/>
      <c r="P70" s="2"/>
      <c r="Q70" s="2"/>
      <c r="R70" s="2"/>
      <c r="S70" s="2"/>
      <c r="T70" s="2"/>
      <c r="U70" s="2"/>
      <c r="V70" s="2"/>
      <c r="W70" s="2"/>
      <c r="X70" s="2"/>
      <c r="Y70" s="2"/>
      <c r="Z70" s="2"/>
      <c r="AA70" s="2"/>
      <c r="AB70" s="2"/>
      <c r="AC70" s="2"/>
      <c r="AD70" s="2"/>
      <c r="AE70" s="2"/>
      <c r="AF70" s="938"/>
      <c r="AG70" s="938"/>
      <c r="AH70" s="938"/>
      <c r="AI70" s="938"/>
      <c r="AJ70" s="938"/>
      <c r="AK70" s="938"/>
      <c r="AL70" s="938"/>
      <c r="AM70" s="938"/>
      <c r="AN70" s="938"/>
      <c r="AO70" s="938"/>
      <c r="AP70" s="938"/>
      <c r="AQ70" s="938"/>
      <c r="AR70" s="938"/>
      <c r="AS70" s="938"/>
      <c r="AT70" s="938"/>
      <c r="AU70" s="939"/>
      <c r="AV70" s="939"/>
      <c r="AW70" s="939"/>
      <c r="AX70" s="939"/>
      <c r="AY70" s="939"/>
      <c r="AZ70" s="939"/>
      <c r="BA70" s="939"/>
      <c r="BB70" s="939"/>
      <c r="BC70" s="939"/>
      <c r="BD70" s="939"/>
      <c r="BE70" s="939"/>
      <c r="BF70" s="939"/>
      <c r="BG70" s="939"/>
    </row>
    <row r="71" spans="1:59" ht="15.75" thickBot="1">
      <c r="A71" s="580" t="s">
        <v>257</v>
      </c>
      <c r="B71" s="582">
        <v>30000</v>
      </c>
      <c r="C71" s="587">
        <v>14303</v>
      </c>
      <c r="D71" s="591">
        <v>6870</v>
      </c>
      <c r="E71" s="2"/>
      <c r="F71" s="2"/>
      <c r="G71" s="2"/>
      <c r="H71" s="2"/>
      <c r="I71" s="561"/>
      <c r="J71" s="2"/>
      <c r="K71" s="2"/>
      <c r="L71" s="2"/>
      <c r="M71" s="2"/>
      <c r="N71" s="2"/>
      <c r="O71" s="2"/>
      <c r="P71" s="2"/>
      <c r="Q71" s="2"/>
      <c r="R71" s="2"/>
      <c r="S71" s="2"/>
      <c r="T71" s="2"/>
      <c r="U71" s="2"/>
      <c r="V71" s="2"/>
      <c r="W71" s="2"/>
      <c r="X71" s="938"/>
      <c r="Y71" s="938"/>
      <c r="Z71" s="938"/>
      <c r="AA71" s="938"/>
      <c r="AB71" s="938"/>
      <c r="AC71" s="938"/>
      <c r="AD71" s="938"/>
      <c r="AF71" s="938"/>
      <c r="AG71" s="938"/>
      <c r="AH71" s="938"/>
      <c r="AI71" s="938"/>
      <c r="AJ71" s="938"/>
      <c r="AK71" s="938"/>
      <c r="AL71" s="938"/>
      <c r="AM71" s="938"/>
      <c r="AN71" s="938"/>
      <c r="AO71" s="938"/>
      <c r="AP71" s="938"/>
      <c r="AQ71" s="938"/>
      <c r="AR71" s="938"/>
      <c r="AS71" s="938"/>
      <c r="AT71" s="938"/>
      <c r="AU71" s="939"/>
      <c r="AV71" s="939"/>
      <c r="AW71" s="939"/>
      <c r="AX71" s="939"/>
      <c r="AY71" s="939"/>
      <c r="AZ71" s="939"/>
      <c r="BA71" s="939"/>
      <c r="BB71" s="939"/>
      <c r="BC71" s="939"/>
      <c r="BD71" s="939"/>
      <c r="BE71" s="939"/>
      <c r="BF71" s="939"/>
      <c r="BG71" s="939"/>
    </row>
    <row r="72" spans="1:59" ht="15.75" thickBot="1">
      <c r="A72" s="30" t="s">
        <v>258</v>
      </c>
      <c r="B72" s="592">
        <v>5452</v>
      </c>
      <c r="C72" s="31">
        <v>2390</v>
      </c>
      <c r="D72" s="32">
        <v>2421</v>
      </c>
      <c r="E72" s="2"/>
      <c r="F72" s="2"/>
      <c r="G72" s="2"/>
      <c r="H72" s="2"/>
      <c r="I72" s="561"/>
      <c r="J72" s="2"/>
      <c r="K72" s="2"/>
      <c r="L72" s="2"/>
      <c r="M72" s="2"/>
      <c r="N72" s="2"/>
      <c r="O72" s="2"/>
      <c r="P72" s="2"/>
      <c r="Q72" s="2"/>
      <c r="R72" s="2"/>
      <c r="S72" s="2"/>
      <c r="T72" s="2"/>
      <c r="U72" s="2"/>
      <c r="V72" s="2"/>
      <c r="W72" s="2"/>
      <c r="AF72" s="938"/>
      <c r="AG72" s="938"/>
      <c r="AH72" s="938"/>
      <c r="AI72" s="938"/>
      <c r="AJ72" s="938"/>
      <c r="AK72" s="938"/>
      <c r="AL72" s="938"/>
      <c r="AM72" s="938"/>
      <c r="AN72" s="938"/>
      <c r="AO72" s="938"/>
      <c r="AP72" s="938"/>
      <c r="AQ72" s="938"/>
      <c r="AR72" s="938"/>
      <c r="AS72" s="938"/>
      <c r="AT72" s="938"/>
      <c r="AU72" s="939"/>
      <c r="AV72" s="939"/>
      <c r="AW72" s="939"/>
      <c r="AX72" s="939"/>
      <c r="AY72" s="939"/>
      <c r="AZ72" s="939"/>
      <c r="BA72" s="939"/>
      <c r="BB72" s="939"/>
      <c r="BC72" s="939"/>
      <c r="BD72" s="939"/>
      <c r="BE72" s="939"/>
      <c r="BF72" s="939"/>
      <c r="BG72" s="939"/>
    </row>
    <row r="73" spans="1:59" ht="16.5" thickTop="1" thickBot="1">
      <c r="A73" s="35" t="s">
        <v>73</v>
      </c>
      <c r="B73" s="593">
        <f>SUM(B64:B72)</f>
        <v>482268</v>
      </c>
      <c r="C73" s="581">
        <f>SUM(C64:C72)</f>
        <v>311747</v>
      </c>
      <c r="D73" s="32">
        <f>SUM(D64:D72)</f>
        <v>302457</v>
      </c>
      <c r="E73" s="2"/>
      <c r="F73" s="2"/>
      <c r="G73" s="2"/>
      <c r="H73" s="2"/>
      <c r="I73" s="561"/>
      <c r="J73" s="2"/>
      <c r="K73" s="2"/>
      <c r="L73" s="2"/>
      <c r="M73" s="2"/>
      <c r="N73" s="2"/>
      <c r="O73" s="2"/>
      <c r="P73" s="2"/>
      <c r="Q73" s="2"/>
      <c r="R73" s="2"/>
      <c r="S73" s="2"/>
      <c r="T73" s="2"/>
      <c r="U73" s="2"/>
      <c r="V73" s="2"/>
      <c r="W73" s="2"/>
      <c r="AF73" s="938"/>
      <c r="AG73" s="938"/>
      <c r="AH73" s="938"/>
      <c r="AI73" s="938"/>
      <c r="AJ73" s="938"/>
      <c r="AK73" s="938"/>
      <c r="AL73" s="938"/>
      <c r="AM73" s="938"/>
      <c r="AN73" s="938"/>
      <c r="AO73" s="938"/>
      <c r="AP73" s="938"/>
      <c r="AQ73" s="938"/>
      <c r="AR73" s="938"/>
      <c r="AS73" s="938"/>
      <c r="AT73" s="938"/>
      <c r="AU73" s="939"/>
      <c r="AV73" s="939"/>
      <c r="AW73" s="939"/>
      <c r="AX73" s="939"/>
      <c r="AY73" s="939"/>
      <c r="AZ73" s="939"/>
      <c r="BA73" s="939"/>
      <c r="BB73" s="939"/>
      <c r="BC73" s="939"/>
      <c r="BD73" s="939"/>
      <c r="BE73" s="939"/>
      <c r="BF73" s="939"/>
      <c r="BG73" s="939"/>
    </row>
    <row r="74" spans="1:59" ht="15.75" thickTop="1">
      <c r="A74" s="2"/>
      <c r="B74" s="2"/>
      <c r="C74" s="2"/>
      <c r="D74" s="2"/>
      <c r="E74" s="2"/>
      <c r="F74" s="2"/>
      <c r="G74" s="2"/>
      <c r="H74" s="2"/>
      <c r="I74" s="561"/>
      <c r="J74" s="2"/>
      <c r="K74" s="2"/>
      <c r="L74" s="2"/>
      <c r="M74" s="2"/>
      <c r="N74" s="2"/>
      <c r="O74" s="2"/>
      <c r="P74" s="2"/>
      <c r="Q74" s="2"/>
      <c r="R74" s="2"/>
      <c r="S74" s="2"/>
      <c r="T74" s="2"/>
      <c r="U74" s="2"/>
      <c r="V74" s="2"/>
      <c r="W74" s="2"/>
      <c r="AF74" s="938"/>
      <c r="AG74" s="938"/>
      <c r="AH74" s="938"/>
      <c r="AI74" s="938"/>
      <c r="AJ74" s="938"/>
      <c r="AK74" s="938"/>
      <c r="AL74" s="938"/>
      <c r="AM74" s="938"/>
      <c r="AN74" s="938"/>
      <c r="AO74" s="938"/>
      <c r="AP74" s="938"/>
      <c r="AQ74" s="938"/>
      <c r="AR74" s="938"/>
      <c r="AS74" s="938"/>
      <c r="AT74" s="938"/>
      <c r="AU74" s="939"/>
      <c r="AV74" s="939"/>
      <c r="AW74" s="939"/>
      <c r="AX74" s="939"/>
      <c r="AY74" s="939"/>
      <c r="AZ74" s="939"/>
      <c r="BA74" s="939"/>
      <c r="BB74" s="939"/>
      <c r="BC74" s="939"/>
      <c r="BD74" s="939"/>
      <c r="BE74" s="939"/>
      <c r="BF74" s="939"/>
      <c r="BG74" s="939"/>
    </row>
    <row r="75" spans="1:59">
      <c r="A75" s="2"/>
      <c r="B75" s="2"/>
      <c r="C75" s="2"/>
      <c r="D75" s="2"/>
      <c r="E75" s="2"/>
      <c r="F75" s="2"/>
      <c r="G75" s="2"/>
      <c r="H75" s="2"/>
      <c r="I75" s="561"/>
      <c r="J75" s="2"/>
      <c r="K75" s="2"/>
      <c r="L75" s="2"/>
      <c r="M75" s="2"/>
      <c r="N75" s="2"/>
      <c r="O75" s="2"/>
      <c r="P75" s="2"/>
      <c r="Q75" s="2"/>
      <c r="R75" s="2"/>
      <c r="S75" s="2"/>
      <c r="T75" s="2"/>
      <c r="U75" s="2"/>
      <c r="V75" s="2"/>
      <c r="W75" s="2"/>
      <c r="AF75" s="938"/>
      <c r="AG75" s="938"/>
      <c r="AH75" s="938"/>
      <c r="AI75" s="938"/>
      <c r="AJ75" s="938"/>
      <c r="AK75" s="938"/>
      <c r="AL75" s="938"/>
      <c r="AM75" s="938"/>
      <c r="AN75" s="938"/>
      <c r="AO75" s="938"/>
      <c r="AP75" s="938"/>
      <c r="AQ75" s="938"/>
      <c r="AR75" s="938"/>
      <c r="AS75" s="938"/>
      <c r="AT75" s="938"/>
      <c r="AU75" s="939"/>
      <c r="AV75" s="939"/>
      <c r="AW75" s="939"/>
      <c r="AX75" s="939"/>
      <c r="AY75" s="939"/>
      <c r="AZ75" s="939"/>
      <c r="BA75" s="939"/>
      <c r="BB75" s="939"/>
      <c r="BC75" s="939"/>
      <c r="BD75" s="939"/>
      <c r="BE75" s="939"/>
      <c r="BF75" s="939"/>
      <c r="BG75" s="939"/>
    </row>
    <row r="76" spans="1:59">
      <c r="A76" s="2"/>
      <c r="B76" s="2"/>
      <c r="C76" s="2"/>
      <c r="D76" s="2"/>
      <c r="E76" s="2"/>
      <c r="F76" s="2"/>
      <c r="G76" s="2"/>
      <c r="H76" s="2"/>
      <c r="I76" s="561"/>
      <c r="J76" s="2"/>
      <c r="K76" s="2"/>
      <c r="L76" s="2"/>
      <c r="M76" s="2"/>
      <c r="N76" s="2"/>
      <c r="O76" s="2"/>
      <c r="P76" s="2"/>
      <c r="Q76" s="2"/>
      <c r="R76" s="2"/>
      <c r="S76" s="2"/>
      <c r="T76" s="2"/>
      <c r="U76" s="2"/>
      <c r="V76" s="2"/>
      <c r="W76" s="2"/>
      <c r="AF76" s="938"/>
      <c r="AG76" s="938"/>
      <c r="AH76" s="938"/>
      <c r="AI76" s="938"/>
      <c r="AJ76" s="938"/>
      <c r="AK76" s="938"/>
      <c r="AL76" s="938"/>
      <c r="AM76" s="938"/>
      <c r="AN76" s="938"/>
      <c r="AO76" s="938"/>
      <c r="AP76" s="938"/>
      <c r="AQ76" s="938"/>
      <c r="AR76" s="938"/>
      <c r="AS76" s="938"/>
      <c r="AT76" s="938"/>
      <c r="AU76" s="939"/>
      <c r="AV76" s="939"/>
      <c r="AW76" s="939"/>
      <c r="AX76" s="939"/>
      <c r="AY76" s="939"/>
      <c r="AZ76" s="939"/>
      <c r="BA76" s="939"/>
      <c r="BB76" s="939"/>
      <c r="BC76" s="939"/>
      <c r="BD76" s="939"/>
      <c r="BE76" s="939"/>
      <c r="BF76" s="939"/>
      <c r="BG76" s="939"/>
    </row>
    <row r="77" spans="1:59">
      <c r="A77" s="2"/>
      <c r="B77" s="2"/>
      <c r="C77" s="2"/>
      <c r="D77" s="2"/>
      <c r="E77" s="2"/>
      <c r="F77" s="2"/>
      <c r="G77" s="2"/>
      <c r="H77" s="2"/>
      <c r="I77" s="561"/>
      <c r="J77" s="2"/>
      <c r="K77" s="2"/>
      <c r="L77" s="2"/>
      <c r="M77" s="2"/>
      <c r="N77" s="2"/>
      <c r="O77" s="2"/>
      <c r="P77" s="2"/>
      <c r="Q77" s="2"/>
      <c r="R77" s="2"/>
      <c r="S77" s="2"/>
      <c r="T77" s="2"/>
      <c r="U77" s="2"/>
      <c r="V77" s="2"/>
      <c r="W77" s="2"/>
      <c r="AF77" s="938"/>
      <c r="AG77" s="938"/>
      <c r="AH77" s="938"/>
      <c r="AI77" s="938"/>
      <c r="AJ77" s="938"/>
      <c r="AK77" s="938"/>
      <c r="AL77" s="938"/>
      <c r="AM77" s="938"/>
      <c r="AN77" s="938"/>
      <c r="AO77" s="938"/>
      <c r="AP77" s="938"/>
      <c r="AQ77" s="938"/>
      <c r="AR77" s="938"/>
      <c r="AS77" s="938"/>
      <c r="AT77" s="938"/>
      <c r="AU77" s="939"/>
      <c r="AV77" s="939"/>
      <c r="AW77" s="939"/>
      <c r="AX77" s="939"/>
      <c r="AY77" s="939"/>
      <c r="AZ77" s="939"/>
      <c r="BA77" s="939"/>
      <c r="BB77" s="939"/>
      <c r="BC77" s="939"/>
      <c r="BD77" s="939"/>
      <c r="BE77" s="939"/>
      <c r="BF77" s="939"/>
      <c r="BG77" s="939"/>
    </row>
    <row r="78" spans="1:59">
      <c r="A78" s="2"/>
      <c r="B78" s="2"/>
      <c r="C78" s="2"/>
      <c r="D78" s="2"/>
      <c r="E78" s="2"/>
      <c r="F78" s="2"/>
      <c r="G78" s="2"/>
      <c r="H78" s="2"/>
      <c r="I78" s="2"/>
      <c r="J78" s="2"/>
      <c r="K78" s="2"/>
      <c r="L78" s="2"/>
      <c r="M78" s="2"/>
      <c r="N78" s="2"/>
      <c r="O78" s="2"/>
      <c r="P78" s="2"/>
      <c r="Q78" s="2"/>
      <c r="R78" s="2"/>
      <c r="S78" s="2"/>
      <c r="T78" s="2"/>
      <c r="U78" s="2"/>
      <c r="V78" s="2"/>
      <c r="W78" s="2"/>
      <c r="X78" s="938"/>
      <c r="Y78" s="938"/>
      <c r="Z78" s="938"/>
      <c r="AA78" s="938"/>
      <c r="AB78" s="938"/>
      <c r="AC78" s="938"/>
      <c r="AD78" s="938"/>
      <c r="AF78" s="938"/>
      <c r="AG78" s="938"/>
      <c r="AH78" s="938"/>
      <c r="AI78" s="938"/>
      <c r="AJ78" s="938"/>
      <c r="AK78" s="938"/>
      <c r="AL78" s="938"/>
      <c r="AM78" s="938"/>
      <c r="AN78" s="938"/>
      <c r="AO78" s="938"/>
      <c r="AP78" s="938"/>
      <c r="AQ78" s="938"/>
      <c r="AR78" s="938"/>
      <c r="AS78" s="938"/>
      <c r="AT78" s="938"/>
      <c r="AU78" s="939"/>
      <c r="AV78" s="939"/>
      <c r="AW78" s="939"/>
      <c r="AX78" s="939"/>
      <c r="AY78" s="939"/>
      <c r="AZ78" s="939"/>
      <c r="BA78" s="939"/>
      <c r="BB78" s="939"/>
      <c r="BC78" s="939"/>
      <c r="BD78" s="939"/>
      <c r="BE78" s="939"/>
      <c r="BF78" s="939"/>
      <c r="BG78" s="939"/>
    </row>
    <row r="79" spans="1:59">
      <c r="A79" s="2"/>
      <c r="B79" s="2"/>
      <c r="C79" s="2"/>
      <c r="D79" s="2"/>
      <c r="E79" s="2"/>
      <c r="F79" s="2"/>
      <c r="G79" s="2"/>
      <c r="H79" s="2"/>
      <c r="I79" s="2"/>
      <c r="J79" s="2"/>
      <c r="K79" s="2"/>
      <c r="L79" s="2"/>
      <c r="M79" s="2"/>
      <c r="N79" s="2"/>
      <c r="O79" s="2"/>
      <c r="P79" s="2"/>
      <c r="Q79" s="2"/>
      <c r="R79" s="2"/>
      <c r="S79" s="2"/>
      <c r="T79" s="2"/>
      <c r="U79" s="2"/>
      <c r="V79" s="2"/>
      <c r="W79" s="2"/>
      <c r="AF79" s="938"/>
      <c r="AG79" s="938"/>
      <c r="AH79" s="938"/>
      <c r="AI79" s="938"/>
      <c r="AJ79" s="938"/>
      <c r="AK79" s="938"/>
      <c r="AL79" s="938"/>
      <c r="AM79" s="938"/>
      <c r="AN79" s="938"/>
      <c r="AO79" s="938"/>
      <c r="AP79" s="938"/>
      <c r="AQ79" s="938"/>
      <c r="AR79" s="938"/>
      <c r="AS79" s="938"/>
      <c r="AT79" s="938"/>
      <c r="AU79" s="939"/>
      <c r="AV79" s="939"/>
      <c r="AW79" s="939"/>
      <c r="AX79" s="939"/>
      <c r="AY79" s="939"/>
      <c r="AZ79" s="939"/>
      <c r="BA79" s="939"/>
      <c r="BB79" s="939"/>
      <c r="BC79" s="939"/>
      <c r="BD79" s="939"/>
      <c r="BE79" s="939"/>
      <c r="BF79" s="939"/>
      <c r="BG79" s="939"/>
    </row>
    <row r="80" spans="1:59">
      <c r="A80" s="2"/>
      <c r="B80" s="2"/>
      <c r="C80" s="2"/>
      <c r="D80" s="2"/>
      <c r="E80" s="2"/>
      <c r="F80" s="2"/>
      <c r="G80" s="2"/>
      <c r="H80" s="2"/>
      <c r="I80" s="2"/>
      <c r="J80" s="2"/>
      <c r="K80" s="2"/>
      <c r="L80" s="2"/>
      <c r="M80" s="2"/>
      <c r="N80" s="2"/>
      <c r="O80" s="2"/>
      <c r="P80" s="2"/>
      <c r="Q80" s="2"/>
      <c r="R80" s="2"/>
      <c r="S80" s="2"/>
      <c r="T80" s="2"/>
      <c r="U80" s="2"/>
      <c r="V80" s="2"/>
      <c r="W80" s="2"/>
      <c r="AF80" s="938"/>
      <c r="AG80" s="938"/>
      <c r="AH80" s="938"/>
      <c r="AI80" s="938"/>
      <c r="AJ80" s="938"/>
      <c r="AK80" s="938"/>
      <c r="AL80" s="938"/>
      <c r="AM80" s="938"/>
      <c r="AN80" s="938"/>
      <c r="AO80" s="938"/>
      <c r="AP80" s="938"/>
      <c r="AQ80" s="938"/>
      <c r="AR80" s="938"/>
      <c r="AS80" s="938"/>
      <c r="AT80" s="938"/>
      <c r="AU80" s="939"/>
      <c r="AV80" s="939"/>
      <c r="AW80" s="939"/>
      <c r="AX80" s="939"/>
      <c r="AY80" s="939"/>
      <c r="AZ80" s="939"/>
      <c r="BA80" s="939"/>
      <c r="BB80" s="939"/>
      <c r="BC80" s="939"/>
      <c r="BD80" s="939"/>
      <c r="BE80" s="939"/>
      <c r="BF80" s="939"/>
      <c r="BG80" s="939"/>
    </row>
    <row r="81" spans="1:59">
      <c r="A81" s="2"/>
      <c r="B81" s="2"/>
      <c r="C81" s="2"/>
      <c r="D81" s="2"/>
      <c r="E81" s="2"/>
      <c r="F81" s="2"/>
      <c r="G81" s="2"/>
      <c r="H81" s="2"/>
      <c r="I81" s="2"/>
      <c r="J81" s="2"/>
      <c r="K81" s="2"/>
      <c r="L81" s="2"/>
      <c r="M81" s="2"/>
      <c r="N81" s="2"/>
      <c r="O81" s="2"/>
      <c r="P81" s="2"/>
      <c r="Q81" s="2"/>
      <c r="R81" s="2"/>
      <c r="S81" s="2"/>
      <c r="T81" s="2"/>
      <c r="U81" s="2"/>
      <c r="V81" s="2"/>
      <c r="W81" s="2"/>
      <c r="AF81" s="938"/>
      <c r="AG81" s="938"/>
      <c r="AH81" s="938"/>
      <c r="AI81" s="938"/>
      <c r="AJ81" s="938"/>
      <c r="AK81" s="938"/>
      <c r="AL81" s="938"/>
      <c r="AM81" s="938"/>
      <c r="AN81" s="938"/>
      <c r="AO81" s="938"/>
      <c r="AP81" s="938"/>
      <c r="AQ81" s="938"/>
      <c r="AR81" s="938"/>
      <c r="AS81" s="938"/>
      <c r="AT81" s="938"/>
      <c r="AU81" s="939"/>
      <c r="AV81" s="939"/>
      <c r="AW81" s="939"/>
      <c r="AX81" s="939"/>
      <c r="AY81" s="939"/>
      <c r="AZ81" s="939"/>
      <c r="BA81" s="939"/>
      <c r="BB81" s="939"/>
      <c r="BC81" s="939"/>
      <c r="BD81" s="939"/>
      <c r="BE81" s="939"/>
      <c r="BF81" s="939"/>
      <c r="BG81" s="939"/>
    </row>
    <row r="82" spans="1:59">
      <c r="A82" s="2"/>
      <c r="B82" s="2"/>
      <c r="C82" s="2"/>
      <c r="D82" s="2"/>
      <c r="E82" s="2"/>
      <c r="F82" s="2"/>
      <c r="G82" s="2"/>
      <c r="H82" s="2"/>
      <c r="I82" s="2"/>
      <c r="J82" s="2"/>
      <c r="K82" s="2"/>
      <c r="L82" s="2"/>
      <c r="M82" s="2"/>
      <c r="N82" s="2"/>
      <c r="O82" s="2"/>
      <c r="P82" s="2"/>
      <c r="Q82" s="2"/>
      <c r="R82" s="2"/>
      <c r="S82" s="2"/>
      <c r="T82" s="2"/>
      <c r="U82" s="2"/>
      <c r="V82" s="2"/>
      <c r="W82" s="2"/>
      <c r="AF82" s="938"/>
      <c r="AG82" s="938"/>
      <c r="AH82" s="938"/>
      <c r="AI82" s="938"/>
      <c r="AJ82" s="938"/>
      <c r="AK82" s="938"/>
      <c r="AL82" s="938"/>
      <c r="AM82" s="938"/>
      <c r="AN82" s="938"/>
      <c r="AO82" s="938"/>
      <c r="AP82" s="938"/>
      <c r="AQ82" s="938"/>
      <c r="AR82" s="938"/>
      <c r="AS82" s="938"/>
      <c r="AT82" s="938"/>
      <c r="AU82" s="939"/>
      <c r="AV82" s="939"/>
      <c r="AW82" s="939"/>
      <c r="AX82" s="939"/>
      <c r="AY82" s="939"/>
      <c r="AZ82" s="939"/>
      <c r="BA82" s="939"/>
      <c r="BB82" s="939"/>
      <c r="BC82" s="939"/>
      <c r="BD82" s="939"/>
      <c r="BE82" s="939"/>
      <c r="BF82" s="939"/>
      <c r="BG82" s="939"/>
    </row>
    <row r="83" spans="1:59">
      <c r="A83" s="2"/>
      <c r="B83" s="2"/>
      <c r="C83" s="2"/>
      <c r="D83" s="2"/>
      <c r="E83" s="2"/>
      <c r="F83" s="2"/>
      <c r="G83" s="2"/>
      <c r="H83" s="2"/>
      <c r="I83" s="2"/>
      <c r="J83" s="2"/>
      <c r="K83" s="2"/>
      <c r="L83" s="2"/>
      <c r="M83" s="2"/>
      <c r="N83" s="2"/>
      <c r="O83" s="2"/>
      <c r="P83" s="2"/>
      <c r="Q83" s="2"/>
      <c r="R83" s="2"/>
      <c r="S83" s="2"/>
      <c r="T83" s="2"/>
      <c r="U83" s="2"/>
      <c r="V83" s="2"/>
      <c r="W83" s="2"/>
      <c r="AF83" s="938"/>
      <c r="AG83" s="938"/>
      <c r="AH83" s="938"/>
      <c r="AI83" s="938"/>
      <c r="AJ83" s="938"/>
      <c r="AK83" s="938"/>
      <c r="AL83" s="938"/>
      <c r="AM83" s="938"/>
      <c r="AN83" s="938"/>
      <c r="AO83" s="938"/>
      <c r="AP83" s="938"/>
      <c r="AQ83" s="938"/>
      <c r="AR83" s="938"/>
      <c r="AS83" s="938"/>
      <c r="AT83" s="938"/>
      <c r="AU83" s="939"/>
      <c r="AV83" s="939"/>
      <c r="AW83" s="939"/>
      <c r="AX83" s="939"/>
      <c r="AY83" s="939"/>
      <c r="AZ83" s="939"/>
      <c r="BA83" s="939"/>
      <c r="BB83" s="939"/>
      <c r="BC83" s="939"/>
      <c r="BD83" s="939"/>
      <c r="BE83" s="939"/>
      <c r="BF83" s="939"/>
      <c r="BG83" s="939"/>
    </row>
    <row r="84" spans="1:59">
      <c r="A84" s="2"/>
      <c r="B84" s="2"/>
      <c r="C84" s="2"/>
      <c r="D84" s="2"/>
      <c r="E84" s="2"/>
      <c r="F84" s="2"/>
      <c r="G84" s="2"/>
      <c r="H84" s="2"/>
      <c r="I84" s="2"/>
      <c r="J84" s="2"/>
      <c r="K84" s="2"/>
      <c r="L84" s="2"/>
      <c r="M84" s="2"/>
      <c r="N84" s="2"/>
      <c r="O84" s="2"/>
      <c r="P84" s="2"/>
      <c r="Q84" s="2"/>
      <c r="R84" s="2"/>
      <c r="S84" s="2"/>
      <c r="T84" s="2"/>
      <c r="U84" s="2"/>
      <c r="V84" s="2"/>
      <c r="W84" s="2"/>
      <c r="AF84" s="938"/>
      <c r="AG84" s="938"/>
      <c r="AH84" s="938"/>
      <c r="AI84" s="938"/>
      <c r="AJ84" s="938"/>
      <c r="AK84" s="938"/>
      <c r="AL84" s="938"/>
      <c r="AM84" s="938"/>
      <c r="AN84" s="938"/>
      <c r="AO84" s="938"/>
      <c r="AP84" s="938"/>
      <c r="AQ84" s="938"/>
      <c r="AR84" s="938"/>
      <c r="AS84" s="938"/>
      <c r="AT84" s="938"/>
      <c r="AU84" s="939"/>
      <c r="AV84" s="939"/>
      <c r="AW84" s="939"/>
      <c r="AX84" s="939"/>
      <c r="AY84" s="939"/>
      <c r="AZ84" s="939"/>
      <c r="BA84" s="939"/>
      <c r="BB84" s="939"/>
      <c r="BC84" s="939"/>
      <c r="BD84" s="939"/>
      <c r="BE84" s="939"/>
      <c r="BF84" s="939"/>
      <c r="BG84" s="939"/>
    </row>
    <row r="85" spans="1:59">
      <c r="A85" s="2"/>
      <c r="B85" s="2"/>
      <c r="C85" s="2"/>
      <c r="D85" s="2"/>
      <c r="E85" s="2"/>
      <c r="F85" s="2"/>
      <c r="G85" s="2"/>
      <c r="H85" s="2"/>
      <c r="I85" s="2"/>
      <c r="J85" s="2"/>
      <c r="K85" s="2"/>
      <c r="L85" s="2"/>
      <c r="M85" s="2"/>
      <c r="N85" s="2"/>
      <c r="O85" s="2"/>
      <c r="P85" s="2"/>
      <c r="Q85" s="2"/>
      <c r="R85" s="2"/>
      <c r="S85" s="2"/>
      <c r="T85" s="2"/>
      <c r="U85" s="2"/>
      <c r="V85" s="2"/>
      <c r="W85" s="2"/>
      <c r="AF85" s="938"/>
      <c r="AG85" s="938"/>
      <c r="AH85" s="938"/>
      <c r="AI85" s="938"/>
      <c r="AJ85" s="938"/>
      <c r="AK85" s="938"/>
      <c r="AL85" s="938"/>
      <c r="AM85" s="938"/>
      <c r="AN85" s="938"/>
      <c r="AO85" s="938"/>
      <c r="AP85" s="938"/>
      <c r="AQ85" s="938"/>
      <c r="AR85" s="938"/>
      <c r="AS85" s="938"/>
      <c r="AT85" s="938"/>
      <c r="AU85" s="939"/>
      <c r="AV85" s="939"/>
      <c r="AW85" s="939"/>
      <c r="AX85" s="939"/>
      <c r="AY85" s="939"/>
      <c r="AZ85" s="939"/>
      <c r="BA85" s="939"/>
      <c r="BB85" s="939"/>
      <c r="BC85" s="939"/>
      <c r="BD85" s="939"/>
      <c r="BE85" s="939"/>
      <c r="BF85" s="939"/>
      <c r="BG85" s="939"/>
    </row>
    <row r="86" spans="1:59">
      <c r="A86" s="2"/>
      <c r="B86" s="2"/>
      <c r="C86" s="2"/>
      <c r="D86" s="2"/>
      <c r="E86" s="2"/>
      <c r="F86" s="2"/>
      <c r="G86" s="2"/>
      <c r="H86" s="2"/>
      <c r="I86" s="2"/>
      <c r="J86" s="2"/>
      <c r="K86" s="2"/>
      <c r="L86" s="2"/>
      <c r="M86" s="2"/>
      <c r="N86" s="2"/>
      <c r="O86" s="2"/>
      <c r="P86" s="2"/>
      <c r="Q86" s="2"/>
      <c r="R86" s="2"/>
      <c r="S86" s="2"/>
      <c r="T86" s="2"/>
      <c r="U86" s="2"/>
      <c r="V86" s="2"/>
      <c r="W86" s="2"/>
      <c r="AF86" s="938"/>
      <c r="AG86" s="938"/>
      <c r="AH86" s="938"/>
      <c r="AI86" s="938"/>
      <c r="AJ86" s="938"/>
      <c r="AK86" s="938"/>
      <c r="AL86" s="938"/>
      <c r="AM86" s="938"/>
      <c r="AN86" s="938"/>
      <c r="AO86" s="938"/>
      <c r="AP86" s="938"/>
      <c r="AQ86" s="938"/>
      <c r="AR86" s="938"/>
      <c r="AS86" s="938"/>
      <c r="AT86" s="938"/>
      <c r="AU86" s="939"/>
      <c r="AV86" s="939"/>
      <c r="AW86" s="939"/>
      <c r="AX86" s="939"/>
      <c r="AY86" s="939"/>
      <c r="AZ86" s="939"/>
      <c r="BA86" s="939"/>
      <c r="BB86" s="939"/>
      <c r="BC86" s="939"/>
      <c r="BD86" s="939"/>
      <c r="BE86" s="939"/>
      <c r="BF86" s="939"/>
      <c r="BG86" s="939"/>
    </row>
    <row r="87" spans="1:59">
      <c r="A87" s="2"/>
      <c r="B87" s="2"/>
      <c r="C87" s="2"/>
      <c r="D87" s="2"/>
      <c r="E87" s="2"/>
      <c r="F87" s="2"/>
      <c r="G87" s="2"/>
      <c r="H87" s="2"/>
      <c r="I87" s="2"/>
      <c r="J87" s="2"/>
      <c r="K87" s="2"/>
      <c r="L87" s="2"/>
      <c r="M87" s="2"/>
      <c r="N87" s="2"/>
      <c r="O87" s="2"/>
      <c r="P87" s="2"/>
      <c r="Q87" s="2"/>
      <c r="R87" s="2"/>
      <c r="S87" s="2"/>
      <c r="T87" s="2"/>
      <c r="U87" s="2"/>
      <c r="V87" s="2"/>
      <c r="W87" s="2"/>
      <c r="X87" s="938"/>
      <c r="Y87" s="938"/>
      <c r="Z87" s="938"/>
      <c r="AA87" s="938"/>
      <c r="AB87" s="938"/>
      <c r="AC87" s="938"/>
      <c r="AD87" s="938"/>
      <c r="AF87" s="938"/>
      <c r="AG87" s="938"/>
      <c r="AH87" s="938"/>
      <c r="AI87" s="938"/>
      <c r="AJ87" s="938"/>
      <c r="AK87" s="938"/>
      <c r="AL87" s="938"/>
      <c r="AM87" s="938"/>
      <c r="AN87" s="938"/>
      <c r="AO87" s="938"/>
      <c r="AP87" s="938"/>
      <c r="AQ87" s="938"/>
      <c r="AR87" s="938"/>
      <c r="AS87" s="938"/>
      <c r="AT87" s="938"/>
      <c r="AU87" s="939"/>
      <c r="AV87" s="939"/>
      <c r="AW87" s="939"/>
      <c r="AX87" s="939"/>
      <c r="AY87" s="939"/>
      <c r="AZ87" s="939"/>
      <c r="BA87" s="939"/>
      <c r="BB87" s="939"/>
      <c r="BC87" s="939"/>
      <c r="BD87" s="939"/>
      <c r="BE87" s="939"/>
      <c r="BF87" s="939"/>
      <c r="BG87" s="939"/>
    </row>
    <row r="88" spans="1:59">
      <c r="A88" s="2"/>
      <c r="B88" s="2"/>
      <c r="C88" s="2"/>
      <c r="D88" s="2"/>
      <c r="E88" s="2"/>
      <c r="F88" s="2"/>
      <c r="G88" s="2"/>
      <c r="H88" s="2"/>
      <c r="I88" s="2"/>
      <c r="J88" s="2"/>
      <c r="K88" s="2"/>
      <c r="L88" s="2"/>
      <c r="M88" s="2"/>
      <c r="N88" s="2"/>
      <c r="O88" s="2"/>
      <c r="P88" s="2"/>
      <c r="Q88" s="2"/>
      <c r="R88" s="2"/>
      <c r="S88" s="2"/>
      <c r="T88" s="2"/>
      <c r="U88" s="2"/>
      <c r="V88" s="2"/>
      <c r="W88" s="2"/>
      <c r="X88" s="938"/>
      <c r="Y88" s="938"/>
      <c r="Z88" s="938"/>
      <c r="AA88" s="938"/>
      <c r="AB88" s="938"/>
      <c r="AC88" s="938"/>
      <c r="AD88" s="938"/>
      <c r="AF88" s="938"/>
      <c r="AG88" s="938"/>
      <c r="AH88" s="938"/>
      <c r="AI88" s="938"/>
      <c r="AJ88" s="938"/>
      <c r="AK88" s="938"/>
      <c r="AL88" s="938"/>
      <c r="AM88" s="938"/>
      <c r="AN88" s="938"/>
      <c r="AO88" s="938"/>
      <c r="AP88" s="938"/>
      <c r="AQ88" s="938"/>
      <c r="AR88" s="938"/>
      <c r="AS88" s="938"/>
      <c r="AT88" s="938"/>
      <c r="AU88" s="939"/>
      <c r="AV88" s="939"/>
      <c r="AW88" s="939"/>
      <c r="AX88" s="939"/>
      <c r="AY88" s="939"/>
      <c r="AZ88" s="939"/>
      <c r="BA88" s="939"/>
      <c r="BB88" s="939"/>
      <c r="BC88" s="939"/>
      <c r="BD88" s="939"/>
      <c r="BE88" s="939"/>
      <c r="BF88" s="939"/>
      <c r="BG88" s="939"/>
    </row>
    <row r="89" spans="1:59" ht="15.75" thickBot="1">
      <c r="A89" s="2"/>
      <c r="B89" s="2"/>
      <c r="C89" s="2"/>
      <c r="D89" s="2"/>
      <c r="E89" s="2"/>
      <c r="F89" s="2"/>
      <c r="G89" s="2"/>
      <c r="H89" s="2"/>
      <c r="I89" s="2"/>
      <c r="J89" s="2"/>
      <c r="K89" s="2"/>
      <c r="L89" s="2"/>
      <c r="M89" s="2"/>
      <c r="N89" s="2"/>
      <c r="O89" s="2"/>
      <c r="P89" s="2"/>
      <c r="Q89" s="2"/>
      <c r="R89" s="2"/>
      <c r="S89" s="2"/>
      <c r="T89" s="2"/>
      <c r="U89" s="2"/>
      <c r="V89" s="2"/>
      <c r="W89" s="2"/>
      <c r="X89" s="938"/>
      <c r="Y89" s="938"/>
      <c r="Z89" s="938"/>
      <c r="AA89" s="938"/>
      <c r="AB89" s="938"/>
      <c r="AC89" s="938"/>
      <c r="AD89" s="938"/>
      <c r="AF89" s="938"/>
      <c r="AG89" s="938"/>
      <c r="AH89" s="938"/>
      <c r="AI89" s="938"/>
      <c r="AJ89" s="938"/>
      <c r="AK89" s="938"/>
      <c r="AL89" s="938"/>
      <c r="AM89" s="938"/>
      <c r="AN89" s="938"/>
      <c r="AO89" s="938"/>
      <c r="AP89" s="938"/>
      <c r="AQ89" s="938"/>
      <c r="AR89" s="938"/>
      <c r="AS89" s="938"/>
      <c r="AT89" s="938"/>
      <c r="AU89" s="939"/>
      <c r="AV89" s="939"/>
      <c r="AW89" s="939"/>
      <c r="AX89" s="939"/>
      <c r="AY89" s="939"/>
      <c r="AZ89" s="939"/>
      <c r="BA89" s="939"/>
      <c r="BB89" s="939"/>
      <c r="BC89" s="939"/>
      <c r="BD89" s="939"/>
      <c r="BE89" s="939"/>
      <c r="BF89" s="939"/>
      <c r="BG89" s="939"/>
    </row>
    <row r="90" spans="1:59" ht="16.5" thickTop="1" thickBot="1">
      <c r="A90" s="2"/>
      <c r="B90" s="963" t="s">
        <v>240</v>
      </c>
      <c r="C90" s="963"/>
      <c r="D90" s="963" t="s">
        <v>243</v>
      </c>
      <c r="E90" s="963"/>
      <c r="F90" s="963" t="s">
        <v>244</v>
      </c>
      <c r="G90" s="957"/>
      <c r="H90" s="963" t="s">
        <v>245</v>
      </c>
      <c r="I90" s="963"/>
      <c r="J90" s="959" t="s">
        <v>246</v>
      </c>
      <c r="K90" s="963"/>
      <c r="L90" s="963" t="s">
        <v>247</v>
      </c>
      <c r="M90" s="963"/>
      <c r="N90" s="963" t="s">
        <v>73</v>
      </c>
      <c r="O90" s="964"/>
      <c r="P90" s="677"/>
      <c r="Q90" s="962"/>
      <c r="R90" s="962"/>
      <c r="S90" s="962"/>
      <c r="T90" s="962"/>
      <c r="U90" s="962"/>
      <c r="V90" s="962"/>
      <c r="W90" s="2"/>
      <c r="X90" s="938"/>
      <c r="Y90" s="938"/>
      <c r="Z90" s="938"/>
      <c r="AA90" s="938"/>
      <c r="AB90" s="938"/>
      <c r="AC90" s="938"/>
      <c r="AD90" s="938"/>
      <c r="AF90" s="938"/>
      <c r="AG90" s="938"/>
      <c r="AH90" s="938"/>
      <c r="AI90" s="938"/>
      <c r="AJ90" s="938"/>
      <c r="AK90" s="938"/>
      <c r="AL90" s="938"/>
      <c r="AM90" s="938"/>
      <c r="AN90" s="938"/>
      <c r="AO90" s="938"/>
      <c r="AP90" s="938"/>
      <c r="AQ90" s="938"/>
      <c r="AR90" s="938"/>
      <c r="AS90" s="938"/>
      <c r="AT90" s="938"/>
      <c r="AU90" s="939"/>
      <c r="AV90" s="939"/>
      <c r="AW90" s="939"/>
      <c r="AX90" s="939"/>
      <c r="AY90" s="939"/>
      <c r="AZ90" s="939"/>
      <c r="BA90" s="939"/>
      <c r="BB90" s="939"/>
      <c r="BC90" s="939"/>
      <c r="BD90" s="939"/>
      <c r="BE90" s="939"/>
      <c r="BF90" s="939"/>
      <c r="BG90" s="939"/>
    </row>
    <row r="91" spans="1:59" ht="15.75" thickBot="1">
      <c r="B91" s="667" t="s">
        <v>297</v>
      </c>
      <c r="C91" s="686" t="s">
        <v>296</v>
      </c>
      <c r="D91" s="667" t="s">
        <v>297</v>
      </c>
      <c r="E91" s="668" t="s">
        <v>296</v>
      </c>
      <c r="F91" s="688" t="s">
        <v>297</v>
      </c>
      <c r="G91" s="676" t="s">
        <v>296</v>
      </c>
      <c r="H91" s="697" t="s">
        <v>297</v>
      </c>
      <c r="I91" s="698" t="s">
        <v>296</v>
      </c>
      <c r="J91" s="643" t="s">
        <v>297</v>
      </c>
      <c r="K91" s="676" t="s">
        <v>296</v>
      </c>
      <c r="L91" s="615" t="s">
        <v>297</v>
      </c>
      <c r="M91" s="613" t="s">
        <v>296</v>
      </c>
      <c r="N91" s="643" t="s">
        <v>297</v>
      </c>
      <c r="O91" s="668" t="s">
        <v>296</v>
      </c>
      <c r="P91" s="678"/>
      <c r="Q91" s="607"/>
      <c r="R91" s="607"/>
      <c r="S91" s="607"/>
      <c r="T91" s="607"/>
      <c r="U91" s="607"/>
      <c r="V91" s="607"/>
      <c r="W91" s="2"/>
      <c r="X91" s="938"/>
      <c r="Y91" s="938"/>
      <c r="Z91" s="938"/>
      <c r="AA91" s="938"/>
      <c r="AB91" s="938"/>
      <c r="AC91" s="938"/>
      <c r="AD91" s="938"/>
      <c r="AF91" s="938"/>
      <c r="AG91" s="938"/>
      <c r="AH91" s="938"/>
      <c r="AI91" s="938"/>
      <c r="AJ91" s="938"/>
      <c r="AK91" s="938"/>
      <c r="AL91" s="938"/>
      <c r="AM91" s="938"/>
      <c r="AN91" s="938"/>
      <c r="AO91" s="938"/>
      <c r="AP91" s="938"/>
      <c r="AQ91" s="938"/>
      <c r="AR91" s="938"/>
      <c r="AS91" s="938"/>
      <c r="AT91" s="938"/>
      <c r="AU91" s="939"/>
      <c r="AV91" s="939"/>
      <c r="AW91" s="939"/>
      <c r="AX91" s="939"/>
      <c r="AY91" s="939"/>
      <c r="AZ91" s="939"/>
      <c r="BA91" s="939"/>
      <c r="BB91" s="939"/>
      <c r="BC91" s="939"/>
      <c r="BD91" s="939"/>
      <c r="BE91" s="939"/>
      <c r="BF91" s="939"/>
      <c r="BG91" s="939"/>
    </row>
    <row r="92" spans="1:59" ht="16.5" hidden="1" thickTop="1" thickBot="1">
      <c r="A92" s="664" t="s">
        <v>104</v>
      </c>
      <c r="B92" s="671">
        <v>0.64</v>
      </c>
      <c r="C92" s="646">
        <v>1.07</v>
      </c>
      <c r="D92" s="645">
        <v>0.87</v>
      </c>
      <c r="E92" s="669">
        <v>1</v>
      </c>
      <c r="F92" s="644">
        <v>0.88</v>
      </c>
      <c r="G92" s="646">
        <v>1.04</v>
      </c>
      <c r="H92" s="699">
        <v>0.28999999999999998</v>
      </c>
      <c r="I92" s="700">
        <v>1.17</v>
      </c>
      <c r="J92" s="647">
        <v>0.14000000000000001</v>
      </c>
      <c r="K92" s="646">
        <v>1</v>
      </c>
      <c r="L92" s="645">
        <v>0.1</v>
      </c>
      <c r="M92" s="623">
        <v>0.37</v>
      </c>
      <c r="N92" s="708">
        <v>0.51</v>
      </c>
      <c r="O92" s="669">
        <v>0.99</v>
      </c>
      <c r="P92" s="679"/>
      <c r="Q92" s="680"/>
      <c r="R92" s="681"/>
      <c r="S92" s="681"/>
      <c r="T92" s="680"/>
      <c r="U92" s="680"/>
      <c r="V92" s="680"/>
      <c r="W92" s="2"/>
      <c r="X92" s="938"/>
      <c r="Y92" s="938"/>
      <c r="Z92" s="938"/>
      <c r="AA92" s="938"/>
      <c r="AB92" s="938"/>
      <c r="AC92" s="938"/>
      <c r="AD92" s="938"/>
      <c r="AF92" s="938"/>
      <c r="AG92" s="938"/>
      <c r="AH92" s="938"/>
      <c r="AI92" s="938"/>
      <c r="AJ92" s="938"/>
      <c r="AK92" s="938"/>
      <c r="AL92" s="938"/>
      <c r="AM92" s="938"/>
      <c r="AN92" s="938"/>
      <c r="AO92" s="938"/>
      <c r="AP92" s="938"/>
      <c r="AQ92" s="938"/>
      <c r="AR92" s="938"/>
      <c r="AS92" s="938"/>
      <c r="AT92" s="938"/>
      <c r="AU92" s="939"/>
      <c r="AV92" s="939"/>
      <c r="AW92" s="939"/>
      <c r="AX92" s="939"/>
      <c r="AY92" s="939"/>
      <c r="AZ92" s="939"/>
      <c r="BA92" s="939"/>
      <c r="BB92" s="939"/>
      <c r="BC92" s="939"/>
      <c r="BD92" s="939"/>
      <c r="BE92" s="939"/>
      <c r="BF92" s="939"/>
      <c r="BG92" s="939"/>
    </row>
    <row r="93" spans="1:59" ht="15.75" hidden="1" thickBot="1">
      <c r="A93" s="665" t="s">
        <v>105</v>
      </c>
      <c r="B93" s="672">
        <v>0.48</v>
      </c>
      <c r="C93" s="651">
        <v>1</v>
      </c>
      <c r="D93" s="650">
        <v>1.3</v>
      </c>
      <c r="E93" s="670">
        <v>0.92</v>
      </c>
      <c r="F93" s="648">
        <v>0.69</v>
      </c>
      <c r="G93" s="651">
        <v>1.07</v>
      </c>
      <c r="H93" s="701">
        <v>0.22</v>
      </c>
      <c r="I93" s="702">
        <v>1.1399999999999999</v>
      </c>
      <c r="J93" s="652">
        <v>0.17</v>
      </c>
      <c r="K93" s="651">
        <v>1.1499999999999999</v>
      </c>
      <c r="L93" s="650">
        <v>0.09</v>
      </c>
      <c r="M93" s="649">
        <v>1.07</v>
      </c>
      <c r="N93" s="709">
        <v>0.44</v>
      </c>
      <c r="O93" s="670">
        <v>1.01</v>
      </c>
      <c r="P93" s="679"/>
      <c r="Q93" s="680"/>
      <c r="R93" s="681"/>
      <c r="S93" s="681"/>
      <c r="T93" s="680"/>
      <c r="U93" s="680"/>
      <c r="V93" s="680"/>
      <c r="W93" s="2"/>
      <c r="X93" s="938"/>
      <c r="Y93" s="938"/>
      <c r="Z93" s="938"/>
      <c r="AA93" s="938"/>
      <c r="AB93" s="938"/>
      <c r="AC93" s="938"/>
      <c r="AD93" s="938"/>
      <c r="AF93" s="938"/>
      <c r="AG93" s="938"/>
      <c r="AH93" s="938"/>
      <c r="AI93" s="938"/>
      <c r="AJ93" s="938"/>
      <c r="AK93" s="938"/>
      <c r="AL93" s="938"/>
      <c r="AM93" s="938"/>
      <c r="AN93" s="938"/>
      <c r="AO93" s="938"/>
      <c r="AP93" s="938"/>
      <c r="AQ93" s="938"/>
      <c r="AR93" s="938"/>
      <c r="AS93" s="938"/>
      <c r="AT93" s="938"/>
      <c r="AU93" s="939"/>
      <c r="AV93" s="939"/>
      <c r="AW93" s="939"/>
      <c r="AX93" s="939"/>
      <c r="AY93" s="939"/>
      <c r="AZ93" s="939"/>
      <c r="BA93" s="939"/>
      <c r="BB93" s="939"/>
      <c r="BC93" s="939"/>
      <c r="BD93" s="939"/>
      <c r="BE93" s="939"/>
      <c r="BF93" s="939"/>
      <c r="BG93" s="939"/>
    </row>
    <row r="94" spans="1:59" ht="15.75" hidden="1" thickBot="1">
      <c r="A94" s="665" t="s">
        <v>255</v>
      </c>
      <c r="B94" s="673">
        <v>1.2</v>
      </c>
      <c r="C94" s="651">
        <v>1.1100000000000001</v>
      </c>
      <c r="D94" s="650">
        <v>1.17</v>
      </c>
      <c r="E94" s="656">
        <v>0.97</v>
      </c>
      <c r="F94" s="655">
        <v>0.82</v>
      </c>
      <c r="G94" s="651">
        <v>4.07</v>
      </c>
      <c r="H94" s="703">
        <v>0.54</v>
      </c>
      <c r="I94" s="704">
        <v>1.0900000000000001</v>
      </c>
      <c r="J94" s="654">
        <v>0.28000000000000003</v>
      </c>
      <c r="K94" s="657">
        <v>0.95</v>
      </c>
      <c r="L94" s="653">
        <v>0.17</v>
      </c>
      <c r="M94" s="649">
        <v>1.27</v>
      </c>
      <c r="N94" s="710">
        <v>0.66</v>
      </c>
      <c r="O94" s="656">
        <v>1.27</v>
      </c>
      <c r="P94" s="679"/>
      <c r="Q94" s="680"/>
      <c r="R94" s="681"/>
      <c r="S94" s="681"/>
      <c r="T94" s="680"/>
      <c r="U94" s="680"/>
      <c r="V94" s="680"/>
      <c r="W94" s="2"/>
      <c r="X94" s="938"/>
      <c r="Y94" s="938"/>
      <c r="Z94" s="938"/>
      <c r="AA94" s="938"/>
      <c r="AB94" s="938"/>
      <c r="AC94" s="938"/>
      <c r="AD94" s="938"/>
      <c r="AF94" s="938"/>
      <c r="AG94" s="938"/>
      <c r="AH94" s="938"/>
      <c r="AI94" s="938"/>
      <c r="AJ94" s="938"/>
      <c r="AK94" s="938"/>
      <c r="AL94" s="938"/>
      <c r="AM94" s="938"/>
      <c r="AN94" s="938"/>
      <c r="AO94" s="938"/>
      <c r="AP94" s="938"/>
      <c r="AQ94" s="938"/>
      <c r="AR94" s="938"/>
      <c r="AS94" s="938"/>
      <c r="AT94" s="938"/>
      <c r="AU94" s="939"/>
      <c r="AV94" s="939"/>
      <c r="AW94" s="939"/>
      <c r="AX94" s="939"/>
      <c r="AY94" s="939"/>
      <c r="AZ94" s="939"/>
      <c r="BA94" s="939"/>
      <c r="BB94" s="939"/>
      <c r="BC94" s="939"/>
      <c r="BD94" s="939"/>
      <c r="BE94" s="939"/>
      <c r="BF94" s="939"/>
      <c r="BG94" s="939"/>
    </row>
    <row r="95" spans="1:59" ht="15.75" hidden="1" thickBot="1">
      <c r="A95" s="665" t="s">
        <v>107</v>
      </c>
      <c r="B95" s="673">
        <v>1.78</v>
      </c>
      <c r="C95" s="651">
        <v>0.98</v>
      </c>
      <c r="D95" s="650">
        <v>1.91</v>
      </c>
      <c r="E95" s="656">
        <v>1.36</v>
      </c>
      <c r="F95" s="655">
        <v>1.41</v>
      </c>
      <c r="G95" s="651">
        <v>0.32</v>
      </c>
      <c r="H95" s="703">
        <v>1.05</v>
      </c>
      <c r="I95" s="704">
        <v>1.1299999999999999</v>
      </c>
      <c r="J95" s="654">
        <v>1.1100000000000001</v>
      </c>
      <c r="K95" s="657">
        <v>0.98</v>
      </c>
      <c r="L95" s="653">
        <v>0.46</v>
      </c>
      <c r="M95" s="649">
        <v>0.5</v>
      </c>
      <c r="N95" s="710">
        <v>1.34</v>
      </c>
      <c r="O95" s="656">
        <v>0.73</v>
      </c>
      <c r="P95" s="679"/>
      <c r="Q95" s="680"/>
      <c r="R95" s="681"/>
      <c r="S95" s="681"/>
      <c r="T95" s="680"/>
      <c r="U95" s="680"/>
      <c r="V95" s="680"/>
      <c r="W95" s="2"/>
      <c r="X95" s="938"/>
      <c r="Y95" s="938"/>
      <c r="Z95" s="938"/>
      <c r="AA95" s="938"/>
      <c r="AB95" s="938"/>
      <c r="AC95" s="938"/>
      <c r="AD95" s="938"/>
      <c r="AF95" s="938"/>
      <c r="AG95" s="938"/>
      <c r="AH95" s="938"/>
      <c r="AI95" s="938"/>
      <c r="AJ95" s="938"/>
      <c r="AK95" s="938"/>
      <c r="AL95" s="938"/>
      <c r="AM95" s="938"/>
      <c r="AN95" s="938"/>
      <c r="AO95" s="938"/>
      <c r="AP95" s="938"/>
      <c r="AQ95" s="938"/>
      <c r="AR95" s="938"/>
      <c r="AS95" s="938"/>
      <c r="AT95" s="938"/>
      <c r="AU95" s="939"/>
      <c r="AV95" s="939"/>
      <c r="AW95" s="939"/>
      <c r="AX95" s="939"/>
      <c r="AY95" s="939"/>
      <c r="AZ95" s="939"/>
      <c r="BA95" s="939"/>
      <c r="BB95" s="939"/>
      <c r="BC95" s="939"/>
      <c r="BD95" s="939"/>
      <c r="BE95" s="939"/>
      <c r="BF95" s="939"/>
      <c r="BG95" s="939"/>
    </row>
    <row r="96" spans="1:59" ht="15.75" hidden="1" thickBot="1">
      <c r="A96" s="665" t="s">
        <v>108</v>
      </c>
      <c r="B96" s="673">
        <v>0.91</v>
      </c>
      <c r="C96" s="651">
        <v>1.03</v>
      </c>
      <c r="D96" s="650">
        <v>1.73</v>
      </c>
      <c r="E96" s="656">
        <v>1.1599999999999999</v>
      </c>
      <c r="F96" s="655">
        <v>1.41</v>
      </c>
      <c r="G96" s="651">
        <v>0.97</v>
      </c>
      <c r="H96" s="703">
        <v>0.93</v>
      </c>
      <c r="I96" s="704">
        <v>0.51</v>
      </c>
      <c r="J96" s="654">
        <v>2.02</v>
      </c>
      <c r="K96" s="657">
        <v>0.93</v>
      </c>
      <c r="L96" s="653">
        <v>0.7</v>
      </c>
      <c r="M96" s="649">
        <v>1.85</v>
      </c>
      <c r="N96" s="710">
        <v>1.17</v>
      </c>
      <c r="O96" s="656">
        <v>0.92</v>
      </c>
      <c r="P96" s="679"/>
      <c r="Q96" s="680"/>
      <c r="R96" s="681"/>
      <c r="S96" s="681"/>
      <c r="T96" s="680"/>
      <c r="U96" s="680"/>
      <c r="V96" s="680"/>
      <c r="W96" s="2"/>
      <c r="X96" s="938"/>
      <c r="Y96" s="938"/>
      <c r="Z96" s="938"/>
      <c r="AA96" s="938"/>
      <c r="AB96" s="938"/>
      <c r="AC96" s="938"/>
      <c r="AD96" s="938"/>
      <c r="AF96" s="938"/>
      <c r="AG96" s="938"/>
      <c r="AH96" s="938"/>
      <c r="AI96" s="938"/>
      <c r="AJ96" s="938"/>
      <c r="AK96" s="938"/>
      <c r="AL96" s="938"/>
      <c r="AM96" s="938"/>
      <c r="AN96" s="938"/>
      <c r="AO96" s="938"/>
      <c r="AP96" s="938"/>
      <c r="AQ96" s="938"/>
      <c r="AR96" s="938"/>
      <c r="AS96" s="938"/>
      <c r="AT96" s="938"/>
      <c r="AU96" s="939"/>
      <c r="AV96" s="939"/>
      <c r="AW96" s="939"/>
      <c r="AX96" s="939"/>
      <c r="AY96" s="939"/>
      <c r="AZ96" s="939"/>
      <c r="BA96" s="939"/>
      <c r="BB96" s="939"/>
      <c r="BC96" s="939"/>
      <c r="BD96" s="939"/>
      <c r="BE96" s="939"/>
      <c r="BF96" s="939"/>
      <c r="BG96" s="939"/>
    </row>
    <row r="97" spans="1:59" ht="15.75" hidden="1" thickBot="1">
      <c r="A97" s="665" t="s">
        <v>109</v>
      </c>
      <c r="B97" s="673">
        <v>0.18</v>
      </c>
      <c r="C97" s="657"/>
      <c r="D97" s="653">
        <v>0</v>
      </c>
      <c r="E97" s="691">
        <v>0</v>
      </c>
      <c r="F97" s="655">
        <v>1.3</v>
      </c>
      <c r="G97" s="657"/>
      <c r="H97" s="703">
        <v>4.83</v>
      </c>
      <c r="I97" s="704">
        <v>0.76</v>
      </c>
      <c r="J97" s="654">
        <v>1.38</v>
      </c>
      <c r="K97" s="657">
        <v>0.61</v>
      </c>
      <c r="L97" s="653">
        <v>1.03</v>
      </c>
      <c r="M97" s="713">
        <v>1.04</v>
      </c>
      <c r="N97" s="710">
        <v>1.47</v>
      </c>
      <c r="O97" s="656">
        <v>0.9</v>
      </c>
      <c r="P97" s="679"/>
      <c r="Q97" s="680"/>
      <c r="R97" s="681"/>
      <c r="S97" s="681"/>
      <c r="T97" s="680"/>
      <c r="U97" s="680"/>
      <c r="V97" s="680"/>
      <c r="W97" s="2"/>
      <c r="X97" s="938"/>
      <c r="Y97" s="938"/>
      <c r="Z97" s="938"/>
      <c r="AA97" s="938"/>
      <c r="AB97" s="938"/>
      <c r="AC97" s="938"/>
      <c r="AD97" s="938"/>
      <c r="AF97" s="938"/>
      <c r="AG97" s="938"/>
      <c r="AH97" s="938"/>
      <c r="AI97" s="938"/>
      <c r="AJ97" s="938"/>
      <c r="AK97" s="938"/>
      <c r="AL97" s="938"/>
      <c r="AM97" s="938"/>
      <c r="AN97" s="938"/>
      <c r="AO97" s="938"/>
      <c r="AP97" s="938"/>
      <c r="AQ97" s="938"/>
      <c r="AR97" s="938"/>
      <c r="AS97" s="938"/>
      <c r="AT97" s="938"/>
      <c r="AU97" s="939"/>
      <c r="AV97" s="939"/>
      <c r="AW97" s="939"/>
      <c r="AX97" s="939"/>
      <c r="AY97" s="939"/>
      <c r="AZ97" s="939"/>
      <c r="BA97" s="939"/>
      <c r="BB97" s="939"/>
      <c r="BC97" s="939"/>
      <c r="BD97" s="939"/>
      <c r="BE97" s="939"/>
      <c r="BF97" s="939"/>
      <c r="BG97" s="939"/>
    </row>
    <row r="98" spans="1:59" ht="15.75" hidden="1" thickBot="1">
      <c r="A98" s="665" t="s">
        <v>256</v>
      </c>
      <c r="B98" s="673">
        <v>0.67</v>
      </c>
      <c r="C98" s="659">
        <v>0.81</v>
      </c>
      <c r="D98" s="692">
        <v>0.7</v>
      </c>
      <c r="E98" s="693">
        <v>0.93</v>
      </c>
      <c r="F98" s="655">
        <v>0.71</v>
      </c>
      <c r="G98" s="659">
        <v>2.74</v>
      </c>
      <c r="H98" s="705">
        <v>0.68</v>
      </c>
      <c r="I98" s="704">
        <v>0.44</v>
      </c>
      <c r="J98" s="658">
        <v>0.64</v>
      </c>
      <c r="K98" s="716">
        <v>1.29</v>
      </c>
      <c r="L98" s="653">
        <v>0.43</v>
      </c>
      <c r="M98" s="714">
        <v>0.6</v>
      </c>
      <c r="N98" s="711">
        <v>0.64</v>
      </c>
      <c r="O98" s="656">
        <v>0.83</v>
      </c>
      <c r="P98" s="679"/>
      <c r="Q98" s="684"/>
      <c r="R98" s="681"/>
      <c r="S98" s="681"/>
      <c r="T98" s="680"/>
      <c r="U98" s="680"/>
      <c r="V98" s="680"/>
      <c r="W98" s="2"/>
      <c r="X98" s="938"/>
      <c r="Y98" s="938"/>
      <c r="Z98" s="938"/>
      <c r="AA98" s="938"/>
      <c r="AB98" s="938"/>
      <c r="AC98" s="938"/>
      <c r="AD98" s="938"/>
      <c r="AF98" s="938"/>
      <c r="AG98" s="938"/>
      <c r="AH98" s="938"/>
      <c r="AI98" s="938"/>
      <c r="AJ98" s="938"/>
      <c r="AK98" s="938"/>
      <c r="AL98" s="938"/>
      <c r="AM98" s="938"/>
      <c r="AN98" s="938"/>
      <c r="AO98" s="938"/>
      <c r="AP98" s="938"/>
      <c r="AQ98" s="938"/>
      <c r="AR98" s="938"/>
      <c r="AS98" s="938"/>
      <c r="AT98" s="938"/>
      <c r="AU98" s="939"/>
      <c r="AV98" s="939"/>
      <c r="AW98" s="939"/>
      <c r="AX98" s="939"/>
      <c r="AY98" s="939"/>
      <c r="AZ98" s="939"/>
      <c r="BA98" s="939"/>
      <c r="BB98" s="939"/>
      <c r="BC98" s="939"/>
      <c r="BD98" s="939"/>
      <c r="BE98" s="939"/>
      <c r="BF98" s="939"/>
      <c r="BG98" s="939"/>
    </row>
    <row r="99" spans="1:59" ht="15.75" hidden="1" thickBot="1">
      <c r="A99" s="665" t="s">
        <v>257</v>
      </c>
      <c r="B99" s="673">
        <v>0.1</v>
      </c>
      <c r="C99" s="661"/>
      <c r="D99" s="694">
        <v>0.1</v>
      </c>
      <c r="E99" s="656">
        <v>1.03</v>
      </c>
      <c r="F99" s="655">
        <v>0.03</v>
      </c>
      <c r="G99" s="661">
        <v>0.04</v>
      </c>
      <c r="H99" s="703">
        <v>0.27</v>
      </c>
      <c r="I99" s="704">
        <v>0.3</v>
      </c>
      <c r="J99" s="660">
        <v>0.54</v>
      </c>
      <c r="K99" s="717">
        <v>0.61</v>
      </c>
      <c r="L99" s="653">
        <v>0.34</v>
      </c>
      <c r="M99" s="715">
        <v>0.96</v>
      </c>
      <c r="N99" s="710">
        <v>0.23</v>
      </c>
      <c r="O99" s="656">
        <v>0.48</v>
      </c>
      <c r="P99" s="679"/>
      <c r="Q99" s="680"/>
      <c r="R99" s="681"/>
      <c r="S99" s="681"/>
      <c r="T99" s="680"/>
      <c r="U99" s="680"/>
      <c r="V99" s="680"/>
      <c r="W99" s="2"/>
      <c r="X99" s="938"/>
      <c r="Y99" s="938"/>
      <c r="Z99" s="938"/>
      <c r="AA99" s="938"/>
      <c r="AB99" s="938"/>
      <c r="AC99" s="938"/>
      <c r="AD99" s="938"/>
      <c r="AF99" s="938"/>
      <c r="AG99" s="938"/>
      <c r="AH99" s="938"/>
      <c r="AI99" s="938"/>
      <c r="AJ99" s="938"/>
      <c r="AK99" s="938"/>
      <c r="AL99" s="938"/>
      <c r="AM99" s="938"/>
      <c r="AN99" s="938"/>
      <c r="AO99" s="938"/>
      <c r="AP99" s="938"/>
      <c r="AQ99" s="938"/>
      <c r="AR99" s="938"/>
      <c r="AS99" s="938"/>
      <c r="AT99" s="938"/>
      <c r="AU99" s="939"/>
      <c r="AV99" s="939"/>
      <c r="AW99" s="939"/>
      <c r="AX99" s="939"/>
      <c r="AY99" s="939"/>
      <c r="AZ99" s="939"/>
      <c r="BA99" s="939"/>
      <c r="BB99" s="939"/>
      <c r="BC99" s="939"/>
      <c r="BD99" s="939"/>
      <c r="BE99" s="939"/>
      <c r="BF99" s="939"/>
      <c r="BG99" s="939"/>
    </row>
    <row r="100" spans="1:59" ht="16.5" hidden="1" thickTop="1" thickBot="1">
      <c r="A100" s="736" t="s">
        <v>258</v>
      </c>
      <c r="B100" s="737">
        <v>0.6</v>
      </c>
      <c r="C100" s="738">
        <v>0.84</v>
      </c>
      <c r="D100" s="739">
        <v>0.43</v>
      </c>
      <c r="E100" s="695"/>
      <c r="F100" s="689">
        <v>0.78</v>
      </c>
      <c r="G100" s="738">
        <v>0.71</v>
      </c>
      <c r="H100" s="740">
        <v>0.44</v>
      </c>
      <c r="I100" s="741">
        <v>0.67</v>
      </c>
      <c r="J100" s="742">
        <v>0.21</v>
      </c>
      <c r="K100" s="743">
        <v>1</v>
      </c>
      <c r="L100" s="662">
        <v>0.12</v>
      </c>
      <c r="M100" s="744"/>
      <c r="N100" s="745">
        <v>0.44</v>
      </c>
      <c r="O100" s="695">
        <v>1.01</v>
      </c>
      <c r="P100" s="679"/>
      <c r="Q100" s="683"/>
      <c r="R100" s="681"/>
      <c r="S100" s="681"/>
      <c r="T100" s="680"/>
      <c r="U100" s="680"/>
      <c r="V100" s="680"/>
      <c r="W100" s="2"/>
      <c r="X100" s="938"/>
      <c r="Y100" s="938"/>
      <c r="Z100" s="938"/>
      <c r="AA100" s="938"/>
      <c r="AB100" s="938"/>
      <c r="AC100" s="938"/>
      <c r="AD100" s="938"/>
      <c r="AF100" s="938"/>
      <c r="AG100" s="938"/>
      <c r="AH100" s="938"/>
      <c r="AI100" s="938"/>
      <c r="AJ100" s="938"/>
      <c r="AK100" s="938"/>
      <c r="AL100" s="938"/>
      <c r="AM100" s="938"/>
      <c r="AN100" s="938"/>
      <c r="AO100" s="938"/>
      <c r="AP100" s="938"/>
      <c r="AQ100" s="938"/>
      <c r="AR100" s="938"/>
      <c r="AS100" s="938"/>
      <c r="AT100" s="938"/>
      <c r="AU100" s="939"/>
      <c r="AV100" s="939"/>
      <c r="AW100" s="939"/>
      <c r="AX100" s="939"/>
      <c r="AY100" s="939"/>
      <c r="AZ100" s="939"/>
      <c r="BA100" s="939"/>
      <c r="BB100" s="939"/>
      <c r="BC100" s="939"/>
      <c r="BD100" s="939"/>
      <c r="BE100" s="939"/>
      <c r="BF100" s="939"/>
      <c r="BG100" s="939"/>
    </row>
    <row r="101" spans="1:59" ht="16.5" thickTop="1" thickBot="1">
      <c r="A101" s="723" t="s">
        <v>73</v>
      </c>
      <c r="B101" s="663">
        <v>0.82</v>
      </c>
      <c r="C101" s="687">
        <v>1.04</v>
      </c>
      <c r="D101" s="663">
        <v>1.04</v>
      </c>
      <c r="E101" s="696">
        <v>1.02</v>
      </c>
      <c r="F101" s="690">
        <v>0.83</v>
      </c>
      <c r="G101" s="687">
        <v>1.08</v>
      </c>
      <c r="H101" s="706">
        <v>0.5</v>
      </c>
      <c r="I101" s="707">
        <v>0.74</v>
      </c>
      <c r="J101" s="746">
        <v>0.43</v>
      </c>
      <c r="K101" s="687">
        <v>0.94</v>
      </c>
      <c r="L101" s="663">
        <v>0.23</v>
      </c>
      <c r="M101" s="747">
        <v>0.88</v>
      </c>
      <c r="N101" s="712">
        <v>0.63</v>
      </c>
      <c r="O101" s="696">
        <v>0.97</v>
      </c>
      <c r="P101" s="679"/>
      <c r="Q101" s="685"/>
      <c r="R101" s="681"/>
      <c r="S101" s="681"/>
      <c r="T101" s="680"/>
      <c r="U101" s="680"/>
      <c r="V101" s="680"/>
      <c r="W101" s="2"/>
      <c r="X101" s="938"/>
      <c r="Y101" s="938"/>
      <c r="Z101" s="938"/>
      <c r="AA101" s="938"/>
      <c r="AB101" s="938"/>
      <c r="AC101" s="938"/>
      <c r="AD101" s="938"/>
      <c r="AF101" s="938"/>
      <c r="AG101" s="938"/>
      <c r="AH101" s="938"/>
      <c r="AI101" s="938"/>
      <c r="AJ101" s="938"/>
      <c r="AK101" s="938"/>
      <c r="AL101" s="938"/>
      <c r="AM101" s="938"/>
      <c r="AN101" s="938"/>
      <c r="AO101" s="938"/>
      <c r="AP101" s="938"/>
      <c r="AQ101" s="938"/>
      <c r="AR101" s="938"/>
      <c r="AS101" s="938"/>
      <c r="AT101" s="938"/>
      <c r="AU101" s="939"/>
      <c r="AV101" s="939"/>
      <c r="AW101" s="939"/>
      <c r="AX101" s="939"/>
      <c r="AY101" s="939"/>
      <c r="AZ101" s="939"/>
      <c r="BA101" s="939"/>
      <c r="BB101" s="939"/>
      <c r="BC101" s="939"/>
      <c r="BD101" s="939"/>
      <c r="BE101" s="939"/>
      <c r="BF101" s="939"/>
      <c r="BG101" s="939"/>
    </row>
    <row r="102" spans="1:59" ht="15.75" thickTop="1">
      <c r="A102" s="735"/>
      <c r="B102" s="682"/>
      <c r="C102" s="682"/>
      <c r="D102" s="682"/>
      <c r="E102" s="682"/>
      <c r="F102" s="682"/>
      <c r="G102" s="682"/>
      <c r="H102" s="682"/>
      <c r="I102" s="682"/>
      <c r="J102" s="682"/>
      <c r="K102" s="682"/>
      <c r="L102" s="682"/>
      <c r="M102" s="682"/>
      <c r="N102" s="682"/>
      <c r="O102" s="682"/>
      <c r="P102" s="681"/>
      <c r="Q102" s="685"/>
      <c r="R102" s="681"/>
      <c r="S102" s="681"/>
      <c r="T102" s="680"/>
      <c r="U102" s="680"/>
      <c r="V102" s="680"/>
      <c r="W102" s="2"/>
      <c r="AF102" s="938"/>
      <c r="AG102" s="938"/>
      <c r="AH102" s="938"/>
      <c r="AI102" s="938"/>
      <c r="AJ102" s="938"/>
      <c r="AK102" s="938"/>
      <c r="AL102" s="938"/>
      <c r="AM102" s="938"/>
      <c r="AN102" s="938"/>
      <c r="AO102" s="938"/>
      <c r="AP102" s="938"/>
      <c r="AQ102" s="938"/>
      <c r="AR102" s="938"/>
      <c r="AS102" s="938"/>
      <c r="AT102" s="938"/>
      <c r="AU102" s="939"/>
      <c r="AV102" s="939"/>
      <c r="AW102" s="939"/>
      <c r="AX102" s="939"/>
      <c r="AY102" s="939"/>
      <c r="AZ102" s="939"/>
      <c r="BA102" s="939"/>
      <c r="BB102" s="939"/>
      <c r="BC102" s="939"/>
      <c r="BD102" s="939"/>
      <c r="BE102" s="939"/>
      <c r="BF102" s="939"/>
      <c r="BG102" s="939"/>
    </row>
    <row r="103" spans="1:59">
      <c r="A103" s="735"/>
      <c r="B103" s="682"/>
      <c r="C103" s="682"/>
      <c r="D103" s="682"/>
      <c r="E103" s="682"/>
      <c r="F103" s="682"/>
      <c r="G103" s="682"/>
      <c r="H103" s="682"/>
      <c r="I103" s="682"/>
      <c r="J103" s="682"/>
      <c r="K103" s="682"/>
      <c r="L103" s="682"/>
      <c r="M103" s="682"/>
      <c r="N103" s="682"/>
      <c r="O103" s="682"/>
      <c r="P103" s="681"/>
      <c r="Q103" s="685"/>
      <c r="R103" s="681"/>
      <c r="S103" s="681"/>
      <c r="T103" s="680"/>
      <c r="U103" s="680"/>
      <c r="V103" s="680"/>
      <c r="W103" s="2"/>
      <c r="AF103" s="938"/>
      <c r="AG103" s="938"/>
      <c r="AH103" s="938"/>
      <c r="AI103" s="938"/>
      <c r="AJ103" s="938"/>
      <c r="AK103" s="938"/>
      <c r="AL103" s="938"/>
      <c r="AM103" s="938"/>
      <c r="AN103" s="938"/>
      <c r="AO103" s="938"/>
      <c r="AP103" s="938"/>
      <c r="AQ103" s="938"/>
      <c r="AR103" s="938"/>
      <c r="AS103" s="938"/>
      <c r="AT103" s="938"/>
      <c r="AU103" s="939"/>
      <c r="AV103" s="939"/>
      <c r="AW103" s="939"/>
      <c r="AX103" s="939"/>
      <c r="AY103" s="939"/>
      <c r="AZ103" s="939"/>
      <c r="BA103" s="939"/>
      <c r="BB103" s="939"/>
      <c r="BC103" s="939"/>
      <c r="BD103" s="939"/>
      <c r="BE103" s="939"/>
      <c r="BF103" s="939"/>
      <c r="BG103" s="939"/>
    </row>
    <row r="104" spans="1:59">
      <c r="A104" s="735"/>
      <c r="B104" s="682"/>
      <c r="C104" s="682"/>
      <c r="D104" s="682"/>
      <c r="E104" s="682"/>
      <c r="F104" s="682"/>
      <c r="G104" s="682"/>
      <c r="H104" s="682"/>
      <c r="I104" s="682"/>
      <c r="J104" s="682"/>
      <c r="K104" s="682"/>
      <c r="L104" s="682"/>
      <c r="M104" s="682"/>
      <c r="N104" s="682"/>
      <c r="O104" s="682"/>
      <c r="P104" s="681"/>
      <c r="Q104" s="685"/>
      <c r="R104" s="681"/>
      <c r="S104" s="681"/>
      <c r="T104" s="680"/>
      <c r="U104" s="680"/>
      <c r="V104" s="680"/>
      <c r="W104" s="2"/>
      <c r="AF104" s="938"/>
      <c r="AG104" s="938"/>
      <c r="AH104" s="938"/>
      <c r="AI104" s="938"/>
      <c r="AJ104" s="938"/>
      <c r="AK104" s="938"/>
      <c r="AL104" s="938"/>
      <c r="AM104" s="938"/>
      <c r="AN104" s="938"/>
      <c r="AO104" s="938"/>
      <c r="AP104" s="938"/>
      <c r="AQ104" s="938"/>
      <c r="AR104" s="938"/>
      <c r="AS104" s="938"/>
      <c r="AT104" s="938"/>
      <c r="AU104" s="939"/>
      <c r="AV104" s="939"/>
      <c r="AW104" s="939"/>
      <c r="AX104" s="939"/>
      <c r="AY104" s="939"/>
      <c r="AZ104" s="939"/>
      <c r="BA104" s="939"/>
      <c r="BB104" s="939"/>
      <c r="BC104" s="939"/>
      <c r="BD104" s="939"/>
      <c r="BE104" s="939"/>
      <c r="BF104" s="939"/>
      <c r="BG104" s="939"/>
    </row>
    <row r="105" spans="1:59">
      <c r="A105" s="735"/>
      <c r="B105" s="682"/>
      <c r="C105" s="682"/>
      <c r="D105" s="682"/>
      <c r="E105" s="682"/>
      <c r="F105" s="682"/>
      <c r="G105" s="682"/>
      <c r="H105" s="682"/>
      <c r="I105" s="682"/>
      <c r="J105" s="682"/>
      <c r="K105" s="682"/>
      <c r="L105" s="682"/>
      <c r="M105" s="682"/>
      <c r="N105" s="682"/>
      <c r="O105" s="682"/>
      <c r="P105" s="681"/>
      <c r="Q105" s="685"/>
      <c r="R105" s="681"/>
      <c r="S105" s="681"/>
      <c r="T105" s="680"/>
      <c r="U105" s="680"/>
      <c r="V105" s="680"/>
      <c r="W105" s="2"/>
      <c r="AF105" s="938"/>
      <c r="AG105" s="938"/>
      <c r="AH105" s="938"/>
      <c r="AI105" s="938"/>
      <c r="AJ105" s="938"/>
      <c r="AK105" s="938"/>
      <c r="AL105" s="938"/>
      <c r="AM105" s="938"/>
      <c r="AN105" s="938"/>
      <c r="AO105" s="938"/>
      <c r="AP105" s="938"/>
      <c r="AQ105" s="938"/>
      <c r="AR105" s="938"/>
      <c r="AS105" s="938"/>
      <c r="AT105" s="938"/>
      <c r="AU105" s="939"/>
      <c r="AV105" s="939"/>
      <c r="AW105" s="939"/>
      <c r="AX105" s="939"/>
      <c r="AY105" s="939"/>
      <c r="AZ105" s="939"/>
      <c r="BA105" s="939"/>
      <c r="BB105" s="939"/>
      <c r="BC105" s="939"/>
      <c r="BD105" s="939"/>
      <c r="BE105" s="939"/>
      <c r="BF105" s="939"/>
      <c r="BG105" s="939"/>
    </row>
    <row r="106" spans="1:59">
      <c r="A106" s="735"/>
      <c r="B106" s="682"/>
      <c r="C106" s="682"/>
      <c r="D106" s="682"/>
      <c r="E106" s="682"/>
      <c r="F106" s="682"/>
      <c r="G106" s="682"/>
      <c r="H106" s="682"/>
      <c r="I106" s="682"/>
      <c r="J106" s="682"/>
      <c r="K106" s="682"/>
      <c r="L106" s="682"/>
      <c r="M106" s="682"/>
      <c r="N106" s="682"/>
      <c r="O106" s="682"/>
      <c r="P106" s="681"/>
      <c r="Q106" s="685"/>
      <c r="R106" s="681"/>
      <c r="S106" s="681"/>
      <c r="T106" s="680"/>
      <c r="U106" s="680"/>
      <c r="V106" s="680"/>
      <c r="W106" s="2"/>
      <c r="AF106" s="938"/>
      <c r="AG106" s="938"/>
      <c r="AH106" s="938"/>
      <c r="AI106" s="938"/>
      <c r="AJ106" s="938"/>
      <c r="AK106" s="938"/>
      <c r="AL106" s="938"/>
      <c r="AM106" s="938"/>
      <c r="AN106" s="938"/>
      <c r="AO106" s="938"/>
      <c r="AP106" s="938"/>
      <c r="AQ106" s="938"/>
      <c r="AR106" s="938"/>
      <c r="AS106" s="938"/>
      <c r="AT106" s="938"/>
      <c r="AU106" s="939"/>
      <c r="AV106" s="939"/>
      <c r="AW106" s="939"/>
      <c r="AX106" s="939"/>
      <c r="AY106" s="939"/>
      <c r="AZ106" s="939"/>
      <c r="BA106" s="939"/>
      <c r="BB106" s="939"/>
      <c r="BC106" s="939"/>
      <c r="BD106" s="939"/>
      <c r="BE106" s="939"/>
      <c r="BF106" s="939"/>
      <c r="BG106" s="939"/>
    </row>
    <row r="107" spans="1:59">
      <c r="A107" s="735"/>
      <c r="B107" s="682"/>
      <c r="C107" s="682"/>
      <c r="D107" s="682"/>
      <c r="E107" s="682"/>
      <c r="F107" s="682"/>
      <c r="G107" s="682"/>
      <c r="H107" s="682"/>
      <c r="I107" s="682"/>
      <c r="J107" s="682"/>
      <c r="K107" s="682"/>
      <c r="L107" s="682"/>
      <c r="M107" s="682"/>
      <c r="N107" s="682"/>
      <c r="O107" s="682"/>
      <c r="P107" s="681"/>
      <c r="Q107" s="685"/>
      <c r="R107" s="681"/>
      <c r="S107" s="681"/>
      <c r="T107" s="680"/>
      <c r="U107" s="680"/>
      <c r="V107" s="680"/>
      <c r="W107" s="2"/>
      <c r="AF107" s="938"/>
      <c r="AG107" s="938"/>
      <c r="AH107" s="938"/>
      <c r="AI107" s="938"/>
      <c r="AJ107" s="938"/>
      <c r="AK107" s="938"/>
      <c r="AL107" s="938"/>
      <c r="AM107" s="938"/>
      <c r="AN107" s="938"/>
      <c r="AO107" s="938"/>
      <c r="AP107" s="938"/>
      <c r="AQ107" s="938"/>
      <c r="AR107" s="938"/>
      <c r="AS107" s="938"/>
      <c r="AT107" s="938"/>
      <c r="AU107" s="939"/>
      <c r="AV107" s="939"/>
      <c r="AW107" s="939"/>
      <c r="AX107" s="939"/>
      <c r="AY107" s="939"/>
      <c r="AZ107" s="939"/>
      <c r="BA107" s="939"/>
      <c r="BB107" s="939"/>
      <c r="BC107" s="939"/>
      <c r="BD107" s="939"/>
      <c r="BE107" s="939"/>
      <c r="BF107" s="939"/>
      <c r="BG107" s="939"/>
    </row>
    <row r="108" spans="1:59">
      <c r="A108" s="735"/>
      <c r="B108" s="682"/>
      <c r="C108" s="682"/>
      <c r="D108" s="682"/>
      <c r="E108" s="682"/>
      <c r="F108" s="682"/>
      <c r="G108" s="682"/>
      <c r="H108" s="682"/>
      <c r="I108" s="682"/>
      <c r="J108" s="682"/>
      <c r="K108" s="682"/>
      <c r="L108" s="682"/>
      <c r="M108" s="682"/>
      <c r="N108" s="682"/>
      <c r="O108" s="682"/>
      <c r="P108" s="681"/>
      <c r="Q108" s="685"/>
      <c r="R108" s="681"/>
      <c r="S108" s="681"/>
      <c r="T108" s="680"/>
      <c r="U108" s="680"/>
      <c r="V108" s="680"/>
      <c r="W108" s="2"/>
      <c r="AF108" s="938"/>
      <c r="AG108" s="938"/>
      <c r="AH108" s="938"/>
      <c r="AI108" s="938"/>
      <c r="AJ108" s="938"/>
      <c r="AK108" s="938"/>
      <c r="AL108" s="938"/>
      <c r="AM108" s="938"/>
      <c r="AN108" s="938"/>
      <c r="AO108" s="938"/>
      <c r="AP108" s="938"/>
      <c r="AQ108" s="938"/>
      <c r="AR108" s="938"/>
      <c r="AS108" s="938"/>
      <c r="AT108" s="938"/>
      <c r="AU108" s="939"/>
      <c r="AV108" s="939"/>
      <c r="AW108" s="939"/>
      <c r="AX108" s="939"/>
      <c r="AY108" s="939"/>
      <c r="AZ108" s="939"/>
      <c r="BA108" s="939"/>
      <c r="BB108" s="939"/>
      <c r="BC108" s="939"/>
      <c r="BD108" s="939"/>
      <c r="BE108" s="939"/>
      <c r="BF108" s="939"/>
      <c r="BG108" s="939"/>
    </row>
    <row r="109" spans="1:59">
      <c r="A109" s="735"/>
      <c r="B109" s="682"/>
      <c r="C109" s="682"/>
      <c r="D109" s="682"/>
      <c r="E109" s="682"/>
      <c r="F109" s="682"/>
      <c r="G109" s="682"/>
      <c r="H109" s="682"/>
      <c r="I109" s="682"/>
      <c r="J109" s="682"/>
      <c r="K109" s="682"/>
      <c r="L109" s="682"/>
      <c r="M109" s="682"/>
      <c r="N109" s="682"/>
      <c r="O109" s="682"/>
      <c r="P109" s="681"/>
      <c r="Q109" s="685"/>
      <c r="R109" s="681"/>
      <c r="S109" s="681"/>
      <c r="T109" s="680"/>
      <c r="U109" s="680"/>
      <c r="V109" s="680"/>
      <c r="W109" s="2"/>
      <c r="AF109" s="938"/>
      <c r="AG109" s="938"/>
      <c r="AH109" s="938"/>
      <c r="AI109" s="938"/>
      <c r="AJ109" s="938"/>
      <c r="AK109" s="938"/>
      <c r="AL109" s="938"/>
      <c r="AM109" s="938"/>
      <c r="AN109" s="938"/>
      <c r="AO109" s="938"/>
      <c r="AP109" s="938"/>
      <c r="AQ109" s="938"/>
      <c r="AR109" s="938"/>
      <c r="AS109" s="938"/>
      <c r="AT109" s="938"/>
      <c r="AU109" s="939"/>
      <c r="AV109" s="939"/>
      <c r="AW109" s="939"/>
      <c r="AX109" s="939"/>
      <c r="AY109" s="939"/>
      <c r="AZ109" s="939"/>
      <c r="BA109" s="939"/>
      <c r="BB109" s="939"/>
      <c r="BC109" s="939"/>
      <c r="BD109" s="939"/>
      <c r="BE109" s="939"/>
      <c r="BF109" s="939"/>
      <c r="BG109" s="939"/>
    </row>
    <row r="110" spans="1:59">
      <c r="A110" s="735"/>
      <c r="B110" s="682"/>
      <c r="C110" s="682"/>
      <c r="D110" s="682"/>
      <c r="E110" s="682"/>
      <c r="F110" s="682"/>
      <c r="G110" s="682"/>
      <c r="H110" s="682"/>
      <c r="I110" s="682"/>
      <c r="J110" s="682"/>
      <c r="K110" s="682"/>
      <c r="L110" s="682"/>
      <c r="M110" s="682"/>
      <c r="N110" s="682"/>
      <c r="O110" s="682"/>
      <c r="P110" s="681"/>
      <c r="Q110" s="685"/>
      <c r="R110" s="681"/>
      <c r="S110" s="681"/>
      <c r="T110" s="680"/>
      <c r="U110" s="680"/>
      <c r="V110" s="680"/>
      <c r="W110" s="2"/>
      <c r="AF110" s="938"/>
      <c r="AG110" s="938"/>
      <c r="AH110" s="938"/>
      <c r="AI110" s="938"/>
      <c r="AJ110" s="938"/>
      <c r="AK110" s="938"/>
      <c r="AL110" s="938"/>
      <c r="AM110" s="938"/>
      <c r="AN110" s="938"/>
      <c r="AO110" s="938"/>
      <c r="AP110" s="938"/>
      <c r="AQ110" s="938"/>
      <c r="AR110" s="938"/>
      <c r="AS110" s="938"/>
      <c r="AT110" s="938"/>
      <c r="AU110" s="939"/>
      <c r="AV110" s="939"/>
      <c r="AW110" s="939"/>
      <c r="AX110" s="939"/>
      <c r="AY110" s="939"/>
      <c r="AZ110" s="939"/>
      <c r="BA110" s="939"/>
      <c r="BB110" s="939"/>
      <c r="BC110" s="939"/>
      <c r="BD110" s="939"/>
      <c r="BE110" s="939"/>
      <c r="BF110" s="939"/>
      <c r="BG110" s="939"/>
    </row>
    <row r="111" spans="1:59">
      <c r="A111" s="938"/>
      <c r="B111" s="938"/>
      <c r="C111" s="938"/>
      <c r="D111" s="938"/>
      <c r="E111" s="938"/>
      <c r="F111" s="938"/>
      <c r="G111" s="938"/>
      <c r="H111" s="938"/>
      <c r="I111" s="938"/>
      <c r="J111" s="938"/>
      <c r="K111" s="938"/>
      <c r="L111" s="938"/>
      <c r="M111" s="938"/>
      <c r="N111" s="938"/>
      <c r="O111" s="938"/>
      <c r="P111" s="938"/>
      <c r="Q111" s="938"/>
      <c r="R111" s="938"/>
      <c r="T111" s="938"/>
      <c r="U111" s="938"/>
      <c r="X111" s="938"/>
      <c r="Y111" s="938"/>
      <c r="Z111" s="938"/>
      <c r="AA111" s="938"/>
      <c r="AB111" s="938"/>
      <c r="AC111" s="938"/>
      <c r="AD111" s="938"/>
      <c r="AF111" s="938"/>
      <c r="AG111" s="938"/>
      <c r="AH111" s="938"/>
      <c r="AI111" s="938"/>
      <c r="AJ111" s="938"/>
      <c r="AK111" s="938"/>
      <c r="AL111" s="938"/>
      <c r="AM111" s="938"/>
      <c r="AN111" s="938"/>
      <c r="AO111" s="938"/>
      <c r="AP111" s="938"/>
      <c r="AQ111" s="938"/>
      <c r="AR111" s="938"/>
      <c r="AS111" s="938"/>
      <c r="AT111" s="938"/>
      <c r="AU111" s="939"/>
      <c r="AV111" s="939"/>
      <c r="AW111" s="939"/>
      <c r="AX111" s="939"/>
      <c r="AY111" s="939"/>
      <c r="AZ111" s="939"/>
      <c r="BA111" s="939"/>
      <c r="BB111" s="939"/>
      <c r="BC111" s="939"/>
      <c r="BD111" s="939"/>
      <c r="BE111" s="939"/>
      <c r="BF111" s="939"/>
      <c r="BG111" s="939"/>
    </row>
    <row r="112" spans="1:59">
      <c r="AF112" s="938"/>
      <c r="AG112" s="938"/>
      <c r="AH112" s="938"/>
      <c r="AI112" s="938"/>
      <c r="AJ112" s="938"/>
      <c r="AK112" s="938"/>
      <c r="AL112" s="938"/>
      <c r="AM112" s="938"/>
      <c r="AN112" s="938"/>
      <c r="AO112" s="938"/>
      <c r="AP112" s="938"/>
      <c r="AQ112" s="938"/>
      <c r="AR112" s="938"/>
      <c r="AS112" s="938"/>
      <c r="AT112" s="938"/>
      <c r="AU112" s="939"/>
      <c r="AV112" s="939"/>
      <c r="AW112" s="939"/>
      <c r="AX112" s="939"/>
      <c r="AY112" s="939"/>
      <c r="AZ112" s="939"/>
      <c r="BA112" s="939"/>
      <c r="BB112" s="939"/>
      <c r="BC112" s="939"/>
      <c r="BD112" s="939"/>
      <c r="BE112" s="939"/>
      <c r="BF112" s="939"/>
      <c r="BG112" s="939"/>
    </row>
    <row r="113" spans="2:59">
      <c r="AF113" s="938"/>
      <c r="AG113" s="938"/>
      <c r="AH113" s="938"/>
      <c r="AI113" s="938"/>
      <c r="AJ113" s="938"/>
      <c r="AK113" s="938"/>
      <c r="AL113" s="938"/>
      <c r="AM113" s="938"/>
      <c r="AN113" s="938"/>
      <c r="AO113" s="938"/>
      <c r="AP113" s="938"/>
      <c r="AQ113" s="938"/>
      <c r="AR113" s="938"/>
      <c r="AS113" s="938"/>
      <c r="AT113" s="938"/>
      <c r="AU113" s="939"/>
      <c r="AV113" s="939"/>
      <c r="AW113" s="939"/>
      <c r="AX113" s="939"/>
      <c r="AY113" s="939"/>
      <c r="AZ113" s="939"/>
      <c r="BA113" s="939"/>
      <c r="BB113" s="939"/>
      <c r="BC113" s="939"/>
      <c r="BD113" s="939"/>
      <c r="BE113" s="939"/>
      <c r="BF113" s="939"/>
      <c r="BG113" s="939"/>
    </row>
    <row r="114" spans="2:59">
      <c r="AF114" s="938"/>
      <c r="AG114" s="938"/>
      <c r="AH114" s="938"/>
      <c r="AI114" s="938"/>
      <c r="AJ114" s="938"/>
      <c r="AK114" s="938"/>
      <c r="AL114" s="938"/>
      <c r="AM114" s="938"/>
      <c r="AN114" s="938"/>
      <c r="AO114" s="938"/>
      <c r="AP114" s="938"/>
      <c r="AQ114" s="938"/>
      <c r="AR114" s="938"/>
      <c r="AS114" s="938"/>
      <c r="AT114" s="938"/>
      <c r="AU114" s="939"/>
      <c r="AV114" s="939"/>
      <c r="AW114" s="939"/>
      <c r="AX114" s="939"/>
      <c r="AY114" s="939"/>
      <c r="AZ114" s="939"/>
      <c r="BA114" s="939"/>
      <c r="BB114" s="939"/>
      <c r="BC114" s="939"/>
      <c r="BD114" s="939"/>
      <c r="BE114" s="939"/>
      <c r="BF114" s="939"/>
      <c r="BG114" s="939"/>
    </row>
    <row r="115" spans="2:59">
      <c r="AF115" s="938"/>
      <c r="AG115" s="938"/>
      <c r="AH115" s="938"/>
      <c r="AI115" s="938"/>
      <c r="AJ115" s="938"/>
      <c r="AK115" s="938"/>
      <c r="AL115" s="938"/>
      <c r="AM115" s="938"/>
      <c r="AN115" s="938"/>
      <c r="AO115" s="938"/>
      <c r="AP115" s="938"/>
      <c r="AQ115" s="938"/>
      <c r="AR115" s="938"/>
      <c r="AS115" s="938"/>
      <c r="AT115" s="938"/>
      <c r="AU115" s="939"/>
      <c r="AV115" s="939"/>
      <c r="AW115" s="939"/>
      <c r="AX115" s="939"/>
      <c r="AY115" s="939"/>
      <c r="AZ115" s="939"/>
      <c r="BA115" s="939"/>
      <c r="BB115" s="939"/>
      <c r="BC115" s="939"/>
      <c r="BD115" s="939"/>
      <c r="BE115" s="939"/>
      <c r="BF115" s="939"/>
      <c r="BG115" s="939"/>
    </row>
    <row r="116" spans="2:59">
      <c r="AF116" s="938"/>
      <c r="AG116" s="938"/>
      <c r="AH116" s="938"/>
      <c r="AI116" s="938"/>
      <c r="AJ116" s="938"/>
      <c r="AK116" s="938"/>
      <c r="AL116" s="938"/>
      <c r="AM116" s="938"/>
      <c r="AN116" s="938"/>
      <c r="AO116" s="938"/>
      <c r="AP116" s="938"/>
      <c r="AQ116" s="938"/>
      <c r="AR116" s="938"/>
      <c r="AS116" s="938"/>
      <c r="AT116" s="938"/>
      <c r="AU116" s="939"/>
      <c r="AV116" s="939"/>
      <c r="AW116" s="939"/>
      <c r="AX116" s="939"/>
      <c r="AY116" s="939"/>
      <c r="AZ116" s="939"/>
      <c r="BA116" s="939"/>
      <c r="BB116" s="939"/>
      <c r="BC116" s="939"/>
      <c r="BD116" s="939"/>
      <c r="BE116" s="939"/>
      <c r="BF116" s="939"/>
      <c r="BG116" s="939"/>
    </row>
    <row r="117" spans="2:59">
      <c r="AF117" s="938"/>
      <c r="AG117" s="938"/>
      <c r="AH117" s="938"/>
      <c r="AI117" s="938"/>
      <c r="AJ117" s="938"/>
      <c r="AK117" s="938"/>
      <c r="AL117" s="938"/>
      <c r="AM117" s="938"/>
      <c r="AN117" s="938"/>
      <c r="AO117" s="938"/>
      <c r="AP117" s="938"/>
      <c r="AQ117" s="938"/>
      <c r="AR117" s="938"/>
      <c r="AS117" s="938"/>
      <c r="AT117" s="938"/>
      <c r="AU117" s="939"/>
      <c r="AV117" s="939"/>
      <c r="AW117" s="939"/>
      <c r="AX117" s="939"/>
      <c r="AY117" s="939"/>
      <c r="AZ117" s="939"/>
      <c r="BA117" s="939"/>
      <c r="BB117" s="939"/>
      <c r="BC117" s="939"/>
      <c r="BD117" s="939"/>
      <c r="BE117" s="939"/>
      <c r="BF117" s="939"/>
      <c r="BG117" s="939"/>
    </row>
    <row r="118" spans="2:59">
      <c r="AF118" s="938"/>
      <c r="AG118" s="938"/>
      <c r="AH118" s="938"/>
      <c r="AI118" s="938"/>
      <c r="AJ118" s="938"/>
      <c r="AK118" s="938"/>
      <c r="AL118" s="938"/>
      <c r="AM118" s="938"/>
      <c r="AN118" s="938"/>
      <c r="AO118" s="938"/>
      <c r="AP118" s="938"/>
      <c r="AQ118" s="938"/>
      <c r="AR118" s="938"/>
      <c r="AS118" s="938"/>
      <c r="AT118" s="938"/>
      <c r="AU118" s="939"/>
      <c r="AV118" s="939"/>
      <c r="AW118" s="939"/>
      <c r="AX118" s="939"/>
      <c r="AY118" s="939"/>
      <c r="AZ118" s="939"/>
      <c r="BA118" s="939"/>
      <c r="BB118" s="939"/>
      <c r="BC118" s="939"/>
      <c r="BD118" s="939"/>
      <c r="BE118" s="939"/>
      <c r="BF118" s="939"/>
      <c r="BG118" s="939"/>
    </row>
    <row r="119" spans="2:59">
      <c r="AF119" s="938"/>
      <c r="AG119" s="938"/>
      <c r="AH119" s="938"/>
      <c r="AI119" s="938"/>
      <c r="AJ119" s="938"/>
      <c r="AK119" s="938"/>
      <c r="AL119" s="938"/>
      <c r="AM119" s="938"/>
      <c r="AN119" s="938"/>
      <c r="AO119" s="938"/>
      <c r="AP119" s="938"/>
      <c r="AQ119" s="938"/>
      <c r="AR119" s="938"/>
      <c r="AS119" s="938"/>
      <c r="AT119" s="938"/>
      <c r="AU119" s="939"/>
      <c r="AV119" s="939"/>
      <c r="AW119" s="939"/>
      <c r="AX119" s="939"/>
      <c r="AY119" s="939"/>
      <c r="AZ119" s="939"/>
      <c r="BA119" s="939"/>
      <c r="BB119" s="939"/>
      <c r="BC119" s="939"/>
      <c r="BD119" s="939"/>
      <c r="BE119" s="939"/>
      <c r="BF119" s="939"/>
      <c r="BG119" s="939"/>
    </row>
    <row r="120" spans="2:59">
      <c r="AF120" s="938"/>
      <c r="AG120" s="938"/>
      <c r="AH120" s="938"/>
      <c r="AI120" s="938"/>
      <c r="AJ120" s="938"/>
      <c r="AK120" s="938"/>
      <c r="AL120" s="938"/>
      <c r="AM120" s="938"/>
      <c r="AN120" s="938"/>
      <c r="AO120" s="938"/>
      <c r="AP120" s="938"/>
      <c r="AQ120" s="938"/>
      <c r="AR120" s="938"/>
      <c r="AS120" s="938"/>
      <c r="AT120" s="938"/>
      <c r="AU120" s="939"/>
      <c r="AV120" s="939"/>
      <c r="AW120" s="939"/>
      <c r="AX120" s="939"/>
      <c r="AY120" s="939"/>
      <c r="AZ120" s="939"/>
      <c r="BA120" s="939"/>
      <c r="BB120" s="939"/>
      <c r="BC120" s="939"/>
      <c r="BD120" s="939"/>
      <c r="BE120" s="939"/>
      <c r="BF120" s="939"/>
      <c r="BG120" s="939"/>
    </row>
    <row r="121" spans="2:59">
      <c r="AF121" s="938"/>
      <c r="AG121" s="938"/>
      <c r="AH121" s="938"/>
      <c r="AI121" s="938"/>
      <c r="AJ121" s="938"/>
      <c r="AK121" s="938"/>
      <c r="AL121" s="938"/>
      <c r="AM121" s="938"/>
      <c r="AN121" s="938"/>
      <c r="AO121" s="938"/>
      <c r="AP121" s="938"/>
      <c r="AQ121" s="938"/>
      <c r="AR121" s="938"/>
      <c r="AS121" s="938"/>
      <c r="AT121" s="938"/>
      <c r="AU121" s="939"/>
      <c r="AV121" s="939"/>
      <c r="AW121" s="939"/>
      <c r="AX121" s="939"/>
      <c r="AY121" s="939"/>
      <c r="AZ121" s="939"/>
      <c r="BA121" s="939"/>
      <c r="BB121" s="939"/>
      <c r="BC121" s="939"/>
      <c r="BD121" s="939"/>
      <c r="BE121" s="939"/>
      <c r="BF121" s="939"/>
      <c r="BG121" s="939"/>
    </row>
    <row r="122" spans="2:59">
      <c r="AF122" s="938"/>
      <c r="AG122" s="938"/>
      <c r="AH122" s="938"/>
      <c r="AI122" s="938"/>
      <c r="AJ122" s="938"/>
      <c r="AK122" s="938"/>
      <c r="AL122" s="938"/>
      <c r="AM122" s="938"/>
      <c r="AN122" s="938"/>
      <c r="AO122" s="938"/>
      <c r="AP122" s="938"/>
      <c r="AQ122" s="938"/>
      <c r="AR122" s="938"/>
      <c r="AS122" s="938"/>
      <c r="AT122" s="938"/>
      <c r="AU122" s="939"/>
      <c r="AV122" s="939"/>
      <c r="AW122" s="939"/>
      <c r="AX122" s="939"/>
      <c r="AY122" s="939"/>
      <c r="AZ122" s="939"/>
      <c r="BA122" s="939"/>
      <c r="BB122" s="939"/>
      <c r="BC122" s="939"/>
      <c r="BD122" s="939"/>
      <c r="BE122" s="939"/>
      <c r="BF122" s="939"/>
      <c r="BG122" s="939"/>
    </row>
    <row r="123" spans="2:59" s="757" customFormat="1">
      <c r="AF123" s="938"/>
      <c r="AG123" s="938"/>
      <c r="AH123" s="938"/>
      <c r="AI123" s="938"/>
      <c r="AJ123" s="938"/>
      <c r="AK123" s="938"/>
      <c r="AL123" s="938"/>
      <c r="AM123" s="938"/>
      <c r="AN123" s="938"/>
      <c r="AO123" s="938"/>
      <c r="AP123" s="938"/>
      <c r="AQ123" s="938"/>
      <c r="AR123" s="938"/>
      <c r="AS123" s="938"/>
      <c r="AT123" s="938"/>
      <c r="AU123" s="939"/>
      <c r="AV123" s="939"/>
      <c r="AW123" s="939"/>
      <c r="AX123" s="939"/>
      <c r="AY123" s="939"/>
      <c r="AZ123" s="939"/>
      <c r="BA123" s="939"/>
      <c r="BB123" s="939"/>
      <c r="BC123" s="939"/>
      <c r="BD123" s="939"/>
      <c r="BE123" s="939"/>
      <c r="BF123" s="939"/>
      <c r="BG123" s="939"/>
    </row>
    <row r="124" spans="2:59" s="757" customFormat="1">
      <c r="AF124" s="938"/>
      <c r="AG124" s="938"/>
      <c r="AH124" s="938"/>
      <c r="AI124" s="938"/>
      <c r="AJ124" s="938"/>
      <c r="AK124" s="938"/>
      <c r="AL124" s="938"/>
      <c r="AM124" s="938"/>
      <c r="AN124" s="938"/>
      <c r="AO124" s="938"/>
      <c r="AP124" s="938"/>
      <c r="AQ124" s="938"/>
      <c r="AR124" s="938"/>
      <c r="AS124" s="938"/>
      <c r="AT124" s="938"/>
      <c r="AU124" s="939"/>
      <c r="AV124" s="939"/>
      <c r="AW124" s="939"/>
      <c r="AX124" s="939"/>
      <c r="AY124" s="939"/>
      <c r="AZ124" s="939"/>
      <c r="BA124" s="939"/>
      <c r="BB124" s="939"/>
      <c r="BC124" s="939"/>
      <c r="BD124" s="939"/>
      <c r="BE124" s="939"/>
      <c r="BF124" s="939"/>
      <c r="BG124" s="939"/>
    </row>
    <row r="125" spans="2:59" s="757" customFormat="1">
      <c r="AF125" s="938"/>
      <c r="AG125" s="938"/>
      <c r="AH125" s="938"/>
      <c r="AI125" s="938"/>
      <c r="AJ125" s="938"/>
      <c r="AK125" s="938"/>
      <c r="AL125" s="938"/>
      <c r="AM125" s="938"/>
      <c r="AN125" s="938"/>
      <c r="AO125" s="938"/>
      <c r="AP125" s="938"/>
      <c r="AQ125" s="938"/>
      <c r="AR125" s="938"/>
      <c r="AS125" s="938"/>
      <c r="AT125" s="938"/>
      <c r="AU125" s="939"/>
      <c r="AV125" s="939"/>
      <c r="AW125" s="939"/>
      <c r="AX125" s="939"/>
      <c r="AY125" s="939"/>
      <c r="AZ125" s="939"/>
      <c r="BA125" s="939"/>
      <c r="BB125" s="939"/>
      <c r="BC125" s="939"/>
      <c r="BD125" s="939"/>
      <c r="BE125" s="939"/>
      <c r="BF125" s="939"/>
      <c r="BG125" s="939"/>
    </row>
    <row r="126" spans="2:59" s="757" customFormat="1">
      <c r="AF126" s="938"/>
      <c r="AG126" s="938"/>
      <c r="AH126" s="938"/>
      <c r="AI126" s="938"/>
      <c r="AJ126" s="938"/>
      <c r="AK126" s="938"/>
      <c r="AL126" s="938"/>
      <c r="AM126" s="938"/>
      <c r="AN126" s="938"/>
      <c r="AO126" s="938"/>
      <c r="AP126" s="938"/>
      <c r="AQ126" s="938"/>
      <c r="AR126" s="938"/>
      <c r="AS126" s="938"/>
      <c r="AT126" s="938"/>
      <c r="AU126" s="939"/>
      <c r="AV126" s="939"/>
      <c r="AW126" s="939"/>
      <c r="AX126" s="939"/>
      <c r="AY126" s="939"/>
      <c r="AZ126" s="939"/>
      <c r="BA126" s="939"/>
      <c r="BB126" s="939"/>
      <c r="BC126" s="939"/>
      <c r="BD126" s="939"/>
      <c r="BE126" s="939"/>
      <c r="BF126" s="939"/>
      <c r="BG126" s="939"/>
    </row>
    <row r="127" spans="2:59" ht="15.75" thickBot="1">
      <c r="AF127" s="938"/>
      <c r="AG127" s="938"/>
      <c r="AH127" s="938"/>
      <c r="AI127" s="938"/>
      <c r="AJ127" s="938"/>
      <c r="AK127" s="938"/>
      <c r="AL127" s="938"/>
      <c r="AM127" s="938"/>
      <c r="AN127" s="938"/>
      <c r="AO127" s="938"/>
      <c r="AP127" s="938"/>
      <c r="AQ127" s="938"/>
      <c r="AR127" s="938"/>
      <c r="AS127" s="938"/>
      <c r="AT127" s="938"/>
      <c r="AU127" s="939"/>
      <c r="AV127" s="939"/>
      <c r="AW127" s="939"/>
      <c r="AX127" s="939"/>
      <c r="AY127" s="939"/>
      <c r="AZ127" s="939"/>
      <c r="BA127" s="939"/>
      <c r="BB127" s="939"/>
      <c r="BC127" s="939"/>
      <c r="BD127" s="939"/>
      <c r="BE127" s="939"/>
      <c r="BF127" s="939"/>
      <c r="BG127" s="939"/>
    </row>
    <row r="128" spans="2:59" ht="16.5" thickTop="1" thickBot="1">
      <c r="B128" s="963" t="s">
        <v>73</v>
      </c>
      <c r="C128" s="963"/>
      <c r="AF128" s="938"/>
      <c r="AG128" s="938"/>
      <c r="AH128" s="938"/>
      <c r="AI128" s="938"/>
      <c r="AJ128" s="938"/>
      <c r="AK128" s="938"/>
      <c r="AL128" s="938"/>
      <c r="AM128" s="938"/>
      <c r="AN128" s="938"/>
      <c r="AO128" s="938"/>
      <c r="AP128" s="938"/>
      <c r="AQ128" s="938"/>
      <c r="AR128" s="938"/>
      <c r="AS128" s="938"/>
      <c r="AT128" s="938"/>
      <c r="AU128" s="939"/>
      <c r="AV128" s="939"/>
      <c r="AW128" s="939"/>
      <c r="AX128" s="939"/>
      <c r="AY128" s="939"/>
      <c r="AZ128" s="939"/>
      <c r="BA128" s="939"/>
      <c r="BB128" s="939"/>
      <c r="BC128" s="939"/>
      <c r="BD128" s="939"/>
      <c r="BE128" s="939"/>
      <c r="BF128" s="939"/>
      <c r="BG128" s="939"/>
    </row>
    <row r="129" spans="1:59" ht="15.75" thickBot="1">
      <c r="B129" s="667" t="s">
        <v>297</v>
      </c>
      <c r="C129" s="698" t="s">
        <v>296</v>
      </c>
      <c r="AF129" s="938"/>
      <c r="AG129" s="938"/>
      <c r="AH129" s="938"/>
      <c r="AI129" s="938"/>
      <c r="AJ129" s="938"/>
      <c r="AK129" s="938"/>
      <c r="AL129" s="938"/>
      <c r="AM129" s="938"/>
      <c r="AN129" s="938"/>
      <c r="AO129" s="938"/>
      <c r="AP129" s="938"/>
      <c r="AQ129" s="938"/>
      <c r="AR129" s="938"/>
      <c r="AS129" s="938"/>
      <c r="AT129" s="938"/>
      <c r="AU129" s="939"/>
      <c r="AV129" s="939"/>
      <c r="AW129" s="939"/>
      <c r="AX129" s="939"/>
      <c r="AY129" s="939"/>
      <c r="AZ129" s="939"/>
      <c r="BA129" s="939"/>
      <c r="BB129" s="939"/>
      <c r="BC129" s="939"/>
      <c r="BD129" s="939"/>
      <c r="BE129" s="939"/>
      <c r="BF129" s="939"/>
      <c r="BG129" s="939"/>
    </row>
    <row r="130" spans="1:59" ht="16.5" thickTop="1" thickBot="1">
      <c r="A130" s="664" t="s">
        <v>104</v>
      </c>
      <c r="B130" s="671">
        <v>0.64</v>
      </c>
      <c r="C130" s="700">
        <v>1.07</v>
      </c>
      <c r="AF130" s="938"/>
      <c r="AG130" s="938"/>
      <c r="AH130" s="938"/>
      <c r="AI130" s="938"/>
      <c r="AJ130" s="938"/>
      <c r="AK130" s="938"/>
      <c r="AL130" s="938"/>
      <c r="AM130" s="938"/>
      <c r="AN130" s="938"/>
      <c r="AO130" s="938"/>
      <c r="AP130" s="938"/>
      <c r="AQ130" s="938"/>
      <c r="AR130" s="938"/>
      <c r="AS130" s="938"/>
      <c r="AT130" s="938"/>
      <c r="AU130" s="939"/>
      <c r="AV130" s="939"/>
      <c r="AW130" s="939"/>
      <c r="AX130" s="939"/>
      <c r="AY130" s="939"/>
      <c r="AZ130" s="939"/>
      <c r="BA130" s="939"/>
      <c r="BB130" s="939"/>
      <c r="BC130" s="939"/>
      <c r="BD130" s="939"/>
      <c r="BE130" s="939"/>
      <c r="BF130" s="939"/>
      <c r="BG130" s="939"/>
    </row>
    <row r="131" spans="1:59" ht="15.75" thickBot="1">
      <c r="A131" s="665" t="s">
        <v>105</v>
      </c>
      <c r="B131" s="672">
        <v>0.48</v>
      </c>
      <c r="C131" s="702">
        <v>1</v>
      </c>
      <c r="AF131" s="938"/>
      <c r="AG131" s="938"/>
      <c r="AH131" s="938"/>
      <c r="AI131" s="938"/>
      <c r="AJ131" s="938"/>
      <c r="AK131" s="938"/>
      <c r="AL131" s="938"/>
      <c r="AM131" s="938"/>
      <c r="AN131" s="938"/>
      <c r="AO131" s="938"/>
      <c r="AP131" s="938"/>
      <c r="AQ131" s="938"/>
      <c r="AR131" s="938"/>
      <c r="AS131" s="938"/>
      <c r="AT131" s="938"/>
      <c r="AU131" s="939"/>
      <c r="AV131" s="939"/>
      <c r="AW131" s="939"/>
      <c r="AX131" s="939"/>
      <c r="AY131" s="939"/>
      <c r="AZ131" s="939"/>
      <c r="BA131" s="939"/>
      <c r="BB131" s="939"/>
      <c r="BC131" s="939"/>
      <c r="BD131" s="939"/>
      <c r="BE131" s="939"/>
      <c r="BF131" s="939"/>
      <c r="BG131" s="939"/>
    </row>
    <row r="132" spans="1:59" ht="15.75" thickBot="1">
      <c r="A132" s="665" t="s">
        <v>255</v>
      </c>
      <c r="B132" s="673">
        <v>1.2</v>
      </c>
      <c r="C132" s="702">
        <v>1.1100000000000001</v>
      </c>
      <c r="AF132" s="938"/>
      <c r="AG132" s="938"/>
      <c r="AH132" s="938"/>
      <c r="AI132" s="938"/>
      <c r="AJ132" s="938"/>
      <c r="AK132" s="938"/>
      <c r="AL132" s="938"/>
      <c r="AM132" s="938"/>
      <c r="AN132" s="938"/>
      <c r="AO132" s="938"/>
      <c r="AP132" s="938"/>
      <c r="AQ132" s="938"/>
      <c r="AR132" s="938"/>
      <c r="AS132" s="938"/>
      <c r="AT132" s="938"/>
      <c r="AU132" s="939"/>
      <c r="AV132" s="939"/>
      <c r="AW132" s="939"/>
      <c r="AX132" s="939"/>
      <c r="AY132" s="939"/>
      <c r="AZ132" s="939"/>
      <c r="BA132" s="939"/>
      <c r="BB132" s="939"/>
      <c r="BC132" s="939"/>
      <c r="BD132" s="939"/>
      <c r="BE132" s="939"/>
      <c r="BF132" s="939"/>
      <c r="BG132" s="939"/>
    </row>
    <row r="133" spans="1:59" ht="15.75" thickBot="1">
      <c r="A133" s="665" t="s">
        <v>107</v>
      </c>
      <c r="B133" s="673">
        <v>1.78</v>
      </c>
      <c r="C133" s="702">
        <v>0.98</v>
      </c>
      <c r="AF133" s="938"/>
      <c r="AG133" s="938"/>
      <c r="AH133" s="938"/>
      <c r="AI133" s="938"/>
      <c r="AJ133" s="938"/>
      <c r="AK133" s="938"/>
      <c r="AL133" s="938"/>
      <c r="AM133" s="938"/>
      <c r="AN133" s="938"/>
      <c r="AO133" s="938"/>
      <c r="AP133" s="938"/>
      <c r="AQ133" s="938"/>
      <c r="AR133" s="938"/>
      <c r="AS133" s="938"/>
      <c r="AT133" s="938"/>
      <c r="AU133" s="939"/>
      <c r="AV133" s="939"/>
      <c r="AW133" s="939"/>
      <c r="AX133" s="939"/>
      <c r="AY133" s="939"/>
      <c r="AZ133" s="939"/>
      <c r="BA133" s="939"/>
      <c r="BB133" s="939"/>
      <c r="BC133" s="939"/>
      <c r="BD133" s="939"/>
      <c r="BE133" s="939"/>
      <c r="BF133" s="939"/>
      <c r="BG133" s="939"/>
    </row>
    <row r="134" spans="1:59" ht="15.75" thickBot="1">
      <c r="A134" s="665" t="s">
        <v>108</v>
      </c>
      <c r="B134" s="673">
        <v>0.91</v>
      </c>
      <c r="C134" s="702">
        <v>1.03</v>
      </c>
      <c r="AF134" s="938"/>
      <c r="AG134" s="938"/>
      <c r="AH134" s="938"/>
      <c r="AI134" s="938"/>
      <c r="AJ134" s="938"/>
      <c r="AK134" s="938"/>
      <c r="AL134" s="938"/>
      <c r="AM134" s="938"/>
      <c r="AN134" s="938"/>
      <c r="AO134" s="938"/>
      <c r="AP134" s="938"/>
      <c r="AQ134" s="938"/>
      <c r="AR134" s="938"/>
      <c r="AS134" s="938"/>
      <c r="AT134" s="938"/>
      <c r="AU134" s="939"/>
      <c r="AV134" s="939"/>
      <c r="AW134" s="939"/>
      <c r="AX134" s="939"/>
      <c r="AY134" s="939"/>
      <c r="AZ134" s="939"/>
      <c r="BA134" s="939"/>
      <c r="BB134" s="939"/>
      <c r="BC134" s="939"/>
      <c r="BD134" s="939"/>
      <c r="BE134" s="939"/>
      <c r="BF134" s="939"/>
      <c r="BG134" s="939"/>
    </row>
    <row r="135" spans="1:59" ht="15.75" thickBot="1">
      <c r="A135" s="665" t="s">
        <v>109</v>
      </c>
      <c r="B135" s="673">
        <v>0.18</v>
      </c>
      <c r="C135" s="704"/>
      <c r="AF135" s="938"/>
      <c r="AG135" s="938"/>
      <c r="AH135" s="938"/>
      <c r="AI135" s="938"/>
      <c r="AJ135" s="938"/>
      <c r="AK135" s="938"/>
      <c r="AL135" s="938"/>
      <c r="AM135" s="938"/>
      <c r="AN135" s="938"/>
      <c r="AO135" s="938"/>
      <c r="AP135" s="938"/>
      <c r="AQ135" s="938"/>
      <c r="AR135" s="938"/>
      <c r="AS135" s="938"/>
      <c r="AT135" s="938"/>
      <c r="AU135" s="939"/>
      <c r="AV135" s="939"/>
      <c r="AW135" s="939"/>
      <c r="AX135" s="939"/>
      <c r="AY135" s="939"/>
      <c r="AZ135" s="939"/>
      <c r="BA135" s="939"/>
      <c r="BB135" s="939"/>
      <c r="BC135" s="939"/>
      <c r="BD135" s="939"/>
      <c r="BE135" s="939"/>
      <c r="BF135" s="939"/>
      <c r="BG135" s="939"/>
    </row>
    <row r="136" spans="1:59" ht="15.75" thickBot="1">
      <c r="A136" s="665" t="s">
        <v>256</v>
      </c>
      <c r="B136" s="673">
        <v>0.67</v>
      </c>
      <c r="C136" s="732">
        <v>0.81</v>
      </c>
      <c r="AF136" s="938"/>
      <c r="AG136" s="938"/>
      <c r="AH136" s="938"/>
      <c r="AI136" s="938"/>
      <c r="AJ136" s="938"/>
      <c r="AK136" s="938"/>
      <c r="AL136" s="938"/>
      <c r="AM136" s="938"/>
      <c r="AN136" s="938"/>
      <c r="AO136" s="938"/>
      <c r="AP136" s="938"/>
      <c r="AQ136" s="938"/>
      <c r="AR136" s="938"/>
      <c r="AS136" s="938"/>
      <c r="AT136" s="938"/>
      <c r="AU136" s="939"/>
      <c r="AV136" s="939"/>
      <c r="AW136" s="939"/>
      <c r="AX136" s="939"/>
      <c r="AY136" s="939"/>
      <c r="AZ136" s="939"/>
      <c r="BA136" s="939"/>
      <c r="BB136" s="939"/>
      <c r="BC136" s="939"/>
      <c r="BD136" s="939"/>
      <c r="BE136" s="939"/>
      <c r="BF136" s="939"/>
      <c r="BG136" s="939"/>
    </row>
    <row r="137" spans="1:59" ht="15.75" thickBot="1">
      <c r="A137" s="665" t="s">
        <v>257</v>
      </c>
      <c r="B137" s="673">
        <v>0.1</v>
      </c>
      <c r="C137" s="733"/>
      <c r="AF137" s="938"/>
      <c r="AG137" s="938"/>
      <c r="AH137" s="938"/>
      <c r="AI137" s="938"/>
      <c r="AJ137" s="938"/>
      <c r="AK137" s="938"/>
      <c r="AL137" s="938"/>
      <c r="AM137" s="938"/>
      <c r="AN137" s="938"/>
      <c r="AO137" s="938"/>
      <c r="AP137" s="938"/>
      <c r="AQ137" s="938"/>
      <c r="AR137" s="938"/>
      <c r="AS137" s="938"/>
      <c r="AT137" s="938"/>
      <c r="AU137" s="939"/>
      <c r="AV137" s="939"/>
      <c r="AW137" s="939"/>
      <c r="AX137" s="939"/>
      <c r="AY137" s="939"/>
      <c r="AZ137" s="939"/>
      <c r="BA137" s="939"/>
      <c r="BB137" s="939"/>
      <c r="BC137" s="939"/>
      <c r="BD137" s="939"/>
      <c r="BE137" s="939"/>
      <c r="BF137" s="939"/>
      <c r="BG137" s="939"/>
    </row>
    <row r="138" spans="1:59" ht="15.75" thickBot="1">
      <c r="A138" s="666" t="s">
        <v>258</v>
      </c>
      <c r="B138" s="674">
        <v>0.6</v>
      </c>
      <c r="C138" s="734">
        <v>0.84</v>
      </c>
      <c r="AF138" s="938"/>
      <c r="AG138" s="938"/>
      <c r="AH138" s="938"/>
      <c r="AI138" s="938"/>
      <c r="AJ138" s="938"/>
      <c r="AK138" s="938"/>
      <c r="AL138" s="938"/>
      <c r="AM138" s="938"/>
      <c r="AN138" s="938"/>
      <c r="AO138" s="938"/>
      <c r="AP138" s="938"/>
      <c r="AQ138" s="938"/>
      <c r="AR138" s="938"/>
      <c r="AS138" s="938"/>
      <c r="AT138" s="938"/>
      <c r="AU138" s="939"/>
      <c r="AV138" s="939"/>
      <c r="AW138" s="939"/>
      <c r="AX138" s="939"/>
      <c r="AY138" s="939"/>
      <c r="AZ138" s="939"/>
      <c r="BA138" s="939"/>
      <c r="BB138" s="939"/>
      <c r="BC138" s="939"/>
      <c r="BD138" s="939"/>
      <c r="BE138" s="939"/>
      <c r="BF138" s="939"/>
      <c r="BG138" s="939"/>
    </row>
    <row r="139" spans="1:59" ht="16.5" thickTop="1" thickBot="1">
      <c r="A139" s="35" t="s">
        <v>73</v>
      </c>
      <c r="B139" s="675">
        <v>0.82</v>
      </c>
      <c r="C139" s="707">
        <v>1.04</v>
      </c>
      <c r="AF139" s="938"/>
      <c r="AG139" s="938"/>
      <c r="AH139" s="938"/>
      <c r="AI139" s="938"/>
      <c r="AJ139" s="938"/>
      <c r="AK139" s="938"/>
      <c r="AL139" s="938"/>
      <c r="AM139" s="938"/>
      <c r="AN139" s="938"/>
      <c r="AO139" s="938"/>
      <c r="AP139" s="938"/>
      <c r="AQ139" s="938"/>
      <c r="AR139" s="938"/>
      <c r="AS139" s="938"/>
      <c r="AT139" s="938"/>
      <c r="AU139" s="939"/>
      <c r="AV139" s="939"/>
      <c r="AW139" s="939"/>
      <c r="AX139" s="939"/>
      <c r="AY139" s="939"/>
      <c r="AZ139" s="939"/>
      <c r="BA139" s="939"/>
      <c r="BB139" s="939"/>
      <c r="BC139" s="939"/>
      <c r="BD139" s="939"/>
      <c r="BE139" s="939"/>
      <c r="BF139" s="939"/>
      <c r="BG139" s="939"/>
    </row>
    <row r="140" spans="1:59" ht="15.75" thickTop="1">
      <c r="AF140" s="938"/>
      <c r="AG140" s="938"/>
      <c r="AH140" s="938"/>
      <c r="AI140" s="938"/>
      <c r="AJ140" s="938"/>
      <c r="AK140" s="938"/>
      <c r="AL140" s="938"/>
      <c r="AM140" s="938"/>
      <c r="AN140" s="938"/>
      <c r="AO140" s="938"/>
      <c r="AP140" s="938"/>
      <c r="AQ140" s="938"/>
      <c r="AR140" s="938"/>
      <c r="AS140" s="938"/>
      <c r="AT140" s="938"/>
      <c r="AU140" s="939"/>
      <c r="AV140" s="939"/>
      <c r="AW140" s="939"/>
      <c r="AX140" s="939"/>
      <c r="AY140" s="939"/>
      <c r="AZ140" s="939"/>
      <c r="BA140" s="939"/>
      <c r="BB140" s="939"/>
      <c r="BC140" s="939"/>
      <c r="BD140" s="939"/>
      <c r="BE140" s="939"/>
      <c r="BF140" s="939"/>
      <c r="BG140" s="939"/>
    </row>
    <row r="141" spans="1:59">
      <c r="A141" s="960"/>
      <c r="B141" s="960"/>
      <c r="C141" s="960"/>
      <c r="D141" s="960"/>
      <c r="E141" s="960"/>
      <c r="F141" s="960"/>
      <c r="G141" s="960"/>
      <c r="H141" s="960"/>
      <c r="I141" s="960"/>
      <c r="J141" s="960"/>
      <c r="K141" s="960"/>
      <c r="L141" s="960"/>
      <c r="M141" s="960"/>
      <c r="N141" s="960"/>
      <c r="O141" s="960"/>
      <c r="P141" s="960"/>
      <c r="Q141" s="960"/>
      <c r="R141" s="960"/>
      <c r="S141" s="960"/>
      <c r="T141" s="960"/>
      <c r="U141" s="960"/>
      <c r="V141" s="960"/>
      <c r="W141" s="579"/>
      <c r="X141" s="579"/>
      <c r="Y141" s="579"/>
      <c r="Z141" s="579"/>
      <c r="AA141" s="579"/>
      <c r="AB141" s="579"/>
      <c r="AC141" s="579"/>
      <c r="AD141" s="579"/>
      <c r="AE141" s="579"/>
      <c r="AF141" s="579"/>
      <c r="AG141" s="938"/>
      <c r="AH141" s="938"/>
      <c r="AI141" s="938"/>
      <c r="AJ141" s="938"/>
      <c r="AK141" s="938"/>
      <c r="AL141" s="938"/>
      <c r="AM141" s="938"/>
      <c r="AN141" s="938"/>
      <c r="AO141" s="938"/>
      <c r="AP141" s="938"/>
      <c r="AQ141" s="938"/>
      <c r="AR141" s="938"/>
      <c r="AS141" s="938"/>
      <c r="AT141" s="938"/>
      <c r="AU141" s="939"/>
      <c r="AV141" s="939"/>
      <c r="AW141" s="939"/>
      <c r="AX141" s="939"/>
      <c r="AY141" s="939"/>
      <c r="AZ141" s="939"/>
      <c r="BA141" s="939"/>
      <c r="BB141" s="939"/>
      <c r="BC141" s="939"/>
      <c r="BD141" s="939"/>
      <c r="BE141" s="939"/>
      <c r="BF141" s="939"/>
      <c r="BG141" s="939"/>
    </row>
  </sheetData>
  <mergeCells count="110">
    <mergeCell ref="B128:C128"/>
    <mergeCell ref="N90:O90"/>
    <mergeCell ref="B20:D20"/>
    <mergeCell ref="E20:G20"/>
    <mergeCell ref="H20:J20"/>
    <mergeCell ref="K20:M20"/>
    <mergeCell ref="N20:P20"/>
    <mergeCell ref="D90:E90"/>
    <mergeCell ref="F90:G90"/>
    <mergeCell ref="H90:I90"/>
    <mergeCell ref="J90:K90"/>
    <mergeCell ref="L90:M90"/>
    <mergeCell ref="AB111:AD111"/>
    <mergeCell ref="A141:V141"/>
    <mergeCell ref="Q90:S90"/>
    <mergeCell ref="T90:V90"/>
    <mergeCell ref="B90:C90"/>
    <mergeCell ref="T111:U111"/>
    <mergeCell ref="X111:Y111"/>
    <mergeCell ref="Z111:AA111"/>
    <mergeCell ref="X101:Y101"/>
    <mergeCell ref="Z101:AA101"/>
    <mergeCell ref="AB101:AD101"/>
    <mergeCell ref="A111:C111"/>
    <mergeCell ref="D111:F111"/>
    <mergeCell ref="G111:I111"/>
    <mergeCell ref="J111:L111"/>
    <mergeCell ref="M111:O111"/>
    <mergeCell ref="P111:R111"/>
    <mergeCell ref="AB100:AD100"/>
    <mergeCell ref="X100:Y100"/>
    <mergeCell ref="Z100:AA100"/>
    <mergeCell ref="X99:Y99"/>
    <mergeCell ref="Z99:AA99"/>
    <mergeCell ref="AB99:AD99"/>
    <mergeCell ref="AB98:AD98"/>
    <mergeCell ref="X98:Y98"/>
    <mergeCell ref="Z98:AA98"/>
    <mergeCell ref="X97:Y97"/>
    <mergeCell ref="Z97:AA97"/>
    <mergeCell ref="AB97:AD97"/>
    <mergeCell ref="AB96:AD96"/>
    <mergeCell ref="X96:Y96"/>
    <mergeCell ref="Z96:AA96"/>
    <mergeCell ref="X95:Y95"/>
    <mergeCell ref="Z95:AA95"/>
    <mergeCell ref="AB95:AD95"/>
    <mergeCell ref="AB94:AD94"/>
    <mergeCell ref="X94:Y94"/>
    <mergeCell ref="Z94:AA94"/>
    <mergeCell ref="X93:Y93"/>
    <mergeCell ref="Z93:AA93"/>
    <mergeCell ref="AB93:AD93"/>
    <mergeCell ref="AB92:AD92"/>
    <mergeCell ref="X92:Y92"/>
    <mergeCell ref="Z92:AA92"/>
    <mergeCell ref="X91:Y91"/>
    <mergeCell ref="Z91:AA91"/>
    <mergeCell ref="AB91:AD91"/>
    <mergeCell ref="AB90:AD90"/>
    <mergeCell ref="X90:Y90"/>
    <mergeCell ref="Z90:AA90"/>
    <mergeCell ref="X89:Y89"/>
    <mergeCell ref="Z89:AA89"/>
    <mergeCell ref="AB89:AD89"/>
    <mergeCell ref="X88:Y88"/>
    <mergeCell ref="Z88:AA88"/>
    <mergeCell ref="AB88:AD88"/>
    <mergeCell ref="AB87:AD87"/>
    <mergeCell ref="X87:Y87"/>
    <mergeCell ref="Z87:AA87"/>
    <mergeCell ref="X78:Y78"/>
    <mergeCell ref="Z78:AA78"/>
    <mergeCell ref="AB78:AD78"/>
    <mergeCell ref="X71:Y71"/>
    <mergeCell ref="Z71:AA71"/>
    <mergeCell ref="AB71:AD71"/>
    <mergeCell ref="T6:V6"/>
    <mergeCell ref="B6:D6"/>
    <mergeCell ref="E6:G6"/>
    <mergeCell ref="H6:J6"/>
    <mergeCell ref="K6:M6"/>
    <mergeCell ref="N6:P6"/>
    <mergeCell ref="Q6:S6"/>
    <mergeCell ref="Q20:S20"/>
    <mergeCell ref="T20:V20"/>
    <mergeCell ref="B62:D62"/>
    <mergeCell ref="B47:D47"/>
    <mergeCell ref="E47:G47"/>
    <mergeCell ref="H47:J47"/>
    <mergeCell ref="K47:M47"/>
    <mergeCell ref="B51:D51"/>
    <mergeCell ref="E51:G51"/>
    <mergeCell ref="H51:J51"/>
    <mergeCell ref="AQ3:AQ141"/>
    <mergeCell ref="AR3:AR141"/>
    <mergeCell ref="AS3:AS141"/>
    <mergeCell ref="AT3:AT141"/>
    <mergeCell ref="AU3:BG141"/>
    <mergeCell ref="AF5:AF140"/>
    <mergeCell ref="AO2:AU2"/>
    <mergeCell ref="AG3:AG141"/>
    <mergeCell ref="AH3:AH141"/>
    <mergeCell ref="AI3:AI141"/>
    <mergeCell ref="AJ3:AJ141"/>
    <mergeCell ref="AK3:AK141"/>
    <mergeCell ref="AL3:AL141"/>
    <mergeCell ref="AM3:AM141"/>
    <mergeCell ref="AN3:AO141"/>
    <mergeCell ref="AP3:AP14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dimension ref="A1"/>
  <sheetViews>
    <sheetView workbookViewId="0">
      <selection activeCell="I14" sqref="I14"/>
    </sheetView>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QC, HC GA,  MKT, IT</vt:lpstr>
      <vt:lpstr>FNA, PCH, R&amp;D, PPIC, Eng</vt:lpstr>
      <vt:lpstr>PRD STEEL, BED &amp; Wood</vt:lpstr>
      <vt:lpstr>Dist</vt:lpstr>
      <vt:lpstr>Kinerja PRD Ori</vt:lpstr>
      <vt:lpstr>Analisa QC</vt:lpstr>
      <vt:lpstr>Kinerja PRD Rev</vt:lpstr>
      <vt:lpstr>Kinerja PRD Rev grafik</vt:lpstr>
      <vt:lpstr>Sheet1</vt:lpstr>
    </vt:vector>
  </TitlesOfParts>
  <Company>PT. Chitose Internasional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Agung</cp:lastModifiedBy>
  <dcterms:created xsi:type="dcterms:W3CDTF">2016-12-29T08:31:00Z</dcterms:created>
  <dcterms:modified xsi:type="dcterms:W3CDTF">2021-06-02T01:06:43Z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1057-11.2.0.9327</vt:lpwstr>
  </property>
</Properties>
</file>