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Override PartName="/xl/embeddings/oleObject3.bin" ContentType="application/vnd.openxmlformats-officedocument.oleObject"/>
  <Override PartName="/xl/embeddings/oleObject4.bin" ContentType="application/vnd.openxmlformats-officedocument.oleObject"/>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5" yWindow="-15" windowWidth="10260" windowHeight="8055" tabRatio="594" activeTab="2"/>
  </bookViews>
  <sheets>
    <sheet name="QC, HC GA,  MKT, IT" sheetId="1" r:id="rId1"/>
    <sheet name="FNA, PCH, R&amp;D, PPIC, Eng" sheetId="2" r:id="rId2"/>
    <sheet name="PRD STEEL, BED &amp; Wood" sheetId="3" r:id="rId3"/>
    <sheet name="Dist" sheetId="5" r:id="rId4"/>
    <sheet name="Kinerja PRD Ori" sheetId="6" r:id="rId5"/>
    <sheet name="Analisa QC" sheetId="9" r:id="rId6"/>
    <sheet name="Kinerja PRD Rev" sheetId="7" r:id="rId7"/>
    <sheet name="Sheet1" sheetId="10" r:id="rId8"/>
  </sheets>
  <calcPr calcId="124519"/>
</workbook>
</file>

<file path=xl/calcChain.xml><?xml version="1.0" encoding="utf-8"?>
<calcChain xmlns="http://schemas.openxmlformats.org/spreadsheetml/2006/main">
  <c r="R48" i="6"/>
  <c r="Q48"/>
  <c r="H78"/>
  <c r="G78"/>
  <c r="H68"/>
  <c r="H69"/>
  <c r="H70"/>
  <c r="H71"/>
  <c r="H72"/>
  <c r="H73"/>
  <c r="H74"/>
  <c r="H75"/>
  <c r="H76"/>
  <c r="G68"/>
  <c r="G69"/>
  <c r="G70"/>
  <c r="G71"/>
  <c r="G72"/>
  <c r="G73"/>
  <c r="G74"/>
  <c r="G75"/>
  <c r="G76"/>
  <c r="H67"/>
  <c r="G67"/>
  <c r="F78"/>
  <c r="E78"/>
  <c r="F68"/>
  <c r="F69"/>
  <c r="F70"/>
  <c r="F71"/>
  <c r="F72"/>
  <c r="F73"/>
  <c r="F74"/>
  <c r="F75"/>
  <c r="F76"/>
  <c r="E68"/>
  <c r="E69"/>
  <c r="E70"/>
  <c r="E71"/>
  <c r="E72"/>
  <c r="E73"/>
  <c r="E74"/>
  <c r="E75"/>
  <c r="E76"/>
  <c r="F67"/>
  <c r="E67"/>
  <c r="N48"/>
  <c r="M48"/>
  <c r="L48"/>
  <c r="K48"/>
  <c r="J48"/>
  <c r="I48"/>
  <c r="H48"/>
  <c r="G48"/>
  <c r="F48"/>
  <c r="E48"/>
  <c r="D48"/>
  <c r="C48"/>
  <c r="P46"/>
  <c r="O46"/>
  <c r="P45"/>
  <c r="O45"/>
  <c r="P44"/>
  <c r="O44"/>
  <c r="P43"/>
  <c r="O43"/>
  <c r="P42"/>
  <c r="O42"/>
  <c r="P41"/>
  <c r="O41"/>
  <c r="P40"/>
  <c r="O40"/>
  <c r="P39"/>
  <c r="O39"/>
  <c r="P38"/>
  <c r="O38"/>
  <c r="P37"/>
  <c r="R37" s="1"/>
  <c r="O37"/>
  <c r="Q37" s="1"/>
  <c r="N19"/>
  <c r="M19"/>
  <c r="L19"/>
  <c r="K19"/>
  <c r="J19"/>
  <c r="I19"/>
  <c r="H19"/>
  <c r="G19"/>
  <c r="F19"/>
  <c r="E19"/>
  <c r="D19"/>
  <c r="C19"/>
  <c r="P17"/>
  <c r="D76" s="1"/>
  <c r="O17"/>
  <c r="C76" s="1"/>
  <c r="P16"/>
  <c r="D75" s="1"/>
  <c r="O16"/>
  <c r="C75" s="1"/>
  <c r="P15"/>
  <c r="D74" s="1"/>
  <c r="O15"/>
  <c r="C74" s="1"/>
  <c r="P14"/>
  <c r="D73" s="1"/>
  <c r="O14"/>
  <c r="C73" s="1"/>
  <c r="P13"/>
  <c r="D72" s="1"/>
  <c r="O13"/>
  <c r="C72" s="1"/>
  <c r="P12"/>
  <c r="D71" s="1"/>
  <c r="O12"/>
  <c r="C71" s="1"/>
  <c r="P11"/>
  <c r="D70" s="1"/>
  <c r="O11"/>
  <c r="C70" s="1"/>
  <c r="P10"/>
  <c r="D69" s="1"/>
  <c r="O10"/>
  <c r="C69" s="1"/>
  <c r="P9"/>
  <c r="D68" s="1"/>
  <c r="O9"/>
  <c r="C68" s="1"/>
  <c r="P8"/>
  <c r="D67" s="1"/>
  <c r="D78" s="1"/>
  <c r="O8"/>
  <c r="C67" s="1"/>
  <c r="C78" s="1"/>
  <c r="R38" l="1"/>
  <c r="R39"/>
  <c r="R40"/>
  <c r="Q41"/>
  <c r="Q42"/>
  <c r="Q43"/>
  <c r="Q44"/>
  <c r="Q45"/>
  <c r="Q46"/>
  <c r="Q38"/>
  <c r="Q39"/>
  <c r="Q40"/>
  <c r="R41"/>
  <c r="R42"/>
  <c r="R43"/>
  <c r="R44"/>
  <c r="R45"/>
  <c r="R46"/>
  <c r="O48"/>
  <c r="P48"/>
  <c r="O19"/>
  <c r="P19"/>
  <c r="AA38" i="7" l="1"/>
  <c r="V38"/>
  <c r="Q38"/>
  <c r="M38"/>
  <c r="L38"/>
  <c r="I38"/>
  <c r="G38"/>
  <c r="D38"/>
  <c r="C38"/>
  <c r="B38"/>
  <c r="AH37"/>
  <c r="AG37"/>
  <c r="AF37"/>
  <c r="AD37"/>
  <c r="Z37"/>
  <c r="Y37"/>
  <c r="U37"/>
  <c r="T37"/>
  <c r="P37"/>
  <c r="O37"/>
  <c r="J37"/>
  <c r="F37"/>
  <c r="E37"/>
  <c r="AG36"/>
  <c r="AF36"/>
  <c r="AC36"/>
  <c r="X36"/>
  <c r="Z36" s="1"/>
  <c r="U36"/>
  <c r="T36"/>
  <c r="P36"/>
  <c r="O36"/>
  <c r="K36"/>
  <c r="J36"/>
  <c r="E36"/>
  <c r="AF35"/>
  <c r="AC35"/>
  <c r="AB35"/>
  <c r="X35"/>
  <c r="Y35" s="1"/>
  <c r="W35"/>
  <c r="S35"/>
  <c r="T35" s="1"/>
  <c r="R35"/>
  <c r="R38" s="1"/>
  <c r="N35"/>
  <c r="O35" s="1"/>
  <c r="K35"/>
  <c r="J35"/>
  <c r="F35"/>
  <c r="E35"/>
  <c r="AH34"/>
  <c r="AJ34" s="1"/>
  <c r="AG34"/>
  <c r="AF34"/>
  <c r="AE34"/>
  <c r="AD34"/>
  <c r="Z34"/>
  <c r="Y34"/>
  <c r="U34"/>
  <c r="T34"/>
  <c r="O34"/>
  <c r="J34"/>
  <c r="E34"/>
  <c r="AH33"/>
  <c r="AJ33" s="1"/>
  <c r="AG33"/>
  <c r="AF33"/>
  <c r="AE33"/>
  <c r="AD33"/>
  <c r="Z33"/>
  <c r="Y33"/>
  <c r="U33"/>
  <c r="T33"/>
  <c r="P33"/>
  <c r="O33"/>
  <c r="K33"/>
  <c r="J33"/>
  <c r="F33"/>
  <c r="E33"/>
  <c r="AF32"/>
  <c r="AC32"/>
  <c r="AC38" s="1"/>
  <c r="AB32"/>
  <c r="X32"/>
  <c r="Y32" s="1"/>
  <c r="W32"/>
  <c r="W38" s="1"/>
  <c r="S32"/>
  <c r="S38" s="1"/>
  <c r="N32"/>
  <c r="O32" s="1"/>
  <c r="J32"/>
  <c r="H32"/>
  <c r="K32" s="1"/>
  <c r="F32"/>
  <c r="E32"/>
  <c r="AG31"/>
  <c r="AF31"/>
  <c r="AE31"/>
  <c r="AD31"/>
  <c r="Z31"/>
  <c r="Y31"/>
  <c r="U31"/>
  <c r="T31"/>
  <c r="N31"/>
  <c r="P31" s="1"/>
  <c r="K31"/>
  <c r="J31"/>
  <c r="F31"/>
  <c r="E31"/>
  <c r="AH30"/>
  <c r="AG30"/>
  <c r="AF30"/>
  <c r="AE30"/>
  <c r="AD30"/>
  <c r="Z30"/>
  <c r="Y30"/>
  <c r="U30"/>
  <c r="T30"/>
  <c r="P30"/>
  <c r="O30"/>
  <c r="K30"/>
  <c r="J30"/>
  <c r="F30"/>
  <c r="E30"/>
  <c r="AH29"/>
  <c r="AG29"/>
  <c r="AF29"/>
  <c r="AI29" s="1"/>
  <c r="AE29"/>
  <c r="AD29"/>
  <c r="Z29"/>
  <c r="Y29"/>
  <c r="U29"/>
  <c r="T29"/>
  <c r="P29"/>
  <c r="O29"/>
  <c r="K29"/>
  <c r="J29"/>
  <c r="F29"/>
  <c r="E29"/>
  <c r="C52" i="5"/>
  <c r="O36"/>
  <c r="O27"/>
  <c r="O28"/>
  <c r="O29"/>
  <c r="O30"/>
  <c r="O31"/>
  <c r="O32"/>
  <c r="O33"/>
  <c r="O34"/>
  <c r="O35"/>
  <c r="O26"/>
  <c r="O25"/>
  <c r="N37"/>
  <c r="M37"/>
  <c r="L37"/>
  <c r="K37"/>
  <c r="J37"/>
  <c r="I37"/>
  <c r="H37"/>
  <c r="G37"/>
  <c r="F37"/>
  <c r="E37"/>
  <c r="D37"/>
  <c r="C37"/>
  <c r="AH16" i="7"/>
  <c r="AI16" s="1"/>
  <c r="AH13"/>
  <c r="AI13" s="1"/>
  <c r="AH12"/>
  <c r="AI12" s="1"/>
  <c r="AH9"/>
  <c r="AI9" s="1"/>
  <c r="AH8"/>
  <c r="AI8" s="1"/>
  <c r="AG16"/>
  <c r="AG15"/>
  <c r="AG13"/>
  <c r="AG12"/>
  <c r="AG10"/>
  <c r="AG9"/>
  <c r="AG8"/>
  <c r="AF9"/>
  <c r="AF10"/>
  <c r="AF11"/>
  <c r="AF12"/>
  <c r="AF13"/>
  <c r="AF14"/>
  <c r="AF15"/>
  <c r="AF16"/>
  <c r="AF8"/>
  <c r="AD16"/>
  <c r="AD13"/>
  <c r="AD12"/>
  <c r="AD10"/>
  <c r="AD9"/>
  <c r="AD8"/>
  <c r="Y16"/>
  <c r="Y13"/>
  <c r="Y12"/>
  <c r="Y10"/>
  <c r="Y9"/>
  <c r="Y8"/>
  <c r="T16"/>
  <c r="T15"/>
  <c r="T13"/>
  <c r="T12"/>
  <c r="T10"/>
  <c r="T9"/>
  <c r="T8"/>
  <c r="O16"/>
  <c r="O15"/>
  <c r="O13"/>
  <c r="O12"/>
  <c r="O9"/>
  <c r="O8"/>
  <c r="J16"/>
  <c r="J15"/>
  <c r="J14"/>
  <c r="J13"/>
  <c r="J12"/>
  <c r="J11"/>
  <c r="J10"/>
  <c r="J9"/>
  <c r="J8"/>
  <c r="E16"/>
  <c r="E10"/>
  <c r="E11"/>
  <c r="E12"/>
  <c r="E13"/>
  <c r="E14"/>
  <c r="E15"/>
  <c r="E9"/>
  <c r="E8"/>
  <c r="AA17"/>
  <c r="AF17" s="1"/>
  <c r="V17"/>
  <c r="Q17"/>
  <c r="L17"/>
  <c r="G17"/>
  <c r="B17"/>
  <c r="AC15"/>
  <c r="AE15" s="1"/>
  <c r="AC14"/>
  <c r="AH14" s="1"/>
  <c r="AC11"/>
  <c r="AH11" s="1"/>
  <c r="AE9"/>
  <c r="AB14"/>
  <c r="AG14" s="1"/>
  <c r="AB11"/>
  <c r="AG11" s="1"/>
  <c r="AB17"/>
  <c r="AE13"/>
  <c r="X15"/>
  <c r="Y15" s="1"/>
  <c r="X11"/>
  <c r="X17" s="1"/>
  <c r="Y17" s="1"/>
  <c r="X14"/>
  <c r="Y14" s="1"/>
  <c r="W11"/>
  <c r="W17" s="1"/>
  <c r="W14"/>
  <c r="Z16"/>
  <c r="R14"/>
  <c r="S11"/>
  <c r="T11" s="1"/>
  <c r="S14"/>
  <c r="T14" s="1"/>
  <c r="U16"/>
  <c r="R17"/>
  <c r="U15"/>
  <c r="U13"/>
  <c r="N11"/>
  <c r="O11" s="1"/>
  <c r="N10"/>
  <c r="AH10" s="1"/>
  <c r="N14"/>
  <c r="O14" s="1"/>
  <c r="M17"/>
  <c r="P16"/>
  <c r="P15"/>
  <c r="I17"/>
  <c r="J17" s="1"/>
  <c r="C17"/>
  <c r="D17"/>
  <c r="E17" s="1"/>
  <c r="H11"/>
  <c r="H17" s="1"/>
  <c r="K15"/>
  <c r="AI14" l="1"/>
  <c r="AJ14"/>
  <c r="AI10"/>
  <c r="AJ10"/>
  <c r="AI11"/>
  <c r="AJ11"/>
  <c r="AG17"/>
  <c r="S17"/>
  <c r="T17" s="1"/>
  <c r="Z15"/>
  <c r="O10"/>
  <c r="AD14"/>
  <c r="AJ12"/>
  <c r="AJ8"/>
  <c r="AI30"/>
  <c r="O31"/>
  <c r="AH35"/>
  <c r="Y36"/>
  <c r="AI37"/>
  <c r="AF38"/>
  <c r="Y11"/>
  <c r="AD11"/>
  <c r="AD15"/>
  <c r="AH15"/>
  <c r="AJ13"/>
  <c r="AJ9"/>
  <c r="AJ29"/>
  <c r="T32"/>
  <c r="Z32"/>
  <c r="AG32"/>
  <c r="AD32"/>
  <c r="AG35"/>
  <c r="AH36"/>
  <c r="E38"/>
  <c r="U38"/>
  <c r="T38"/>
  <c r="AD38"/>
  <c r="AJ35"/>
  <c r="AI35"/>
  <c r="AJ36"/>
  <c r="AI36"/>
  <c r="AJ30"/>
  <c r="AH31"/>
  <c r="P32"/>
  <c r="AH32"/>
  <c r="AI33"/>
  <c r="AI34"/>
  <c r="P35"/>
  <c r="U35"/>
  <c r="Z35"/>
  <c r="AE35"/>
  <c r="AE36"/>
  <c r="F38"/>
  <c r="H38"/>
  <c r="K38" s="1"/>
  <c r="J38"/>
  <c r="N38"/>
  <c r="X38"/>
  <c r="AB38"/>
  <c r="AG38" s="1"/>
  <c r="U32"/>
  <c r="AE32"/>
  <c r="AD35"/>
  <c r="AD36"/>
  <c r="O37" i="5"/>
  <c r="F16" i="7"/>
  <c r="AC17"/>
  <c r="N17"/>
  <c r="O17" s="1"/>
  <c r="AE14"/>
  <c r="Z14"/>
  <c r="U14"/>
  <c r="P14"/>
  <c r="K14"/>
  <c r="F14"/>
  <c r="Z13"/>
  <c r="AE12"/>
  <c r="Z12"/>
  <c r="U12"/>
  <c r="P12"/>
  <c r="K12"/>
  <c r="F12"/>
  <c r="AE11"/>
  <c r="Z11"/>
  <c r="U11"/>
  <c r="P11"/>
  <c r="K11"/>
  <c r="F11"/>
  <c r="AE10"/>
  <c r="Z10"/>
  <c r="U10"/>
  <c r="P10"/>
  <c r="K10"/>
  <c r="F10"/>
  <c r="Z9"/>
  <c r="U9"/>
  <c r="P9"/>
  <c r="K9"/>
  <c r="F9"/>
  <c r="AE8"/>
  <c r="Z8"/>
  <c r="U8"/>
  <c r="P8"/>
  <c r="K8"/>
  <c r="F8"/>
  <c r="E74" i="5"/>
  <c r="D74"/>
  <c r="F73"/>
  <c r="F72"/>
  <c r="F71"/>
  <c r="F70"/>
  <c r="F69"/>
  <c r="F68"/>
  <c r="F67"/>
  <c r="F66"/>
  <c r="F65"/>
  <c r="F64"/>
  <c r="F63"/>
  <c r="F62"/>
  <c r="E18"/>
  <c r="D18"/>
  <c r="C18"/>
  <c r="F17"/>
  <c r="F16"/>
  <c r="F15"/>
  <c r="F14"/>
  <c r="F13"/>
  <c r="F12"/>
  <c r="F11"/>
  <c r="F10"/>
  <c r="F9"/>
  <c r="F8"/>
  <c r="F7"/>
  <c r="F6"/>
  <c r="AH17" i="7" l="1"/>
  <c r="AD17"/>
  <c r="AI15"/>
  <c r="AJ15"/>
  <c r="O38"/>
  <c r="P38"/>
  <c r="AE38"/>
  <c r="Y38"/>
  <c r="Z38"/>
  <c r="AI32"/>
  <c r="AJ32"/>
  <c r="AI31"/>
  <c r="AJ31"/>
  <c r="AH38"/>
  <c r="F74" i="5"/>
  <c r="F18"/>
  <c r="AE17" i="7"/>
  <c r="Z17"/>
  <c r="U17"/>
  <c r="P17"/>
  <c r="K17"/>
  <c r="F17"/>
  <c r="AI17" l="1"/>
  <c r="AJ17"/>
  <c r="AI38"/>
  <c r="AJ38"/>
</calcChain>
</file>

<file path=xl/sharedStrings.xml><?xml version="1.0" encoding="utf-8"?>
<sst xmlns="http://schemas.openxmlformats.org/spreadsheetml/2006/main" count="700" uniqueCount="292">
  <si>
    <t xml:space="preserve">  PT. CHITOSE INTERNASIONAL Tbk.</t>
  </si>
  <si>
    <t xml:space="preserve">  Sekretariat : Ruang QA PT. Chitose Indonesia Mfg. Jl. Industri III No. 5 Leuwigajah-Cimahi</t>
  </si>
  <si>
    <t xml:space="preserve">Daftar Temuan Ketidak Sesuaian  Audit Mutu Internal </t>
  </si>
  <si>
    <t>No</t>
  </si>
  <si>
    <t>Elemen</t>
  </si>
  <si>
    <t>Penyebab Ketidak sesuaian</t>
  </si>
  <si>
    <t>Ma</t>
  </si>
  <si>
    <t>Penanggung Jawab</t>
  </si>
  <si>
    <t>Tanggal kesanggupan auditee</t>
  </si>
  <si>
    <t>Efektif</t>
  </si>
  <si>
    <t>Tidak Efektif</t>
  </si>
  <si>
    <t>Proses</t>
  </si>
  <si>
    <t xml:space="preserve">Ringkasan Temuan </t>
  </si>
  <si>
    <t>Mi</t>
  </si>
  <si>
    <t>Tindakan/ Perbaikan/ Pencegahan</t>
  </si>
  <si>
    <t>P</t>
  </si>
  <si>
    <t xml:space="preserve"> QC</t>
  </si>
  <si>
    <t>shanty</t>
  </si>
  <si>
    <t>Shanty</t>
  </si>
  <si>
    <t>8.4.2</t>
  </si>
  <si>
    <t>M</t>
  </si>
  <si>
    <t>HC-GA</t>
  </si>
  <si>
    <t>Lia D</t>
  </si>
  <si>
    <t>MKT</t>
  </si>
  <si>
    <t>Lukito Angga P.</t>
  </si>
  <si>
    <t>Hendra O. H.</t>
  </si>
  <si>
    <t>8.5.4</t>
  </si>
  <si>
    <t>Yanti A</t>
  </si>
  <si>
    <t>PCH</t>
  </si>
  <si>
    <t>Anita</t>
  </si>
  <si>
    <t>FNA</t>
  </si>
  <si>
    <t>R&amp;D</t>
  </si>
  <si>
    <t>Rosyidin</t>
  </si>
  <si>
    <t>PPIC</t>
  </si>
  <si>
    <t>ENG</t>
  </si>
  <si>
    <t>Otong T</t>
  </si>
  <si>
    <t xml:space="preserve">  PT. CHITOSE INTERNASIONAL Tbk</t>
  </si>
  <si>
    <t>PRD Steel</t>
  </si>
  <si>
    <t>8.5.1</t>
  </si>
  <si>
    <t>PRD NSB</t>
  </si>
  <si>
    <t>PRD WOODLINE</t>
  </si>
  <si>
    <r>
      <rPr>
        <b/>
        <sz val="11"/>
        <color theme="1"/>
        <rFont val="Calibri"/>
        <family val="2"/>
        <scheme val="minor"/>
      </rPr>
      <t>1.</t>
    </r>
    <r>
      <rPr>
        <b/>
        <sz val="7"/>
        <color theme="1"/>
        <rFont val="Times New Roman"/>
        <family val="1"/>
      </rPr>
      <t xml:space="preserve">       </t>
    </r>
    <r>
      <rPr>
        <b/>
        <sz val="11"/>
        <color theme="1"/>
        <rFont val="Calibri"/>
        <family val="2"/>
        <scheme val="minor"/>
      </rPr>
      <t>TEMUAN KETIDAKSESUAIAN BERDASARKAN AREA</t>
    </r>
  </si>
  <si>
    <t>Mayor</t>
  </si>
  <si>
    <t>Minor</t>
  </si>
  <si>
    <t>Perlu Perhatian</t>
  </si>
  <si>
    <t>Total</t>
  </si>
  <si>
    <t>QC</t>
  </si>
  <si>
    <t>Produksi Steel</t>
  </si>
  <si>
    <t>Produksi NSB</t>
  </si>
  <si>
    <t>Produksi WoodLine</t>
  </si>
  <si>
    <t>IT</t>
  </si>
  <si>
    <t>ENGINEERING</t>
  </si>
  <si>
    <t>HC&amp;GA</t>
  </si>
  <si>
    <r>
      <rPr>
        <b/>
        <sz val="12"/>
        <color theme="1"/>
        <rFont val="Arial Narrow"/>
        <family val="2"/>
      </rPr>
      <t>2.</t>
    </r>
    <r>
      <rPr>
        <b/>
        <sz val="7"/>
        <color theme="1"/>
        <rFont val="Times New Roman"/>
        <family val="1"/>
      </rPr>
      <t xml:space="preserve">     </t>
    </r>
    <r>
      <rPr>
        <b/>
        <sz val="12"/>
        <color theme="1"/>
        <rFont val="Arial Narrow"/>
        <family val="2"/>
      </rPr>
      <t>TEMUAN KETIDAKSESUAIAN BERDASARKAN PERSYARATAN ISO 9001:2015 DAN AREA</t>
    </r>
  </si>
  <si>
    <t>Klausul Standar  ISO 9001:2015</t>
  </si>
  <si>
    <t>PRD WL</t>
  </si>
  <si>
    <t>TOTAL</t>
  </si>
  <si>
    <t>5.3 Peran Organisasi, tanggung jawab dan otoritas</t>
  </si>
  <si>
    <r>
      <rPr>
        <b/>
        <sz val="10"/>
        <rFont val="Arial"/>
        <family val="2"/>
      </rPr>
      <t xml:space="preserve">6.1 Tindakan untuk menangani risiko dan peluang                                  </t>
    </r>
    <r>
      <rPr>
        <i/>
        <sz val="9"/>
        <rFont val="Arial"/>
        <family val="2"/>
      </rPr>
      <t>Action to address risks and opportunities</t>
    </r>
  </si>
  <si>
    <t>6.2 Sasaran Mutu dan Perencanaan untuk Mencapainya</t>
  </si>
  <si>
    <t>7.5 Informasi terdokumentasi</t>
  </si>
  <si>
    <t>7.5.3 Pengendalian Informasi terdokumentasi</t>
  </si>
  <si>
    <r>
      <rPr>
        <b/>
        <sz val="10"/>
        <rFont val="Arial"/>
        <family val="2"/>
      </rPr>
      <t xml:space="preserve">8.1 Perencanaan dan pengendalian operasional     </t>
    </r>
    <r>
      <rPr>
        <i/>
        <sz val="9"/>
        <rFont val="Arial"/>
        <family val="2"/>
      </rPr>
      <t>Operational planning and control</t>
    </r>
    <r>
      <rPr>
        <b/>
        <sz val="10"/>
        <rFont val="Arial"/>
        <family val="2"/>
      </rPr>
      <t xml:space="preserve">
8.1 Perencanaan dan pengendalian operasional</t>
    </r>
  </si>
  <si>
    <t>8.4.2 Jenis dan tingkat pengendalian</t>
  </si>
  <si>
    <t xml:space="preserve">8.5.1 Pengendalian produksi dan penyediaan layanan    </t>
  </si>
  <si>
    <t xml:space="preserve">8.5.4 Perlindungan     </t>
  </si>
  <si>
    <t xml:space="preserve">9.1  Pemantauan, pengukuran, analisis dan evaluasi     </t>
  </si>
  <si>
    <t>MAYOR</t>
  </si>
  <si>
    <t>MINOR</t>
  </si>
  <si>
    <t>PERLU PERHATIAN</t>
  </si>
  <si>
    <t>C. KINERJA PROSES DAN KESESUAIAN PRODUK</t>
  </si>
  <si>
    <t>C.1. KINERJA PERENCANAAN DAN REALISASI PRODUKSI</t>
  </si>
  <si>
    <t>JULI</t>
  </si>
  <si>
    <t>AGUSTUS</t>
  </si>
  <si>
    <t>SEPTEMBER</t>
  </si>
  <si>
    <t>OKTOBER</t>
  </si>
  <si>
    <t>NOVEMBER</t>
  </si>
  <si>
    <t>DESEMBER</t>
  </si>
  <si>
    <t>Produksi</t>
  </si>
  <si>
    <t>LIPAT (FOLDING)</t>
  </si>
  <si>
    <t>LIPAT (FOLDING) MEMO</t>
  </si>
  <si>
    <t>WORKING &amp; MEETING</t>
  </si>
  <si>
    <t>SCHOOL</t>
  </si>
  <si>
    <t>NSB</t>
  </si>
  <si>
    <t>ZAO &amp; OKAMURA</t>
  </si>
  <si>
    <t>%</t>
  </si>
  <si>
    <t>BULAN</t>
  </si>
  <si>
    <r>
      <t xml:space="preserve">8.4 Pengendalian produk dan layanan eksternal yang disediakan </t>
    </r>
    <r>
      <rPr>
        <i/>
        <sz val="10"/>
        <rFont val="Arial"/>
        <family val="2"/>
      </rPr>
      <t>Control of externally provided products and services</t>
    </r>
  </si>
  <si>
    <t xml:space="preserve">  TEAM ISO 9001:2015</t>
  </si>
  <si>
    <t xml:space="preserve">  TEAM ISO 9001 : 2015</t>
  </si>
  <si>
    <t>Audit Mutu Internal bulan Juli tahun 2020 Engineering tidak ada temuan</t>
  </si>
  <si>
    <t>Tidak ada temuan</t>
  </si>
  <si>
    <t>JANUARI</t>
  </si>
  <si>
    <t>FEBRUARI</t>
  </si>
  <si>
    <t>MARET</t>
  </si>
  <si>
    <t>APRIL</t>
  </si>
  <si>
    <t>MEI</t>
  </si>
  <si>
    <t>JUNI</t>
  </si>
  <si>
    <t>RATA-RATA</t>
  </si>
  <si>
    <t>HOTEL, BANQUET &amp; RESTORAN</t>
  </si>
  <si>
    <t>ROLLAND PROJECT</t>
  </si>
  <si>
    <t>PROJECT</t>
  </si>
  <si>
    <t>CANVASING</t>
  </si>
  <si>
    <t>RPB</t>
  </si>
  <si>
    <t>~</t>
  </si>
  <si>
    <t>Audit Mutu Internal bulan Juli tahun 2020 IT tidak ada temuan</t>
  </si>
  <si>
    <t>Imam M.</t>
  </si>
  <si>
    <t>BGT</t>
  </si>
  <si>
    <t>% P/R</t>
  </si>
  <si>
    <t>% P/B</t>
  </si>
  <si>
    <t>RnD</t>
  </si>
  <si>
    <t>Status         12 Aug 2020</t>
  </si>
  <si>
    <t>Closed</t>
  </si>
  <si>
    <t>On Progress (1)</t>
  </si>
  <si>
    <t>On Progress (3)</t>
  </si>
  <si>
    <t>PRS S</t>
  </si>
  <si>
    <t>PRD NB</t>
  </si>
  <si>
    <t>8.5.1 Pengendalian dan penyediaan</t>
  </si>
  <si>
    <t xml:space="preserve">9.1  Pemantauan, pengukuran, analisis   </t>
  </si>
  <si>
    <r>
      <t>2.</t>
    </r>
    <r>
      <rPr>
        <b/>
        <sz val="7"/>
        <color theme="1"/>
        <rFont val="Times New Roman"/>
        <family val="1"/>
      </rPr>
      <t xml:space="preserve">     </t>
    </r>
    <r>
      <rPr>
        <b/>
        <sz val="12"/>
        <color theme="1"/>
        <rFont val="Arial Narrow"/>
        <family val="2"/>
      </rPr>
      <t>TEMUAN KETIDAKSESUAIAN BERDASARKAN PERSYARATAN ISO 9001:2015 DAN KLASIFIKASI</t>
    </r>
  </si>
  <si>
    <t xml:space="preserve">8.4 Pengendalian produk dan layanan eksternal </t>
  </si>
  <si>
    <t xml:space="preserve"> Periode Januari s/d Des 2020</t>
  </si>
  <si>
    <t>ANALISA KEGAGALAN PRODUKSI TAHUN 2020</t>
  </si>
  <si>
    <t>PERSENTASE TOTAL G1 DAN G2 PER BULAN</t>
  </si>
  <si>
    <t>AREA</t>
  </si>
  <si>
    <t xml:space="preserve">PROSENTASE(%) GAGAL G1 </t>
  </si>
  <si>
    <t xml:space="preserve">PROSENTASE(%) GAGAL G2 </t>
  </si>
  <si>
    <t>AREA GAGAL G2 TERBESAR</t>
  </si>
  <si>
    <t>ASS. MULTY LINE 3</t>
  </si>
  <si>
    <t xml:space="preserve"> ASS. BAROS LINE 1</t>
  </si>
  <si>
    <t>FINISHING CHROME DEPAN</t>
  </si>
  <si>
    <t>FINISHING CHROME BLKG</t>
  </si>
  <si>
    <t>Periode 02 Februari s.d 17 Maret 2021 (Katagori Ma/Mi/P)</t>
  </si>
  <si>
    <t>1.  Pelaksanaan Inspeksi dan Pengetesan penerimaan di bagian gudang material woodline maupun C-Pro belum ditemukan bukti pelaksanaan                                                                                                 2.  Laporan Hasil Inspeksi selama proses di bagian C-Pro belum ditemukan bukti pelaksanaan</t>
  </si>
  <si>
    <t>Record dokumentasi (hard/ soft copy) terkait dengan bukti bahwa claim (complain dari customer sudah dilakukan perbaikan dan dinyatakan "closed" tidak tersimpan di QC, adapun pernyataan "closed" bisa dari internal QC atau pemberitahuan dari marketing</t>
  </si>
  <si>
    <t>Evaluasi analisa resiko bagian QC semester ke-2 (Juli - Des) tahun 2020 tidak ditemukan bukti pelaksanaan</t>
  </si>
  <si>
    <t>Laporan Kegagalan Produksi C-Pro belum dimasukkan ke dalam laporan kegagalan secara keseluruhan</t>
  </si>
  <si>
    <t xml:space="preserve">Perubahan pada Prosedur yang terkait dengan SOP self checking belum ditemukan bukti perubahan </t>
  </si>
  <si>
    <t>7.5.3</t>
  </si>
  <si>
    <t>Perubahan pada struktur organisasi QC yang ter update belum ditemukan bukti sosialisasi</t>
  </si>
  <si>
    <t>Kisty</t>
  </si>
  <si>
    <t>Planning target sasaran mutu RnD tahun 2021 belum ditemukan bukti pembuatan</t>
  </si>
  <si>
    <t>Dokumen Teknikal File Terkait dengan Gambar Teknik Komponen Produk (GTKP) untuk semua tahapan pengembangan produk tidak lengkap dalam pengisian :                                                                                     Evidence : Tanggal pembuatan dan approval tidak diisi (kosong)</t>
  </si>
  <si>
    <t>1. Target Sasaran Mutu Bagian PPIC untuk tahun 2021 (termasuk PPC) belum ditemukan bukti pembuatan</t>
  </si>
  <si>
    <t>2. Analisa dan evaluasi  pencapaian sasaran Mutu semester ke-2 tahun 2020  bagian PPIC (termasuk PPC) belum ditemukan bukti pembuatan</t>
  </si>
  <si>
    <t>1. Evaluasi dari realisasi target analisa resiko semester ke-2 tahun 2020 bagian PPIC (termasuk PPC) belum ditemukan bukti pembuatan</t>
  </si>
  <si>
    <t>2. Penetapan matrik Resiko tahun 2021 berdasar dari evaluasi pencapaian semester ke-2 tahun 2020 bagian PPIC (termasuk PPC)  belum ditemukan bukti pembuatan</t>
  </si>
  <si>
    <t>Lay out gudang Material  (IC) belum up date dan sesuai dengan rencana terhadap temuan sebelumnya akan dilakukan perubahan ke gudang Material yang fleksibel                                                                    1. Gudang material (IC) terakhir update  6-12-2019 dan sudah tidak sesuai dengan actual                                                                                               2. Gudang NSB sudah mengalami perubahan lokasi                                     3. Gudang C-Pro belum ada                                                                               4. Gudang Woodline masih menggunakan layout yang dibuat oleh bagian Produksi Woodline</t>
  </si>
  <si>
    <t xml:space="preserve">Sesuai dengan SOP pelayanan permintaan terhadap barang gudang akan dilakukan oleh personil gudang terkait.
Berdasar temuan dari bagian NSB maka pengambilan permintaan barang gudang dilakukan oleh personil Produksi yang bersangkutan dan bukan oleh personil gudang,
</t>
  </si>
  <si>
    <t>Ev : karena personil gudang yang bertanggung jawab melakukan pekerjaan lain yang juga menjadi tugasnya</t>
  </si>
  <si>
    <t>Lay Out Standar Pengelolaan gudang WIP dan cara perawatan terhadap barang yang disimpan belum dilakukan up date terhadap ketetapan secara permanen dikaitkan dengan area gudang WIP yang tersebar di beberapa tempat</t>
  </si>
  <si>
    <t>Monitoring secara berkala yang akan diprogramkan secara sampling untuk kontrol akurasi jumlah stok yaitu antara stok aktual (kartu stok), stok manual Excell dan stok di sistem MDAX. Baik digudang IC ataupun PPC/WIP tidak secara konsisten dilakukan sesuai yang diprogramkan akan dilakukan sebulan sekali</t>
  </si>
  <si>
    <t>7.1.5</t>
  </si>
  <si>
    <t>Pengukuran Kinerja Pemasok tidak secara konsisten dilakukan dan jumlah atau nama pemasok yang dinilai belum sesuai dengan yang dilakukan oleh bagian Purchasing maupun QC</t>
  </si>
  <si>
    <t>1. Struktur Organisasi PPIC belum di update sesuai kondisi aktual yang ada di bulan januari 2021.                                                                             2. Matrik kompetensi belum ditemukan bukti pembuatanya di bagian PPIC, sesuai dengan struktur atau job desc. terbaru</t>
  </si>
  <si>
    <t>Monitoring proses permintaan kebutuhan barang (RKB dan ROP) dari mulai dokumen sampai dengan PO dan terkirim ke vendor (supplier/ sub kont.) belum bisa ditunjukkan</t>
  </si>
  <si>
    <t>PT. CHITOSE  INTERNASIONAL Tbk</t>
  </si>
  <si>
    <t>Production Department</t>
  </si>
  <si>
    <t>NO</t>
  </si>
  <si>
    <t>ITEM NAME</t>
  </si>
  <si>
    <t xml:space="preserve"> TOTAL SEMESTER KE-1</t>
  </si>
  <si>
    <t>APS</t>
  </si>
  <si>
    <t>HASIL P</t>
  </si>
  <si>
    <t>FOLDING</t>
  </si>
  <si>
    <t>FOLDING MEMO</t>
  </si>
  <si>
    <t>HOTEL, BANGQUET &amp; RESTO (HBR)</t>
  </si>
  <si>
    <t>NURSING BED</t>
  </si>
  <si>
    <t xml:space="preserve">PROJECT </t>
  </si>
  <si>
    <t>B2C &amp; CANVASING</t>
  </si>
  <si>
    <t>HEALTHY MATRASS C-PRO</t>
  </si>
  <si>
    <t>TOTAL SEMESTER KE-2</t>
  </si>
  <si>
    <t>TOTAL TAHUN 2020</t>
  </si>
  <si>
    <t>SELISIH HASIL DI LAP PRODUKSI : FNA/PPIC</t>
  </si>
  <si>
    <t>PRODUKSI BULANAN</t>
  </si>
  <si>
    <t>Analisa pencapaian sasaran mutu(QMS)  semester ke-2 tahun 2020 belum dapat ditunjukkan.</t>
  </si>
  <si>
    <t>Mauludin</t>
  </si>
  <si>
    <t>Evaluasi Pencapaian Analisa resiko Semester ke-2 tahun 2020 belum ditemukan bukti pembuatan</t>
  </si>
  <si>
    <t>Penialaian Pemasok pada semester ke-2 tahun 2020 belum ditemukan bukti pembuatan dan data masukan dari bagian PPIC belum lengkap</t>
  </si>
  <si>
    <t>Aturan terkait sanksi yang diberikan kepada pemasok yang hasil penilaiannya dibawah standar masih belum dibuat ketetapannya</t>
  </si>
  <si>
    <t>untuk Produk Nursing Bed belum semua OPC nya lengkap tersedia, masih sebagaian dan sisanya masih dalam proses pembuatan</t>
  </si>
  <si>
    <t>Pembuatan OPC dan pembaharuanya merupakan tugas dari RnD, bagian produksi hanya menjalankan proses sesuai dengan OPC yang sudah dibuat. Sampai saat ini untuk pembuatan baru ataupun pembaharuan belum diterima dari RnD.</t>
  </si>
  <si>
    <t>Akan membuat surat kepada RnD baik email ataupun hard copy, permohonan untuk menyediakan pembaharuan dan pembuatan OPC untuk seluruh produk NSB dan jika sudah selesai akan disimpan dalam bentuk softcopy (Pdf)</t>
  </si>
  <si>
    <t>Ruby KT</t>
  </si>
  <si>
    <t>Up date struktur Organisasi Belum disosialisasikan</t>
  </si>
  <si>
    <t xml:space="preserve">Up date struktur Organisasi akan disosialisasikan </t>
  </si>
  <si>
    <t>Sedang dalam proses pembahasan</t>
  </si>
  <si>
    <t>Sudah di buat</t>
  </si>
  <si>
    <t>23-2-2021</t>
  </si>
  <si>
    <t>Human Error</t>
  </si>
  <si>
    <t>GTKP untuk semua tahapan sudah mencantumkan tanggal pembuatan</t>
  </si>
  <si>
    <t>Evaluasi analisa resiko belum di buat</t>
  </si>
  <si>
    <t>Evaluasi Analisa resiko semester ke-2 tahun 2020 akan segera dibuat</t>
  </si>
  <si>
    <t>Prosedur belum direvisi sesuai dengan SOP self chek</t>
  </si>
  <si>
    <t>Prosedur akan direvisi</t>
  </si>
  <si>
    <t>Data gagal C-Pro sering tidak lengkap, sehingga tidak dimasukkan ke laporan gagal secara keseluruhan</t>
  </si>
  <si>
    <t>Data gagal akan dilengkapi terlebih dahulu, kemudian dimasukkan ke laporan gagal secara keseluruhan</t>
  </si>
  <si>
    <t>Record yang belum di closed akan diperbaharui, sesuai dengan record yang ada di ASS</t>
  </si>
  <si>
    <t>Record belum di copy dari bagian After Sales Servis (ASS)</t>
  </si>
  <si>
    <t>1. Pelaksanaan inspeksi dan penngetesan penerimaan di bagian gudang tidak konsisten                                                                2. Pelaksanaan inspeksi selama proses di bagian C-Pro tidak konsisten</t>
  </si>
  <si>
    <t>Penegasan kembali ke QC incoming &amp; QC produksi C-Pro untuk konsisten dalam melaksanakan inspeksi</t>
  </si>
  <si>
    <t>monitoring penelusuran secara sistem terkait dengan data produk yang dikirim ke pelanggan diantaranya jumlah, type, nomer produksi, nama penerima, alamat dll untuk nursing bed belum bisa ditunjukkan, hal ini dikarenakan s,d tanggal audit belum ada pengiriman produk nursing bed dari marketing/ sales ke pelanggan</t>
  </si>
  <si>
    <t>8.5.2</t>
  </si>
  <si>
    <t>Hasil Pengukuran Kepuasan Pelanggan semester ke-2 tahun 2020 dan juga tindak lanjut terhadap hasil kuesioner pengukuran kepuasan pelanggan yang nilainya dibawah standar (jika ada) belum bisa ditunjukkan pada saat audit.</t>
  </si>
  <si>
    <t>hasil evaluasi Supplier angkutan semester ke- 2 tahun 2020 belum dapat ditunjukkan saat dilakukan audit                                                                                                  Evidence : perjanjian dengan Trans Logistic Indonesia berakhir 31 des 2020 dan belum ada pembaharuan</t>
  </si>
  <si>
    <t>Aturan dan sosialisasi terkait penyimpanan barang digudang DC belum dapat ditujukkan pada saat dilakukan audit antara lain :                                                                 1. Penggunaan Pallet Untuk penyimpanan                                                                               2. Jumlah Packing Per Pallet                                                                                                      3. Standar Penumpukan                                                                                                              4. dll</t>
  </si>
  <si>
    <t>Verifikasi dalam form pengajuan ROP tidak diisi dengan lengkap dan tidak dikembalikan (di record) oleh bagian sales. Hal ini bertujuan sebagai bukti bahwa seluruh departemen terkait yang berkepentingan dengan ROP telah menyetujui dan menyanggupi isi dari ROP</t>
  </si>
  <si>
    <t>Lukito Angga P</t>
  </si>
  <si>
    <t xml:space="preserve">1. Quality Objektive Planning (Rencana sasaran Mutu) bagian Produksi Steel (+ Cpro) tahun 2021 pada saat audit belum ditemukan bukti pembuatan
2. Analisa/ Evaluasi Pencapaian Quality objective (sasaran mutu) bagian Produksi steel (+ Cpro) tahun 2020 pada saat audit belum ditemukan bukti pembuatan 
</t>
  </si>
  <si>
    <t>Heri M</t>
  </si>
  <si>
    <t>Evaluasi analisa resiko semester ke-2 (Jul - Des) tahun 2020 belum di buat dan harus memasukkan C-Pro line sebagai variable dalam perhitungan pencapaian secara keseluruhan bagian Produksi steel</t>
  </si>
  <si>
    <t xml:space="preserve">Belum ditemukan bukti sosialisasi Job deskripsi kepada semua golongan staff (kepala regu keatas) pada saat dilakukan audit </t>
  </si>
  <si>
    <t xml:space="preserve">Pada Bagian Produksi Steel belum ditemukan perhitungan Kapasitas Real Produksi (KRP) tahun 2020 terkait dengan adanya perubahan Sumber daya atau Perencanaan Organisasi  </t>
  </si>
  <si>
    <t>Evidence : Perhitungan Kapasitas Real Produksi terakhir Up date tahun 2019</t>
  </si>
  <si>
    <t>Form monitoring kehadiran karyawan sesuai prosedur  ‘PRD.P1.IK.2 PENEMPATAN TENAGA KERJA HARIAN” selama tahun 2020 pada saat audit tidak ditemukan bukti pelaksanaan</t>
  </si>
  <si>
    <t>ROP dari Marketing tidak di record di bagian Produksi Steel serta monitoring terkait dengan kelengkapan isian (kolom approval) dan realisasi dari permintaan ROP tidak Bisa ditunjukkan pada saat Audit</t>
  </si>
  <si>
    <t xml:space="preserve">Bukti pelaksanaan evaluasi terhadap permasalahan yang terjadi di Produksi sesuai dengan prosedur “PRD.P.1.IK.4 PEMBUATAN PETA KONTROL ‘ tidak ditemukan bukti pelaksanaan dan juga catatan (notulen) terkait dengan hasil evaluasi. Mis :
1. Meeting Rutin
2. Meeting Non Rutin (Review Kasus) jika ada kejadian
</t>
  </si>
  <si>
    <t xml:space="preserve">1. Quality Objektive Planning (Rencana sasaran Mutu) bagian Produksi Woodline tahun 2021 pada saat audit belum ditemukan bukti pembuatan
2. Analisa/ Evaluasi Pencapaian Quality objective (sasaran mutu) bagian Produksi WoodLine tahun 2020 pada saat audit belum ditemukan bukti pembuatan 
</t>
  </si>
  <si>
    <t>Evaluasi analisa resiko semester ke-2 (Jul - Des) tahun 2020 bagian Produksi WoodLine saat dilakukan audit belum ditemukan bukti pembuatan</t>
  </si>
  <si>
    <t>Heri M.</t>
  </si>
  <si>
    <t xml:space="preserve">Pada Bagian Produksi WoodLine belum ditemukan perhitungan Kapasitas Real Produksi (KRP) tahun 2020 terkait dengan adanya perubahan Sumber daya atau Perencanaan Organisasi  
Evidence : Perhitungan Kapasitas Real Produksi terakhir Up date tahun 2019
</t>
  </si>
  <si>
    <t>Form monitoring kehadiran karyawan sesuai prosedur  ‘PRD.P1.IK.2 PENEMPATAN TENAGA KERJA HARIAN” selama tahun 2020 di bagian Woodline pada saat audit tidak ditemukan bukti pelaksanaan.</t>
  </si>
  <si>
    <t>√</t>
  </si>
  <si>
    <t>Karena ada perubahan struktur di awal tahun 2021 untuk bagian PPIC, sehingga ada keterlambatan dalam pembuatan temuan 1 &amp; 2</t>
  </si>
  <si>
    <t>1. Akan revisi QMS untuk tahun 2021</t>
  </si>
  <si>
    <t>2. Akan dibuat analisa pencapaian untuk QMS 2020</t>
  </si>
  <si>
    <t>22-3-2021</t>
  </si>
  <si>
    <t>Karena ada perubahan struktur di awal tahun 2021 untuk bagian PPIC, sehingga belum dibuat perubahannya untuk temuan 1 &amp; 2</t>
  </si>
  <si>
    <t>Akan dibuat analisanya</t>
  </si>
  <si>
    <t>Pengambilan oleh Produksi tidak mengikuti schedule yang sudah ditetapkan</t>
  </si>
  <si>
    <t>Akan dibuatkan kembali schedule pengambilan material</t>
  </si>
  <si>
    <t>1. Akan dibuat Layout untuk point 1, 2 dan 3</t>
  </si>
  <si>
    <t>1. Zonasi tidak bisa konsisten secara detail dikarenakan fluktuasi order produk                                                                              2. Belum dilakukan perubahan sesuai aktual                                    3. Karena material hanya 1 jenis, maka belum dibuat Layout       4. PPIC hanya pegang administrasi, sedangkan penanggung jawab gudang material bagian produksi WoodLine</t>
  </si>
  <si>
    <t>C-Pro                31-3-2021  Lainya end Mei</t>
  </si>
  <si>
    <t>Zona yang ada sudah tidak sesuai dengan kondisi produksi yang sedang berjalan</t>
  </si>
  <si>
    <t>Up date Layout dan aturan perawatan</t>
  </si>
  <si>
    <t>30-4-2021</t>
  </si>
  <si>
    <t xml:space="preserve">Adanya perubahan personil sehingga belum ada kesinambungan </t>
  </si>
  <si>
    <t>Akan dilaksanakan kembali</t>
  </si>
  <si>
    <t>Ada perubahan struktur yang baru sehingga kesinambungan pekerjaan tidak konsisten</t>
  </si>
  <si>
    <t>Sudah dilasanakan kembali untuk tahun 2021</t>
  </si>
  <si>
    <t>Perubahan Struktur Organisasi</t>
  </si>
  <si>
    <t>Akan dibuat</t>
  </si>
  <si>
    <t>kekurangan personil karena perubahan struktur</t>
  </si>
  <si>
    <t>akan diprogramkan kembali</t>
  </si>
  <si>
    <t>mei 2021</t>
  </si>
  <si>
    <t>Analisa pencapaian baru dibuat, diambil dari program AX</t>
  </si>
  <si>
    <t xml:space="preserve">Akan dibuat melalui program AX (realisasi Purchase order selama tahun 2020) </t>
  </si>
  <si>
    <t>18-3-2021</t>
  </si>
  <si>
    <t>Belum dibuat</t>
  </si>
  <si>
    <t>Menunggu hasil penilaian dari QC dan PPIC</t>
  </si>
  <si>
    <t xml:space="preserve">Akan dilakukan penilaian berdasarkan pada penilaian dari Qc (kualitas) dan PPIC (delivery) </t>
  </si>
  <si>
    <t>Akan dibuatkan aturan terkait dengan penilaian yang kurang baik dan jelek untuk vendor/ sub kont.</t>
  </si>
  <si>
    <t>Pengukuran kepuasan pelanggan tahun 2020 masih dalam proses diskusi isi quesioner di internal marketing .
Quesioner akan disebar kepada responden setelah disetujui oleh direktur marketing</t>
  </si>
  <si>
    <t>Diskusi Kuesioner akan dilakukan segera dan pengukuran kepuasan pelanggan dilakukan setelah data terkumpul dengan estimasi pengolahan data selesai April 2021</t>
  </si>
  <si>
    <t>tidak ada temuan</t>
  </si>
  <si>
    <t>Tidak ada Temuan</t>
  </si>
  <si>
    <t>PPIC-PPC</t>
  </si>
  <si>
    <t>7.1.5 Pemantauan dan pengukuran sumber daya</t>
  </si>
  <si>
    <t>ASS. MULTY LINE-2</t>
  </si>
  <si>
    <t>KONT. MULTY BENDING</t>
  </si>
  <si>
    <t>KONST. NEW PRODUK</t>
  </si>
  <si>
    <t>WOODLINE</t>
  </si>
  <si>
    <t>KONST. MULTY LAS</t>
  </si>
  <si>
    <t>ASS. FOLDING LINE-2</t>
  </si>
  <si>
    <t>Temuan 1. Sudah dilaksanakan                                                             Temuan 2 &amp; 3 sudah ada hanya belum dipasang di papan informasi</t>
  </si>
  <si>
    <t>Menunggu gambar resmi dari RnD</t>
  </si>
  <si>
    <t>01 Mei 2021</t>
  </si>
  <si>
    <t>Adanya Perubahan struktural perusahaan dan serah terima pekerjaan yang tidak menyeluruh menyebabkan adanya miss understanding, padahal untuk rencana sasaran mutu tahun 2020 dan 2021 sudah ada,</t>
  </si>
  <si>
    <t>Sudah dilakukan</t>
  </si>
  <si>
    <t>23 Maret 2021</t>
  </si>
  <si>
    <t>Evaluasi analisa resiko semester ke-2 tidak dibuat karena pada saat itu terjadi transisi sebab personil yang bertanggung jawab resign dan serah terima pekerjaan tidak menyeluruh sehingga terjadi miss komunikasi</t>
  </si>
  <si>
    <t>Akan dibuatkan sampai dengan tanggal 26 Maret 2021</t>
  </si>
  <si>
    <t>26 Maret 2021</t>
  </si>
  <si>
    <t>Terjadinya perubahan struktural dalam devisi produksi steel khususnya mengakibatkan missunderstanding untuk bukti sosialisasi job desk ternyata sudah ada</t>
  </si>
  <si>
    <t>Sudah dibuatkan dan sudah dilaksanakan sosialisasi job desc.</t>
  </si>
  <si>
    <t xml:space="preserve">Terjadinya ketidaksesuaian disebabkan oleh karena pada tahun 2020 seiring adanya pandemi banyak karyawan yang pensiun dan mengajukan pensiun dini dan juga oleh terjadinya penurunan APS yang drastis mengakibatkan perhitunganKapasitas Real Produksi tahun 2020 belum up date </t>
  </si>
  <si>
    <t>Sedang dilakukan up date Kapasitas Real Produksi Harian supaya ke depan bisa dilakukan perhitungan Kapasitas Real Produks, Proses Up date akan dilakukan sampai dengan tanggal 25 Maret 2021</t>
  </si>
  <si>
    <t>25 Maret 2021</t>
  </si>
  <si>
    <t>Tidak berjalannya sistem monitoring absensi karyawan di masing-masing seksi disebabkan pada bulan Nov - Des 2020 ada project yang mengakibatkan rotasi karyawan sehingga pengontrolan absensi mengalami kendala saat pemeriksaan, karena karyawan yang terdaftar tidak bekerja pada seksi yang sudah ditentukan</t>
  </si>
  <si>
    <t>Mulai Bulan April akan dilakukan lagi pengontrolan absensi di masing-masingseksi kerja</t>
  </si>
  <si>
    <t>27 Juli 2021</t>
  </si>
  <si>
    <t xml:space="preserve">Permasalahan ROP terkait dengan Devisi Lain yaitu PPIC kurang adanya koordinasi yang baik dan tidak adanya personil khusus yang menangani ROP sehingga masalah ROP tidak terperhatikan realisasi dan dokumentasinya </t>
  </si>
  <si>
    <t>Akan di meetingkan dengan PPIC, Produksi dan Sales Mengenai mekanisme penanganan ROP sampai terealisasi dan terdokumentasi dengan baik</t>
  </si>
  <si>
    <t>Evaluasi terhadap hasil kerja sering dilakukan hanya saja tanpa menggunakan format isian daftar hadir peserta dan hasil meeting. Kalau formatnya sudah tersedia</t>
  </si>
  <si>
    <t>Mulai April akan dilakukan meeting rutin bulanan dan mingguan untuk evaluasi hasil produksi dan meeting-meeting lain yang sifatnya insidentil</t>
  </si>
  <si>
    <t>Belum up date evaluasi angkutan tahun 2020</t>
  </si>
  <si>
    <t>Melakukan evaluasi angkutan tahun 2020 berkoordinasi dengan para distributor</t>
  </si>
  <si>
    <t xml:space="preserve">Adanya perubahan struktural perusahaan dan serah terima pekerjaan yang tidak menyeluruh menyebabkan adanya miss understanding, padahal untuk rencana sasaran mutu realisasi tahun 2020 dan rencana tahun 2021 sudah ada </t>
  </si>
  <si>
    <t>sudah dilakukan</t>
  </si>
  <si>
    <t xml:space="preserve">Terjadinya perubahan struktural dalam divisi produksi steel khususnya, mengakibatkan ketidaksambungan pekerjaan dimana bukti sosialisasi job deskripsi sudah ada </t>
  </si>
  <si>
    <t>Sudah dibuatkan dan sudah dilaksanakan sosialisasi Job deskripsi.</t>
  </si>
  <si>
    <r>
      <rPr>
        <sz val="12"/>
        <rFont val="Cambria"/>
        <family val="1"/>
      </rPr>
      <t>(Selain C-Pro)</t>
    </r>
    <r>
      <rPr>
        <b/>
        <sz val="12"/>
        <rFont val="Cambria"/>
        <family val="1"/>
      </rPr>
      <t xml:space="preserve">      √</t>
    </r>
  </si>
</sst>
</file>

<file path=xl/styles.xml><?xml version="1.0" encoding="utf-8"?>
<styleSheet xmlns="http://schemas.openxmlformats.org/spreadsheetml/2006/main">
  <numFmts count="6">
    <numFmt numFmtId="43" formatCode="_(* #,##0.00_);_(* \(#,##0.00\);_(* &quot;-&quot;??_);_(@_)"/>
    <numFmt numFmtId="164" formatCode="[$-409]d\-mmm\-yyyy;@"/>
    <numFmt numFmtId="165" formatCode="[$-409]d\-mmm\-yy;@"/>
    <numFmt numFmtId="166" formatCode="_(* #,##0_);_(* \(#,##0\);_(* &quot;-&quot;??_);_(@_)"/>
    <numFmt numFmtId="167" formatCode="#,##0\ ;&quot; (&quot;#,##0\);\-#\ ;@\ "/>
    <numFmt numFmtId="168" formatCode="_(* #,##0_);_(* \(#,##0\);_(* \-??_);_(@_)"/>
  </numFmts>
  <fonts count="62">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u/>
      <sz val="12"/>
      <color rgb="FF000000"/>
      <name val="Arial Narrow"/>
      <family val="2"/>
    </font>
    <font>
      <b/>
      <sz val="11"/>
      <color rgb="FF000000"/>
      <name val="Arial Narrow"/>
      <family val="2"/>
    </font>
    <font>
      <b/>
      <sz val="12"/>
      <color theme="1"/>
      <name val="Arial Narrow"/>
      <family val="2"/>
    </font>
    <font>
      <b/>
      <sz val="11"/>
      <color theme="1"/>
      <name val="Arial"/>
      <family val="2"/>
    </font>
    <font>
      <b/>
      <sz val="10"/>
      <color theme="1"/>
      <name val="Arial"/>
      <family val="2"/>
    </font>
    <font>
      <sz val="11"/>
      <color rgb="FF000000"/>
      <name val="Calibri"/>
      <family val="2"/>
    </font>
    <font>
      <sz val="11"/>
      <color theme="1"/>
      <name val="Calibri"/>
      <family val="2"/>
    </font>
    <font>
      <sz val="12"/>
      <color theme="1"/>
      <name val="Arial Narrow"/>
      <family val="2"/>
    </font>
    <font>
      <b/>
      <sz val="11"/>
      <color theme="1"/>
      <name val="Calibri"/>
      <family val="2"/>
      <scheme val="minor"/>
    </font>
    <font>
      <b/>
      <sz val="11"/>
      <color theme="1"/>
      <name val="Verdana"/>
      <family val="2"/>
    </font>
    <font>
      <sz val="10"/>
      <color theme="1"/>
      <name val="Times New Roman"/>
      <family val="1"/>
    </font>
    <font>
      <b/>
      <sz val="10"/>
      <name val="Arial"/>
      <family val="2"/>
    </font>
    <font>
      <sz val="11"/>
      <name val="Calibri"/>
      <family val="2"/>
      <scheme val="minor"/>
    </font>
    <font>
      <b/>
      <sz val="9"/>
      <name val="Arial"/>
      <family val="2"/>
    </font>
    <font>
      <sz val="10"/>
      <name val="Arial"/>
      <family val="2"/>
    </font>
    <font>
      <sz val="11"/>
      <name val="Arial Narrow"/>
      <family val="2"/>
    </font>
    <font>
      <sz val="11"/>
      <color theme="1"/>
      <name val="Arial Narrow"/>
      <family val="2"/>
    </font>
    <font>
      <sz val="10"/>
      <name val="Souvenir Lt BT"/>
      <charset val="134"/>
    </font>
    <font>
      <b/>
      <sz val="12"/>
      <name val="Souvenir Lt BT"/>
      <charset val="134"/>
    </font>
    <font>
      <b/>
      <sz val="10"/>
      <name val="Souvenir Lt BT"/>
      <charset val="134"/>
    </font>
    <font>
      <b/>
      <sz val="11"/>
      <name val="Arial Narrow"/>
      <family val="2"/>
    </font>
    <font>
      <sz val="10"/>
      <color theme="1"/>
      <name val="Arial"/>
      <family val="2"/>
    </font>
    <font>
      <sz val="9"/>
      <name val="Arial"/>
      <family val="2"/>
    </font>
    <font>
      <sz val="9"/>
      <name val="Arial Narrow"/>
      <family val="2"/>
    </font>
    <font>
      <sz val="9"/>
      <color theme="1"/>
      <name val="Arial"/>
      <family val="2"/>
    </font>
    <font>
      <sz val="11"/>
      <name val="Calibri"/>
      <family val="2"/>
    </font>
    <font>
      <sz val="8"/>
      <name val="Arial"/>
      <family val="2"/>
    </font>
    <font>
      <sz val="11"/>
      <name val="Souvenir Lt BT"/>
      <charset val="134"/>
    </font>
    <font>
      <b/>
      <sz val="10"/>
      <name val="MS Reference Sans Serif"/>
      <family val="2"/>
    </font>
    <font>
      <b/>
      <sz val="12"/>
      <name val="Arial"/>
      <family val="2"/>
    </font>
    <font>
      <sz val="12"/>
      <name val="Arial"/>
      <family val="2"/>
    </font>
    <font>
      <sz val="10"/>
      <color theme="1"/>
      <name val="Arial Narrow"/>
      <family val="2"/>
    </font>
    <font>
      <sz val="11"/>
      <name val="Arial Black"/>
      <family val="2"/>
    </font>
    <font>
      <b/>
      <sz val="7"/>
      <color theme="1"/>
      <name val="Times New Roman"/>
      <family val="1"/>
    </font>
    <font>
      <i/>
      <sz val="9"/>
      <name val="Arial"/>
      <family val="2"/>
    </font>
    <font>
      <i/>
      <sz val="10"/>
      <name val="Arial"/>
      <family val="2"/>
    </font>
    <font>
      <sz val="11"/>
      <color theme="1"/>
      <name val="Calibri"/>
      <family val="2"/>
      <scheme val="minor"/>
    </font>
    <font>
      <b/>
      <sz val="12"/>
      <name val="Cambria"/>
      <family val="1"/>
    </font>
    <font>
      <sz val="12"/>
      <color theme="1"/>
      <name val="Arial"/>
      <family val="2"/>
    </font>
    <font>
      <sz val="11"/>
      <name val="Arial"/>
      <family val="2"/>
    </font>
    <font>
      <sz val="11"/>
      <color theme="1"/>
      <name val="Calibri"/>
      <family val="2"/>
      <scheme val="minor"/>
    </font>
    <font>
      <b/>
      <sz val="11"/>
      <color theme="1"/>
      <name val="Arial Narrow"/>
      <family val="2"/>
    </font>
    <font>
      <b/>
      <sz val="12"/>
      <color theme="1"/>
      <name val="Cambria"/>
      <family val="1"/>
    </font>
    <font>
      <b/>
      <u/>
      <sz val="11"/>
      <color theme="1"/>
      <name val="Calibri"/>
      <family val="2"/>
      <scheme val="minor"/>
    </font>
    <font>
      <sz val="10"/>
      <color indexed="8"/>
      <name val="Arial"/>
      <family val="2"/>
    </font>
    <font>
      <b/>
      <sz val="14"/>
      <name val="Tahoma"/>
      <family val="2"/>
    </font>
    <font>
      <b/>
      <sz val="10"/>
      <name val="Tahoma"/>
      <family val="2"/>
    </font>
    <font>
      <i/>
      <sz val="11"/>
      <color indexed="23"/>
      <name val="Calibri"/>
      <family val="2"/>
    </font>
    <font>
      <b/>
      <sz val="8"/>
      <name val="Tahoma"/>
      <family val="2"/>
      <charset val="1"/>
    </font>
    <font>
      <b/>
      <sz val="8"/>
      <name val="Tahoma"/>
      <family val="2"/>
    </font>
    <font>
      <i/>
      <sz val="11"/>
      <color indexed="23"/>
      <name val="Calibri"/>
      <family val="2"/>
      <charset val="1"/>
    </font>
    <font>
      <sz val="12"/>
      <name val="Tahoma"/>
      <family val="2"/>
    </font>
    <font>
      <sz val="12"/>
      <name val="Tahoma"/>
      <family val="2"/>
      <charset val="1"/>
    </font>
    <font>
      <sz val="11"/>
      <color indexed="8"/>
      <name val="Calibri"/>
      <family val="2"/>
    </font>
    <font>
      <b/>
      <sz val="12"/>
      <color theme="1"/>
      <name val="Cambria"/>
      <family val="1"/>
      <scheme val="major"/>
    </font>
    <font>
      <b/>
      <sz val="12"/>
      <name val="Cambria"/>
      <family val="1"/>
      <scheme val="major"/>
    </font>
    <font>
      <i/>
      <sz val="11"/>
      <name val="Arial Narrow"/>
      <family val="2"/>
    </font>
    <font>
      <sz val="12"/>
      <name val="Cambria"/>
      <family val="1"/>
    </font>
  </fonts>
  <fills count="14">
    <fill>
      <patternFill patternType="none"/>
    </fill>
    <fill>
      <patternFill patternType="gray125"/>
    </fill>
    <fill>
      <patternFill patternType="solid">
        <fgColor rgb="FFFFFFFF"/>
        <bgColor indexed="64"/>
      </patternFill>
    </fill>
    <fill>
      <patternFill patternType="gray125">
        <fgColor rgb="FF000000"/>
        <bgColor rgb="FFDEDEDE"/>
      </patternFill>
    </fill>
    <fill>
      <patternFill patternType="solid">
        <fgColor theme="0" tint="-0.14996795556505021"/>
        <bgColor indexed="64"/>
      </patternFill>
    </fill>
    <fill>
      <patternFill patternType="solid">
        <fgColor theme="0"/>
        <bgColor indexed="64"/>
      </patternFill>
    </fill>
    <fill>
      <patternFill patternType="solid">
        <fgColor indexed="2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indexed="26"/>
        <bgColor indexed="9"/>
      </patternFill>
    </fill>
    <fill>
      <patternFill patternType="solid">
        <fgColor rgb="FFDFE9ED"/>
        <bgColor indexed="64"/>
      </patternFill>
    </fill>
    <fill>
      <patternFill patternType="solid">
        <fgColor rgb="FFFFFF00"/>
        <bgColor indexed="64"/>
      </patternFill>
    </fill>
    <fill>
      <patternFill patternType="solid">
        <fgColor theme="6" tint="0.79998168889431442"/>
        <bgColor indexed="64"/>
      </patternFill>
    </fill>
  </fills>
  <borders count="167">
    <border>
      <left/>
      <right/>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medium">
        <color auto="1"/>
      </bottom>
      <diagonal/>
    </border>
    <border>
      <left/>
      <right/>
      <top style="double">
        <color auto="1"/>
      </top>
      <bottom style="medium">
        <color auto="1"/>
      </bottom>
      <diagonal/>
    </border>
    <border>
      <left/>
      <right style="double">
        <color rgb="FF000000"/>
      </right>
      <top style="double">
        <color auto="1"/>
      </top>
      <bottom style="medium">
        <color auto="1"/>
      </bottom>
      <diagonal/>
    </border>
    <border>
      <left style="double">
        <color rgb="FF000000"/>
      </left>
      <right/>
      <top style="double">
        <color auto="1"/>
      </top>
      <bottom style="medium">
        <color auto="1"/>
      </bottom>
      <diagonal/>
    </border>
    <border>
      <left style="double">
        <color auto="1"/>
      </left>
      <right style="medium">
        <color auto="1"/>
      </right>
      <top style="medium">
        <color auto="1"/>
      </top>
      <bottom style="double">
        <color auto="1"/>
      </bottom>
      <diagonal/>
    </border>
    <border>
      <left/>
      <right style="double">
        <color auto="1"/>
      </right>
      <top style="medium">
        <color auto="1"/>
      </top>
      <bottom style="double">
        <color auto="1"/>
      </bottom>
      <diagonal/>
    </border>
    <border>
      <left/>
      <right style="medium">
        <color auto="1"/>
      </right>
      <top style="medium">
        <color auto="1"/>
      </top>
      <bottom style="double">
        <color auto="1"/>
      </bottom>
      <diagonal/>
    </border>
    <border>
      <left/>
      <right/>
      <top/>
      <bottom style="double">
        <color auto="1"/>
      </bottom>
      <diagonal/>
    </border>
    <border>
      <left/>
      <right style="double">
        <color auto="1"/>
      </right>
      <top/>
      <bottom style="medium">
        <color auto="1"/>
      </bottom>
      <diagonal/>
    </border>
    <border>
      <left style="double">
        <color auto="1"/>
      </left>
      <right style="double">
        <color auto="1"/>
      </right>
      <top/>
      <bottom style="medium">
        <color auto="1"/>
      </bottom>
      <diagonal/>
    </border>
    <border>
      <left/>
      <right/>
      <top/>
      <bottom style="medium">
        <color auto="1"/>
      </bottom>
      <diagonal/>
    </border>
    <border>
      <left style="medium">
        <color auto="1"/>
      </left>
      <right/>
      <top/>
      <bottom style="medium">
        <color auto="1"/>
      </bottom>
      <diagonal/>
    </border>
    <border>
      <left style="double">
        <color auto="1"/>
      </left>
      <right style="medium">
        <color auto="1"/>
      </right>
      <top style="medium">
        <color auto="1"/>
      </top>
      <bottom style="medium">
        <color auto="1"/>
      </bottom>
      <diagonal/>
    </border>
    <border>
      <left style="medium">
        <color auto="1"/>
      </left>
      <right style="double">
        <color auto="1"/>
      </right>
      <top style="medium">
        <color auto="1"/>
      </top>
      <bottom style="medium">
        <color auto="1"/>
      </bottom>
      <diagonal/>
    </border>
    <border>
      <left style="double">
        <color auto="1"/>
      </left>
      <right style="double">
        <color auto="1"/>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double">
        <color auto="1"/>
      </right>
      <top style="medium">
        <color auto="1"/>
      </top>
      <bottom style="medium">
        <color rgb="FF000000"/>
      </bottom>
      <diagonal/>
    </border>
    <border>
      <left style="double">
        <color auto="1"/>
      </left>
      <right style="double">
        <color auto="1"/>
      </right>
      <top style="medium">
        <color auto="1"/>
      </top>
      <bottom style="medium">
        <color rgb="FF000000"/>
      </bottom>
      <diagonal/>
    </border>
    <border>
      <left/>
      <right/>
      <top style="medium">
        <color auto="1"/>
      </top>
      <bottom style="medium">
        <color rgb="FF000000"/>
      </bottom>
      <diagonal/>
    </border>
    <border>
      <left style="medium">
        <color auto="1"/>
      </left>
      <right/>
      <top style="medium">
        <color auto="1"/>
      </top>
      <bottom style="medium">
        <color rgb="FF000000"/>
      </bottom>
      <diagonal/>
    </border>
    <border>
      <left style="double">
        <color rgb="FF000000"/>
      </left>
      <right style="double">
        <color rgb="FF000000"/>
      </right>
      <top style="medium">
        <color rgb="FF000000"/>
      </top>
      <bottom style="double">
        <color rgb="FF000000"/>
      </bottom>
      <diagonal/>
    </border>
    <border>
      <left/>
      <right style="medium">
        <color auto="1"/>
      </right>
      <top/>
      <bottom style="double">
        <color auto="1"/>
      </bottom>
      <diagonal/>
    </border>
    <border>
      <left/>
      <right style="double">
        <color auto="1"/>
      </right>
      <top/>
      <bottom style="double">
        <color auto="1"/>
      </bottom>
      <diagonal/>
    </border>
    <border>
      <left style="double">
        <color auto="1"/>
      </left>
      <right style="double">
        <color auto="1"/>
      </right>
      <top/>
      <bottom style="double">
        <color auto="1"/>
      </bottom>
      <diagonal/>
    </border>
    <border>
      <left style="medium">
        <color auto="1"/>
      </left>
      <right/>
      <top/>
      <bottom style="double">
        <color auto="1"/>
      </bottom>
      <diagonal/>
    </border>
    <border>
      <left style="double">
        <color auto="1"/>
      </left>
      <right/>
      <top/>
      <bottom style="double">
        <color auto="1"/>
      </bottom>
      <diagonal/>
    </border>
    <border>
      <left style="double">
        <color auto="1"/>
      </left>
      <right style="medium">
        <color auto="1"/>
      </right>
      <top/>
      <bottom style="double">
        <color auto="1"/>
      </bottom>
      <diagonal/>
    </border>
    <border>
      <left style="medium">
        <color auto="1"/>
      </left>
      <right style="double">
        <color auto="1"/>
      </right>
      <top/>
      <bottom style="medium">
        <color auto="1"/>
      </bottom>
      <diagonal/>
    </border>
    <border>
      <left style="medium">
        <color auto="1"/>
      </left>
      <right style="double">
        <color auto="1"/>
      </right>
      <top style="medium">
        <color auto="1"/>
      </top>
      <bottom style="medium">
        <color rgb="FF000000"/>
      </bottom>
      <diagonal/>
    </border>
    <border>
      <left style="medium">
        <color auto="1"/>
      </left>
      <right style="double">
        <color auto="1"/>
      </right>
      <top/>
      <bottom style="double">
        <color auto="1"/>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right style="double">
        <color auto="1"/>
      </right>
      <top style="medium">
        <color auto="1"/>
      </top>
      <bottom style="medium">
        <color auto="1"/>
      </bottom>
      <diagonal/>
    </border>
    <border>
      <left/>
      <right style="double">
        <color auto="1"/>
      </right>
      <top style="medium">
        <color auto="1"/>
      </top>
      <bottom style="medium">
        <color rgb="FF000000"/>
      </bottom>
      <diagonal/>
    </border>
    <border>
      <left style="double">
        <color auto="1"/>
      </left>
      <right style="medium">
        <color auto="1"/>
      </right>
      <top/>
      <bottom style="medium">
        <color auto="1"/>
      </bottom>
      <diagonal/>
    </border>
    <border>
      <left style="double">
        <color auto="1"/>
      </left>
      <right style="medium">
        <color auto="1"/>
      </right>
      <top style="double">
        <color auto="1"/>
      </top>
      <bottom style="double">
        <color auto="1"/>
      </bottom>
      <diagonal/>
    </border>
    <border>
      <left style="double">
        <color auto="1"/>
      </left>
      <right/>
      <top/>
      <bottom style="medium">
        <color auto="1"/>
      </bottom>
      <diagonal/>
    </border>
    <border>
      <left style="double">
        <color auto="1"/>
      </left>
      <right/>
      <top style="medium">
        <color auto="1"/>
      </top>
      <bottom style="medium">
        <color auto="1"/>
      </bottom>
      <diagonal/>
    </border>
    <border>
      <left style="double">
        <color rgb="FF000000"/>
      </left>
      <right style="double">
        <color rgb="FF000000"/>
      </right>
      <top style="double">
        <color rgb="FF000000"/>
      </top>
      <bottom style="medium">
        <color rgb="FF000000"/>
      </bottom>
      <diagonal/>
    </border>
    <border>
      <left style="double">
        <color auto="1"/>
      </left>
      <right style="medium">
        <color auto="1"/>
      </right>
      <top style="double">
        <color auto="1"/>
      </top>
      <bottom/>
      <diagonal/>
    </border>
    <border>
      <left style="medium">
        <color auto="1"/>
      </left>
      <right style="medium">
        <color auto="1"/>
      </right>
      <top style="double">
        <color auto="1"/>
      </top>
      <bottom/>
      <diagonal/>
    </border>
    <border>
      <left/>
      <right style="double">
        <color auto="1"/>
      </right>
      <top style="double">
        <color auto="1"/>
      </top>
      <bottom/>
      <diagonal/>
    </border>
    <border>
      <left style="medium">
        <color auto="1"/>
      </left>
      <right style="medium">
        <color auto="1"/>
      </right>
      <top/>
      <bottom style="double">
        <color auto="1"/>
      </bottom>
      <diagonal/>
    </border>
    <border>
      <left style="double">
        <color auto="1"/>
      </left>
      <right style="double">
        <color auto="1"/>
      </right>
      <top style="double">
        <color auto="1"/>
      </top>
      <bottom style="medium">
        <color auto="1"/>
      </bottom>
      <diagonal/>
    </border>
    <border>
      <left style="double">
        <color auto="1"/>
      </left>
      <right style="medium">
        <color auto="1"/>
      </right>
      <top style="double">
        <color auto="1"/>
      </top>
      <bottom style="medium">
        <color auto="1"/>
      </bottom>
      <diagonal/>
    </border>
    <border>
      <left/>
      <right style="medium">
        <color auto="1"/>
      </right>
      <top style="double">
        <color auto="1"/>
      </top>
      <bottom style="medium">
        <color auto="1"/>
      </bottom>
      <diagonal/>
    </border>
    <border>
      <left style="medium">
        <color auto="1"/>
      </left>
      <right style="medium">
        <color auto="1"/>
      </right>
      <top style="double">
        <color auto="1"/>
      </top>
      <bottom style="medium">
        <color auto="1"/>
      </bottom>
      <diagonal/>
    </border>
    <border>
      <left/>
      <right style="double">
        <color auto="1"/>
      </right>
      <top style="double">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diagonal/>
    </border>
    <border>
      <left style="thin">
        <color auto="1"/>
      </left>
      <right/>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bottom style="medium">
        <color auto="1"/>
      </bottom>
      <diagonal/>
    </border>
    <border>
      <left style="thin">
        <color auto="1"/>
      </left>
      <right style="thin">
        <color auto="1"/>
      </right>
      <top style="thin">
        <color auto="1"/>
      </top>
      <bottom/>
      <diagonal/>
    </border>
    <border>
      <left style="double">
        <color auto="1"/>
      </left>
      <right style="thin">
        <color auto="1"/>
      </right>
      <top style="double">
        <color auto="1"/>
      </top>
      <bottom/>
      <diagonal/>
    </border>
    <border>
      <left/>
      <right style="thin">
        <color auto="1"/>
      </right>
      <top style="double">
        <color auto="1"/>
      </top>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double">
        <color auto="1"/>
      </left>
      <right style="thin">
        <color auto="1"/>
      </right>
      <top/>
      <bottom/>
      <diagonal/>
    </border>
    <border>
      <left style="thin">
        <color auto="1"/>
      </left>
      <right style="thin">
        <color auto="1"/>
      </right>
      <top/>
      <bottom/>
      <diagonal/>
    </border>
    <border>
      <left style="double">
        <color auto="1"/>
      </left>
      <right style="thin">
        <color auto="1"/>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top/>
      <bottom/>
      <diagonal/>
    </border>
    <border>
      <left style="thin">
        <color auto="1"/>
      </left>
      <right/>
      <top/>
      <bottom style="double">
        <color auto="1"/>
      </bottom>
      <diagonal/>
    </border>
    <border>
      <left/>
      <right style="thin">
        <color auto="1"/>
      </right>
      <top/>
      <bottom/>
      <diagonal/>
    </border>
    <border>
      <left/>
      <right/>
      <top style="double">
        <color auto="1"/>
      </top>
      <bottom/>
      <diagonal/>
    </border>
    <border>
      <left style="thin">
        <color auto="1"/>
      </left>
      <right style="double">
        <color auto="1"/>
      </right>
      <top style="double">
        <color auto="1"/>
      </top>
      <bottom/>
      <diagonal/>
    </border>
    <border>
      <left style="thin">
        <color auto="1"/>
      </left>
      <right style="double">
        <color auto="1"/>
      </right>
      <top/>
      <bottom/>
      <diagonal/>
    </border>
    <border>
      <left style="thin">
        <color auto="1"/>
      </left>
      <right style="double">
        <color auto="1"/>
      </right>
      <top/>
      <bottom style="double">
        <color auto="1"/>
      </bottom>
      <diagonal/>
    </border>
    <border>
      <left style="thin">
        <color auto="1"/>
      </left>
      <right/>
      <top style="double">
        <color auto="1"/>
      </top>
      <bottom/>
      <diagonal/>
    </border>
    <border>
      <left style="double">
        <color auto="1"/>
      </left>
      <right/>
      <top style="double">
        <color auto="1"/>
      </top>
      <bottom/>
      <diagonal/>
    </border>
    <border>
      <left style="double">
        <color auto="1"/>
      </left>
      <right/>
      <top/>
      <bottom/>
      <diagonal/>
    </border>
    <border>
      <left/>
      <right style="double">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rgb="FF000000"/>
      </right>
      <top style="medium">
        <color auto="1"/>
      </top>
      <bottom style="medium">
        <color rgb="FF000000"/>
      </bottom>
      <diagonal/>
    </border>
    <border>
      <left style="double">
        <color rgb="FF000000"/>
      </left>
      <right style="medium">
        <color rgb="FF000000"/>
      </right>
      <top style="medium">
        <color rgb="FF000000"/>
      </top>
      <bottom style="medium">
        <color rgb="FF000000"/>
      </bottom>
      <diagonal/>
    </border>
    <border>
      <left style="medium">
        <color rgb="FF000000"/>
      </left>
      <right style="double">
        <color auto="1"/>
      </right>
      <top style="medium">
        <color rgb="FF000000"/>
      </top>
      <bottom style="medium">
        <color rgb="FF000000"/>
      </bottom>
      <diagonal/>
    </border>
    <border>
      <left style="double">
        <color auto="1"/>
      </left>
      <right style="double">
        <color auto="1"/>
      </right>
      <top style="medium">
        <color rgb="FF000000"/>
      </top>
      <bottom style="medium">
        <color rgb="FF000000"/>
      </bottom>
      <diagonal/>
    </border>
    <border>
      <left/>
      <right/>
      <top style="medium">
        <color rgb="FF000000"/>
      </top>
      <bottom style="medium">
        <color rgb="FF000000"/>
      </bottom>
      <diagonal/>
    </border>
    <border>
      <left style="medium">
        <color auto="1"/>
      </left>
      <right/>
      <top style="medium">
        <color rgb="FF000000"/>
      </top>
      <bottom style="medium">
        <color rgb="FF000000"/>
      </bottom>
      <diagonal/>
    </border>
    <border>
      <left style="medium">
        <color auto="1"/>
      </left>
      <right style="double">
        <color auto="1"/>
      </right>
      <top style="medium">
        <color rgb="FF000000"/>
      </top>
      <bottom style="medium">
        <color rgb="FF000000"/>
      </bottom>
      <diagonal/>
    </border>
    <border>
      <left/>
      <right style="double">
        <color auto="1"/>
      </right>
      <top style="medium">
        <color rgb="FF000000"/>
      </top>
      <bottom style="medium">
        <color rgb="FF000000"/>
      </bottom>
      <diagonal/>
    </border>
    <border>
      <left style="double">
        <color auto="1"/>
      </left>
      <right style="double">
        <color auto="1"/>
      </right>
      <top style="medium">
        <color rgb="FF000000"/>
      </top>
      <bottom style="double">
        <color auto="1"/>
      </bottom>
      <diagonal/>
    </border>
    <border>
      <left style="double">
        <color rgb="FF000000"/>
      </left>
      <right style="medium">
        <color rgb="FF000000"/>
      </right>
      <top style="double">
        <color rgb="FF000000"/>
      </top>
      <bottom style="medium">
        <color rgb="FF000000"/>
      </bottom>
      <diagonal/>
    </border>
    <border>
      <left/>
      <right style="medium">
        <color rgb="FF000000"/>
      </right>
      <top style="medium">
        <color rgb="FF000000"/>
      </top>
      <bottom style="medium">
        <color rgb="FF000000"/>
      </bottom>
      <diagonal/>
    </border>
    <border>
      <left style="double">
        <color rgb="FF000000"/>
      </left>
      <right style="double">
        <color rgb="FF000000"/>
      </right>
      <top style="medium">
        <color rgb="FF000000"/>
      </top>
      <bottom style="medium">
        <color rgb="FF000000"/>
      </bottom>
      <diagonal/>
    </border>
    <border>
      <left style="double">
        <color rgb="FF000000"/>
      </left>
      <right style="medium">
        <color rgb="FF000000"/>
      </right>
      <top style="medium">
        <color rgb="FF000000"/>
      </top>
      <bottom style="double">
        <color rgb="FF000000"/>
      </bottom>
      <diagonal/>
    </border>
    <border>
      <left style="medium">
        <color auto="1"/>
      </left>
      <right style="medium">
        <color auto="1"/>
      </right>
      <top style="double">
        <color auto="1"/>
      </top>
      <bottom style="double">
        <color auto="1"/>
      </bottom>
      <diagonal/>
    </border>
    <border>
      <left style="double">
        <color auto="1"/>
      </left>
      <right style="medium">
        <color auto="1"/>
      </right>
      <top style="medium">
        <color auto="1"/>
      </top>
      <bottom/>
      <diagonal/>
    </border>
    <border>
      <left style="double">
        <color rgb="FF000000"/>
      </left>
      <right/>
      <top style="double">
        <color rgb="FF000000"/>
      </top>
      <bottom style="medium">
        <color auto="1"/>
      </bottom>
      <diagonal/>
    </border>
    <border>
      <left/>
      <right/>
      <top style="double">
        <color rgb="FF000000"/>
      </top>
      <bottom style="medium">
        <color auto="1"/>
      </bottom>
      <diagonal/>
    </border>
    <border>
      <left/>
      <right style="double">
        <color rgb="FF000000"/>
      </right>
      <top style="double">
        <color rgb="FF000000"/>
      </top>
      <bottom style="medium">
        <color auto="1"/>
      </bottom>
      <diagonal/>
    </border>
    <border>
      <left style="double">
        <color rgb="FF000000"/>
      </left>
      <right/>
      <top style="medium">
        <color rgb="FF000000"/>
      </top>
      <bottom/>
      <diagonal/>
    </border>
    <border>
      <left/>
      <right style="double">
        <color auto="1"/>
      </right>
      <top style="medium">
        <color auto="1"/>
      </top>
      <bottom/>
      <diagonal/>
    </border>
    <border>
      <left style="double">
        <color auto="1"/>
      </left>
      <right style="double">
        <color auto="1"/>
      </right>
      <top style="medium">
        <color auto="1"/>
      </top>
      <bottom/>
      <diagonal/>
    </border>
    <border>
      <left style="double">
        <color rgb="FF000000"/>
      </left>
      <right style="medium">
        <color rgb="FF000000"/>
      </right>
      <top/>
      <bottom style="medium">
        <color rgb="FF000000"/>
      </bottom>
      <diagonal/>
    </border>
    <border>
      <left style="medium">
        <color auto="1"/>
      </left>
      <right style="medium">
        <color auto="1"/>
      </right>
      <top/>
      <bottom style="medium">
        <color auto="1"/>
      </bottom>
      <diagonal/>
    </border>
    <border>
      <left/>
      <right style="medium">
        <color auto="1"/>
      </right>
      <top style="double">
        <color rgb="FF000000"/>
      </top>
      <bottom style="medium">
        <color rgb="FF000000"/>
      </bottom>
      <diagonal/>
    </border>
    <border>
      <left/>
      <right style="double">
        <color auto="1"/>
      </right>
      <top style="double">
        <color rgb="FF000000"/>
      </top>
      <bottom style="medium">
        <color rgb="FF000000"/>
      </bottom>
      <diagonal/>
    </border>
    <border>
      <left style="double">
        <color auto="1"/>
      </left>
      <right style="double">
        <color auto="1"/>
      </right>
      <top style="double">
        <color rgb="FF000000"/>
      </top>
      <bottom style="medium">
        <color rgb="FF000000"/>
      </bottom>
      <diagonal/>
    </border>
    <border>
      <left style="double">
        <color auto="1"/>
      </left>
      <right style="medium">
        <color auto="1"/>
      </right>
      <top style="double">
        <color rgb="FF000000"/>
      </top>
      <bottom style="medium">
        <color rgb="FF000000"/>
      </bottom>
      <diagonal/>
    </border>
    <border>
      <left style="medium">
        <color auto="1"/>
      </left>
      <right style="medium">
        <color auto="1"/>
      </right>
      <top style="double">
        <color rgb="FF000000"/>
      </top>
      <bottom style="medium">
        <color rgb="FF000000"/>
      </bottom>
      <diagonal/>
    </border>
    <border>
      <left style="medium">
        <color auto="1"/>
      </left>
      <right/>
      <top style="double">
        <color rgb="FF000000"/>
      </top>
      <bottom style="medium">
        <color rgb="FF000000"/>
      </bottom>
      <diagonal/>
    </border>
    <border>
      <left/>
      <right/>
      <top style="double">
        <color rgb="FF000000"/>
      </top>
      <bottom style="medium">
        <color rgb="FF000000"/>
      </bottom>
      <diagonal/>
    </border>
    <border>
      <left style="medium">
        <color auto="1"/>
      </left>
      <right style="double">
        <color auto="1"/>
      </right>
      <top style="double">
        <color rgb="FF000000"/>
      </top>
      <bottom style="medium">
        <color rgb="FF000000"/>
      </bottom>
      <diagonal/>
    </border>
    <border>
      <left style="double">
        <color auto="1"/>
      </left>
      <right/>
      <top style="medium">
        <color auto="1"/>
      </top>
      <bottom/>
      <diagonal/>
    </border>
    <border>
      <left style="double">
        <color auto="1"/>
      </left>
      <right/>
      <top style="double">
        <color rgb="FF000000"/>
      </top>
      <bottom style="medium">
        <color rgb="FF000000"/>
      </bottom>
      <diagonal/>
    </border>
    <border>
      <left style="double">
        <color auto="1"/>
      </left>
      <right/>
      <top style="medium">
        <color auto="1"/>
      </top>
      <bottom style="double">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diagonal/>
    </border>
    <border>
      <left style="hair">
        <color auto="1"/>
      </left>
      <right style="hair">
        <color auto="1"/>
      </right>
      <top style="hair">
        <color auto="1"/>
      </top>
      <bottom style="hair">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hair">
        <color indexed="8"/>
      </top>
      <bottom style="hair">
        <color indexed="8"/>
      </bottom>
      <diagonal/>
    </border>
    <border>
      <left style="hair">
        <color auto="1"/>
      </left>
      <right style="hair">
        <color auto="1"/>
      </right>
      <top style="hair">
        <color auto="1"/>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
      <left style="hair">
        <color auto="1"/>
      </left>
      <right style="hair">
        <color auto="1"/>
      </right>
      <top/>
      <bottom style="hair">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indexed="8"/>
      </right>
      <top style="thin">
        <color auto="1"/>
      </top>
      <bottom style="thin">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s>
  <cellStyleXfs count="10">
    <xf numFmtId="0" fontId="0" fillId="0" borderId="0"/>
    <xf numFmtId="9" fontId="40" fillId="0" borderId="0" applyFont="0" applyFill="0" applyBorder="0" applyAlignment="0" applyProtection="0"/>
    <xf numFmtId="0" fontId="18" fillId="0" borderId="0"/>
    <xf numFmtId="0" fontId="18" fillId="0" borderId="0"/>
    <xf numFmtId="0" fontId="18" fillId="0" borderId="0"/>
    <xf numFmtId="43" fontId="44" fillId="0" borderId="0" applyFont="0" applyFill="0" applyBorder="0" applyAlignment="0" applyProtection="0"/>
    <xf numFmtId="0" fontId="48" fillId="0" borderId="0" applyBorder="0" applyProtection="0"/>
    <xf numFmtId="0" fontId="51" fillId="0" borderId="0" applyNumberFormat="0" applyFill="0" applyBorder="0" applyAlignment="0" applyProtection="0"/>
    <xf numFmtId="0" fontId="54" fillId="0" borderId="0" applyNumberFormat="0" applyFill="0" applyBorder="0" applyProtection="0"/>
    <xf numFmtId="166" fontId="18" fillId="0" borderId="0" applyFill="0" applyBorder="0" applyAlignment="0" applyProtection="0"/>
  </cellStyleXfs>
  <cellXfs count="841">
    <xf numFmtId="0" fontId="0" fillId="0" borderId="0" xfId="0"/>
    <xf numFmtId="0" fontId="6" fillId="0" borderId="0" xfId="0" applyFont="1"/>
    <xf numFmtId="0" fontId="0" fillId="0" borderId="0" xfId="0" applyAlignment="1"/>
    <xf numFmtId="0" fontId="7" fillId="0" borderId="0" xfId="0" applyFont="1" applyAlignment="1"/>
    <xf numFmtId="0" fontId="8" fillId="0" borderId="0" xfId="0" applyFont="1" applyAlignment="1"/>
    <xf numFmtId="0" fontId="9" fillId="0" borderId="0" xfId="0" applyFont="1" applyAlignment="1"/>
    <xf numFmtId="3" fontId="9" fillId="0" borderId="12" xfId="0" applyNumberFormat="1" applyFont="1" applyBorder="1" applyAlignment="1">
      <alignment horizontal="right"/>
    </xf>
    <xf numFmtId="9" fontId="9" fillId="0" borderId="13" xfId="1" applyFont="1" applyBorder="1" applyAlignment="1">
      <alignment horizontal="right"/>
    </xf>
    <xf numFmtId="3" fontId="9" fillId="0" borderId="14" xfId="0" applyNumberFormat="1" applyFont="1" applyBorder="1" applyAlignment="1">
      <alignment horizontal="right"/>
    </xf>
    <xf numFmtId="3" fontId="9" fillId="0" borderId="15" xfId="0" applyNumberFormat="1" applyFont="1" applyBorder="1" applyAlignment="1">
      <alignment horizontal="right"/>
    </xf>
    <xf numFmtId="3" fontId="9" fillId="0" borderId="17" xfId="0" applyNumberFormat="1" applyFont="1" applyBorder="1" applyAlignment="1">
      <alignment horizontal="right"/>
    </xf>
    <xf numFmtId="3" fontId="9" fillId="0" borderId="18" xfId="0" applyNumberFormat="1" applyFont="1" applyBorder="1" applyAlignment="1">
      <alignment horizontal="right"/>
    </xf>
    <xf numFmtId="3" fontId="9" fillId="0" borderId="3" xfId="0" applyNumberFormat="1" applyFont="1" applyBorder="1" applyAlignment="1">
      <alignment horizontal="right"/>
    </xf>
    <xf numFmtId="3" fontId="9" fillId="0" borderId="2" xfId="0" applyNumberFormat="1" applyFont="1" applyBorder="1" applyAlignment="1">
      <alignment horizontal="right"/>
    </xf>
    <xf numFmtId="9" fontId="9" fillId="0" borderId="21" xfId="1" applyFont="1" applyBorder="1" applyAlignment="1">
      <alignment horizontal="right"/>
    </xf>
    <xf numFmtId="3" fontId="9" fillId="0" borderId="22" xfId="0" applyNumberFormat="1" applyFont="1" applyBorder="1" applyAlignment="1">
      <alignment horizontal="right"/>
    </xf>
    <xf numFmtId="3" fontId="9" fillId="0" borderId="23" xfId="0" applyNumberFormat="1" applyFont="1" applyBorder="1" applyAlignment="1">
      <alignment horizontal="right"/>
    </xf>
    <xf numFmtId="0" fontId="10" fillId="2" borderId="24" xfId="0" applyFont="1" applyFill="1" applyBorder="1"/>
    <xf numFmtId="0" fontId="9" fillId="0" borderId="25" xfId="0" applyFont="1" applyBorder="1" applyAlignment="1">
      <alignment horizontal="right"/>
    </xf>
    <xf numFmtId="3" fontId="9" fillId="0" borderId="26" xfId="0" applyNumberFormat="1" applyFont="1" applyBorder="1" applyAlignment="1">
      <alignment horizontal="right"/>
    </xf>
    <xf numFmtId="3" fontId="9" fillId="0" borderId="11" xfId="0" applyNumberFormat="1" applyFont="1" applyBorder="1" applyAlignment="1">
      <alignment horizontal="right"/>
    </xf>
    <xf numFmtId="3" fontId="9" fillId="0" borderId="28" xfId="0" applyNumberFormat="1" applyFont="1" applyBorder="1" applyAlignment="1">
      <alignment horizontal="right"/>
    </xf>
    <xf numFmtId="0" fontId="9" fillId="0" borderId="29" xfId="0" applyFont="1" applyBorder="1"/>
    <xf numFmtId="9" fontId="9" fillId="0" borderId="27" xfId="1" applyFont="1" applyBorder="1" applyAlignment="1">
      <alignment horizontal="right"/>
    </xf>
    <xf numFmtId="3" fontId="9" fillId="0" borderId="25" xfId="0" applyNumberFormat="1" applyFont="1" applyBorder="1" applyAlignment="1">
      <alignment horizontal="right"/>
    </xf>
    <xf numFmtId="0" fontId="0" fillId="0" borderId="0" xfId="0" applyAlignment="1">
      <alignment wrapText="1"/>
    </xf>
    <xf numFmtId="3" fontId="9" fillId="0" borderId="31" xfId="0" applyNumberFormat="1" applyFont="1" applyBorder="1" applyAlignment="1">
      <alignment horizontal="right"/>
    </xf>
    <xf numFmtId="3" fontId="9" fillId="0" borderId="14" xfId="0" applyNumberFormat="1" applyFont="1" applyBorder="1"/>
    <xf numFmtId="3" fontId="9" fillId="0" borderId="3" xfId="0" applyNumberFormat="1" applyFont="1" applyBorder="1"/>
    <xf numFmtId="3" fontId="9" fillId="0" borderId="22" xfId="0" applyNumberFormat="1" applyFont="1" applyBorder="1"/>
    <xf numFmtId="3" fontId="9" fillId="0" borderId="32" xfId="0" applyNumberFormat="1" applyFont="1" applyBorder="1" applyAlignment="1">
      <alignment horizontal="right"/>
    </xf>
    <xf numFmtId="3" fontId="9" fillId="0" borderId="28" xfId="0" applyNumberFormat="1" applyFont="1" applyBorder="1"/>
    <xf numFmtId="3" fontId="9" fillId="0" borderId="33" xfId="0" applyNumberFormat="1" applyFont="1" applyBorder="1" applyAlignment="1">
      <alignment horizontal="right"/>
    </xf>
    <xf numFmtId="3" fontId="9" fillId="0" borderId="37" xfId="0" applyNumberFormat="1" applyFont="1" applyBorder="1" applyAlignment="1">
      <alignment horizontal="right"/>
    </xf>
    <xf numFmtId="3" fontId="9" fillId="0" borderId="38" xfId="0" applyNumberFormat="1" applyFont="1" applyBorder="1" applyAlignment="1">
      <alignment horizontal="right"/>
    </xf>
    <xf numFmtId="0" fontId="10" fillId="2" borderId="43" xfId="0" applyFont="1" applyFill="1" applyBorder="1"/>
    <xf numFmtId="0" fontId="12" fillId="0" borderId="0" xfId="0" applyFont="1" applyAlignment="1">
      <alignment horizontal="left"/>
    </xf>
    <xf numFmtId="0" fontId="12" fillId="0" borderId="0" xfId="0" applyFont="1" applyAlignment="1">
      <alignment horizontal="left" indent="2"/>
    </xf>
    <xf numFmtId="0" fontId="0" fillId="0" borderId="0" xfId="0" applyBorder="1" applyAlignment="1">
      <alignment vertical="top" wrapText="1"/>
    </xf>
    <xf numFmtId="0" fontId="8" fillId="0" borderId="0" xfId="0" applyFont="1" applyFill="1" applyBorder="1" applyAlignment="1">
      <alignment horizontal="center" vertical="top" wrapText="1"/>
    </xf>
    <xf numFmtId="0" fontId="0" fillId="0" borderId="26" xfId="0" applyBorder="1" applyAlignment="1">
      <alignment vertical="top" wrapText="1"/>
    </xf>
    <xf numFmtId="0" fontId="8" fillId="3" borderId="48" xfId="0" applyFont="1" applyFill="1" applyBorder="1" applyAlignment="1">
      <alignment horizontal="center" vertical="top" wrapText="1"/>
    </xf>
    <xf numFmtId="0" fontId="8" fillId="3" borderId="14" xfId="0" applyFont="1" applyFill="1" applyBorder="1" applyAlignment="1">
      <alignment vertical="top" wrapText="1"/>
    </xf>
    <xf numFmtId="0" fontId="0" fillId="0" borderId="49" xfId="0" applyBorder="1" applyAlignment="1">
      <alignment vertical="top" wrapText="1"/>
    </xf>
    <xf numFmtId="0" fontId="0" fillId="0" borderId="50" xfId="0" applyBorder="1" applyAlignment="1">
      <alignment horizontal="right" vertical="top" wrapText="1"/>
    </xf>
    <xf numFmtId="0" fontId="0" fillId="0" borderId="51" xfId="0" applyBorder="1" applyAlignment="1">
      <alignment horizontal="right" vertical="top" wrapText="1"/>
    </xf>
    <xf numFmtId="0" fontId="0" fillId="0" borderId="52" xfId="0" applyBorder="1" applyAlignment="1">
      <alignment horizontal="center" vertical="top" wrapText="1"/>
    </xf>
    <xf numFmtId="0" fontId="0" fillId="0" borderId="0" xfId="0" applyBorder="1" applyAlignment="1">
      <alignment horizontal="center" vertical="top" wrapText="1"/>
    </xf>
    <xf numFmtId="0" fontId="8" fillId="3" borderId="13" xfId="0" applyFont="1" applyFill="1" applyBorder="1" applyAlignment="1">
      <alignment horizontal="center" vertical="top" wrapText="1"/>
    </xf>
    <xf numFmtId="0" fontId="0" fillId="0" borderId="16" xfId="0" applyBorder="1" applyAlignment="1">
      <alignment vertical="top" wrapText="1"/>
    </xf>
    <xf numFmtId="0" fontId="0" fillId="0" borderId="19" xfId="0" applyBorder="1" applyAlignment="1">
      <alignment horizontal="right" vertical="top" wrapText="1"/>
    </xf>
    <xf numFmtId="0" fontId="0" fillId="0" borderId="53" xfId="0" applyBorder="1" applyAlignment="1">
      <alignment horizontal="right" vertical="top" wrapText="1"/>
    </xf>
    <xf numFmtId="0" fontId="0" fillId="0" borderId="37" xfId="0" applyBorder="1" applyAlignment="1">
      <alignment horizontal="center" vertical="top" wrapText="1"/>
    </xf>
    <xf numFmtId="0" fontId="8" fillId="3" borderId="11" xfId="0" applyFont="1" applyFill="1" applyBorder="1" applyAlignment="1">
      <alignment vertical="top" wrapText="1"/>
    </xf>
    <xf numFmtId="0" fontId="0" fillId="0" borderId="8" xfId="0" applyBorder="1" applyAlignment="1">
      <alignment vertical="top" wrapText="1"/>
    </xf>
    <xf numFmtId="0" fontId="0" fillId="0" borderId="10" xfId="0" applyBorder="1" applyAlignment="1">
      <alignment horizontal="right" vertical="top" wrapText="1"/>
    </xf>
    <xf numFmtId="0" fontId="0" fillId="0" borderId="54" xfId="0" applyBorder="1" applyAlignment="1">
      <alignment horizontal="right" vertical="top" wrapText="1"/>
    </xf>
    <xf numFmtId="0" fontId="0" fillId="3" borderId="27" xfId="0" applyFill="1" applyBorder="1" applyAlignment="1">
      <alignment wrapText="1"/>
    </xf>
    <xf numFmtId="0" fontId="13" fillId="3" borderId="11" xfId="0" applyFont="1" applyFill="1" applyBorder="1" applyAlignment="1">
      <alignment horizontal="center" wrapText="1"/>
    </xf>
    <xf numFmtId="0" fontId="0" fillId="0" borderId="40" xfId="0" applyBorder="1" applyAlignment="1">
      <alignment wrapText="1"/>
    </xf>
    <xf numFmtId="0" fontId="0" fillId="0" borderId="25" xfId="0" applyBorder="1" applyAlignment="1">
      <alignment horizontal="right" wrapText="1"/>
    </xf>
    <xf numFmtId="0" fontId="0" fillId="0" borderId="47" xfId="0" applyBorder="1" applyAlignment="1">
      <alignment horizontal="right" wrapText="1"/>
    </xf>
    <xf numFmtId="0" fontId="0" fillId="0" borderId="26" xfId="0" applyBorder="1" applyAlignment="1">
      <alignment horizontal="center" vertical="top" wrapText="1"/>
    </xf>
    <xf numFmtId="0" fontId="0" fillId="0" borderId="0" xfId="0" applyBorder="1" applyAlignment="1">
      <alignment horizontal="right" vertical="top" wrapText="1"/>
    </xf>
    <xf numFmtId="0" fontId="6" fillId="0" borderId="0" xfId="0" applyFont="1" applyAlignment="1"/>
    <xf numFmtId="0" fontId="14" fillId="0" borderId="0" xfId="0" applyFont="1"/>
    <xf numFmtId="0" fontId="15" fillId="4" borderId="56" xfId="0" applyFont="1" applyFill="1" applyBorder="1" applyAlignment="1">
      <alignment horizontal="center" vertical="center" wrapText="1"/>
    </xf>
    <xf numFmtId="0" fontId="16" fillId="5" borderId="59" xfId="0" applyFont="1" applyFill="1" applyBorder="1" applyAlignment="1">
      <alignment horizontal="right" vertical="center" wrapText="1"/>
    </xf>
    <xf numFmtId="0" fontId="0" fillId="0" borderId="60" xfId="0" applyFont="1" applyBorder="1" applyAlignment="1">
      <alignment horizontal="right" vertical="center"/>
    </xf>
    <xf numFmtId="0" fontId="0" fillId="0" borderId="56" xfId="0" applyBorder="1"/>
    <xf numFmtId="0" fontId="17" fillId="4" borderId="56" xfId="0" applyFont="1" applyFill="1" applyBorder="1" applyAlignment="1">
      <alignment horizontal="center" vertical="center" wrapText="1"/>
    </xf>
    <xf numFmtId="0" fontId="15" fillId="4" borderId="61" xfId="0" applyFont="1" applyFill="1" applyBorder="1" applyAlignment="1">
      <alignment horizontal="center" vertical="center" wrapText="1"/>
    </xf>
    <xf numFmtId="0" fontId="0" fillId="0" borderId="63" xfId="0" applyBorder="1"/>
    <xf numFmtId="0" fontId="0" fillId="0" borderId="60" xfId="0" applyBorder="1"/>
    <xf numFmtId="0" fontId="15" fillId="4" borderId="66" xfId="0" applyFont="1" applyFill="1" applyBorder="1" applyAlignment="1">
      <alignment horizontal="center" vertical="center" wrapText="1"/>
    </xf>
    <xf numFmtId="0" fontId="0" fillId="0" borderId="59" xfId="0" applyFont="1" applyBorder="1" applyAlignment="1">
      <alignment horizontal="right" vertical="center"/>
    </xf>
    <xf numFmtId="0" fontId="16" fillId="5" borderId="67" xfId="0" applyFont="1" applyFill="1" applyBorder="1" applyAlignment="1">
      <alignment horizontal="right" vertical="center" wrapText="1"/>
    </xf>
    <xf numFmtId="0" fontId="0" fillId="0" borderId="0" xfId="0" applyBorder="1"/>
    <xf numFmtId="0" fontId="0" fillId="0" borderId="71" xfId="0" applyBorder="1"/>
    <xf numFmtId="0" fontId="19" fillId="0" borderId="0" xfId="3" applyFont="1" applyFill="1" applyBorder="1" applyAlignment="1">
      <alignment horizontal="center"/>
    </xf>
    <xf numFmtId="0" fontId="20" fillId="0" borderId="0" xfId="0" applyFont="1" applyFill="1" applyBorder="1" applyAlignment="1">
      <alignment horizontal="center"/>
    </xf>
    <xf numFmtId="0" fontId="21"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2" fillId="0" borderId="0" xfId="4" applyFont="1" applyAlignment="1">
      <alignment horizontal="center"/>
    </xf>
    <xf numFmtId="0" fontId="15" fillId="6" borderId="73" xfId="0" applyFont="1" applyFill="1" applyBorder="1" applyAlignment="1">
      <alignment horizontal="center"/>
    </xf>
    <xf numFmtId="0" fontId="15" fillId="6" borderId="74" xfId="0" applyFont="1" applyFill="1" applyBorder="1" applyAlignment="1">
      <alignment horizontal="center"/>
    </xf>
    <xf numFmtId="0" fontId="15" fillId="6" borderId="75" xfId="0" applyFont="1" applyFill="1" applyBorder="1" applyAlignment="1">
      <alignment horizontal="center"/>
    </xf>
    <xf numFmtId="0" fontId="15" fillId="6" borderId="77" xfId="0" applyFont="1" applyFill="1" applyBorder="1" applyAlignment="1">
      <alignment horizontal="center"/>
    </xf>
    <xf numFmtId="0" fontId="15" fillId="6" borderId="60" xfId="0" applyFont="1" applyFill="1" applyBorder="1" applyAlignment="1">
      <alignment horizontal="center"/>
    </xf>
    <xf numFmtId="0" fontId="15" fillId="6" borderId="79" xfId="0" applyFont="1" applyFill="1" applyBorder="1" applyAlignment="1">
      <alignment horizontal="center"/>
    </xf>
    <xf numFmtId="0" fontId="15" fillId="6" borderId="80" xfId="0" applyFont="1" applyFill="1" applyBorder="1" applyAlignment="1">
      <alignment horizontal="center"/>
    </xf>
    <xf numFmtId="0" fontId="20" fillId="0" borderId="0" xfId="0" applyFont="1" applyAlignment="1">
      <alignment horizontal="left" wrapText="1"/>
    </xf>
    <xf numFmtId="0" fontId="19" fillId="0" borderId="77" xfId="3" applyFont="1" applyFill="1" applyBorder="1" applyAlignment="1">
      <alignment horizontal="center" vertical="center"/>
    </xf>
    <xf numFmtId="0" fontId="20" fillId="0" borderId="74" xfId="0" applyFont="1" applyBorder="1" applyAlignment="1">
      <alignment vertical="top" wrapText="1"/>
    </xf>
    <xf numFmtId="0" fontId="20" fillId="0" borderId="0" xfId="0" applyFont="1" applyAlignment="1">
      <alignment vertical="top" wrapText="1"/>
    </xf>
    <xf numFmtId="0" fontId="19" fillId="0" borderId="81" xfId="0" applyFont="1" applyBorder="1" applyAlignment="1">
      <alignment horizontal="center" vertical="center"/>
    </xf>
    <xf numFmtId="0" fontId="17" fillId="0" borderId="77" xfId="0" applyFont="1" applyBorder="1" applyAlignment="1">
      <alignment horizontal="center"/>
    </xf>
    <xf numFmtId="0" fontId="18" fillId="0" borderId="77" xfId="0" applyFont="1" applyFill="1" applyBorder="1" applyAlignment="1">
      <alignment horizontal="center" vertical="center"/>
    </xf>
    <xf numFmtId="0" fontId="25" fillId="0" borderId="77" xfId="0" applyFont="1" applyBorder="1" applyAlignment="1">
      <alignment vertical="top" wrapText="1"/>
    </xf>
    <xf numFmtId="0" fontId="15" fillId="0" borderId="77" xfId="0" applyFont="1" applyBorder="1" applyAlignment="1">
      <alignment horizontal="center" vertical="center"/>
    </xf>
    <xf numFmtId="0" fontId="18" fillId="0" borderId="77" xfId="0" applyFont="1" applyBorder="1" applyAlignment="1">
      <alignment horizontal="center" vertical="center"/>
    </xf>
    <xf numFmtId="0" fontId="25" fillId="0" borderId="77" xfId="0" applyFont="1" applyBorder="1" applyAlignment="1">
      <alignment vertical="center" wrapText="1"/>
    </xf>
    <xf numFmtId="0" fontId="19" fillId="0" borderId="77" xfId="0" applyFont="1" applyBorder="1" applyAlignment="1">
      <alignment horizontal="left" vertical="top" wrapText="1"/>
    </xf>
    <xf numFmtId="0" fontId="24" fillId="0" borderId="77" xfId="0" applyFont="1" applyBorder="1" applyAlignment="1">
      <alignment horizontal="center" vertical="center" wrapText="1"/>
    </xf>
    <xf numFmtId="0" fontId="19" fillId="0" borderId="77" xfId="0" applyFont="1" applyBorder="1" applyAlignment="1">
      <alignment vertical="top" wrapText="1"/>
    </xf>
    <xf numFmtId="0" fontId="19" fillId="0" borderId="77" xfId="0" applyFont="1" applyBorder="1" applyAlignment="1">
      <alignment horizontal="center" vertical="center"/>
    </xf>
    <xf numFmtId="0" fontId="26" fillId="0" borderId="77" xfId="0" applyFont="1" applyBorder="1" applyAlignment="1">
      <alignment horizontal="left"/>
    </xf>
    <xf numFmtId="0" fontId="26" fillId="0" borderId="77" xfId="0" applyFont="1" applyBorder="1" applyAlignment="1">
      <alignment horizontal="center"/>
    </xf>
    <xf numFmtId="0" fontId="20" fillId="0" borderId="77" xfId="0" applyFont="1" applyBorder="1" applyAlignment="1">
      <alignment vertical="top" wrapText="1"/>
    </xf>
    <xf numFmtId="0" fontId="20" fillId="0" borderId="77" xfId="0" applyFont="1" applyBorder="1" applyAlignment="1">
      <alignment wrapText="1"/>
    </xf>
    <xf numFmtId="0" fontId="26" fillId="0" borderId="77" xfId="0" applyFont="1" applyFill="1" applyBorder="1" applyAlignment="1">
      <alignment horizontal="center"/>
    </xf>
    <xf numFmtId="0" fontId="26" fillId="0" borderId="0" xfId="0" applyFont="1" applyBorder="1" applyAlignment="1">
      <alignment horizontal="left"/>
    </xf>
    <xf numFmtId="0" fontId="26" fillId="0" borderId="0" xfId="0" applyFont="1" applyBorder="1"/>
    <xf numFmtId="0" fontId="27" fillId="0" borderId="81" xfId="0" applyFont="1" applyBorder="1" applyAlignment="1">
      <alignment horizontal="center"/>
    </xf>
    <xf numFmtId="0" fontId="20" fillId="0" borderId="0" xfId="0" applyFont="1"/>
    <xf numFmtId="0" fontId="20" fillId="0" borderId="0" xfId="0" applyFont="1" applyAlignment="1">
      <alignment wrapText="1"/>
    </xf>
    <xf numFmtId="0" fontId="20" fillId="0" borderId="82" xfId="0" applyFont="1" applyBorder="1" applyAlignment="1">
      <alignment wrapText="1"/>
    </xf>
    <xf numFmtId="0" fontId="26" fillId="0" borderId="80" xfId="0" applyFont="1" applyFill="1" applyBorder="1" applyAlignment="1">
      <alignment horizontal="center"/>
    </xf>
    <xf numFmtId="0" fontId="20" fillId="0" borderId="74" xfId="0" applyFont="1" applyFill="1" applyBorder="1" applyAlignment="1">
      <alignment vertical="top" wrapText="1"/>
    </xf>
    <xf numFmtId="0" fontId="18" fillId="0" borderId="77" xfId="3" applyFont="1" applyFill="1" applyBorder="1" applyAlignment="1">
      <alignment vertical="center"/>
    </xf>
    <xf numFmtId="0" fontId="25" fillId="0" borderId="77" xfId="0" applyFont="1" applyFill="1" applyBorder="1" applyAlignment="1">
      <alignment vertical="top" wrapText="1"/>
    </xf>
    <xf numFmtId="0" fontId="25" fillId="0" borderId="11" xfId="0" applyFont="1" applyBorder="1" applyAlignment="1">
      <alignment horizontal="justify" vertical="top"/>
    </xf>
    <xf numFmtId="0" fontId="18" fillId="0" borderId="80" xfId="3" applyFont="1" applyFill="1" applyBorder="1" applyAlignment="1">
      <alignment vertical="center"/>
    </xf>
    <xf numFmtId="0" fontId="25" fillId="0" borderId="82" xfId="0" applyFont="1" applyFill="1" applyBorder="1" applyAlignment="1">
      <alignment vertical="top" wrapText="1"/>
    </xf>
    <xf numFmtId="0" fontId="15" fillId="0" borderId="80" xfId="0" applyFont="1" applyFill="1" applyBorder="1" applyAlignment="1">
      <alignment vertical="center"/>
    </xf>
    <xf numFmtId="0" fontId="25" fillId="0" borderId="79" xfId="0" applyFont="1" applyFill="1" applyBorder="1" applyAlignment="1">
      <alignment vertical="top" wrapText="1"/>
    </xf>
    <xf numFmtId="0" fontId="18" fillId="0" borderId="80" xfId="0" applyFont="1" applyFill="1" applyBorder="1" applyAlignment="1">
      <alignment horizontal="center" vertical="center"/>
    </xf>
    <xf numFmtId="0" fontId="20" fillId="0" borderId="83" xfId="0" applyFont="1" applyFill="1" applyBorder="1" applyAlignment="1">
      <alignment vertical="center" wrapText="1"/>
    </xf>
    <xf numFmtId="0" fontId="25" fillId="0" borderId="81" xfId="0" applyFont="1" applyFill="1" applyBorder="1" applyAlignment="1">
      <alignment vertical="top" wrapText="1"/>
    </xf>
    <xf numFmtId="0" fontId="25" fillId="0" borderId="83" xfId="0" applyFont="1" applyFill="1" applyBorder="1" applyAlignment="1">
      <alignment vertical="top" wrapText="1"/>
    </xf>
    <xf numFmtId="0" fontId="25" fillId="0" borderId="0" xfId="0" applyFont="1" applyAlignment="1">
      <alignment horizontal="justify" vertical="top"/>
    </xf>
    <xf numFmtId="0" fontId="19" fillId="0" borderId="77" xfId="3" applyFont="1" applyFill="1" applyBorder="1" applyAlignment="1">
      <alignment vertical="center"/>
    </xf>
    <xf numFmtId="0" fontId="15" fillId="0" borderId="77" xfId="0" applyFont="1" applyFill="1" applyBorder="1" applyAlignment="1">
      <alignment vertical="center"/>
    </xf>
    <xf numFmtId="0" fontId="28" fillId="0" borderId="0" xfId="0" applyFont="1" applyAlignment="1">
      <alignment horizontal="justify"/>
    </xf>
    <xf numFmtId="0" fontId="25" fillId="0" borderId="0" xfId="0" applyFont="1" applyAlignment="1">
      <alignment vertical="top" wrapText="1"/>
    </xf>
    <xf numFmtId="0" fontId="28" fillId="0" borderId="81" xfId="0" applyFont="1" applyFill="1" applyBorder="1" applyAlignment="1">
      <alignment wrapText="1"/>
    </xf>
    <xf numFmtId="0" fontId="26" fillId="0" borderId="84" xfId="0" applyFont="1" applyBorder="1" applyAlignment="1">
      <alignment horizontal="center"/>
    </xf>
    <xf numFmtId="0" fontId="17" fillId="0" borderId="84" xfId="0" applyFont="1" applyBorder="1" applyAlignment="1">
      <alignment horizontal="center"/>
    </xf>
    <xf numFmtId="0" fontId="26" fillId="0" borderId="84" xfId="0" applyFont="1" applyBorder="1" applyAlignment="1">
      <alignment horizontal="left"/>
    </xf>
    <xf numFmtId="0" fontId="26" fillId="0" borderId="84" xfId="0" applyFont="1" applyFill="1" applyBorder="1" applyAlignment="1">
      <alignment horizontal="center"/>
    </xf>
    <xf numFmtId="0" fontId="0" fillId="0" borderId="0" xfId="0" applyBorder="1" applyAlignment="1">
      <alignment horizontal="center"/>
    </xf>
    <xf numFmtId="0" fontId="15" fillId="0" borderId="0" xfId="0" applyFont="1" applyBorder="1" applyAlignment="1">
      <alignment horizontal="center"/>
    </xf>
    <xf numFmtId="0" fontId="29" fillId="0" borderId="0" xfId="0" applyFont="1" applyBorder="1" applyAlignment="1">
      <alignment horizontal="left" vertical="top" wrapText="1"/>
    </xf>
    <xf numFmtId="0" fontId="26" fillId="0" borderId="0" xfId="0" applyFont="1" applyFill="1" applyBorder="1"/>
    <xf numFmtId="0" fontId="26" fillId="0" borderId="0" xfId="0" applyFont="1" applyBorder="1" applyAlignment="1">
      <alignment horizontal="center"/>
    </xf>
    <xf numFmtId="0" fontId="30" fillId="0" borderId="0" xfId="0" applyFont="1" applyBorder="1" applyAlignment="1">
      <alignment horizontal="center"/>
    </xf>
    <xf numFmtId="0" fontId="18" fillId="0" borderId="0" xfId="0" applyFont="1" applyBorder="1" applyAlignment="1">
      <alignment horizontal="center"/>
    </xf>
    <xf numFmtId="0" fontId="0" fillId="0" borderId="0" xfId="0" applyBorder="1" applyAlignment="1">
      <alignment horizontal="left"/>
    </xf>
    <xf numFmtId="0" fontId="0" fillId="0" borderId="0" xfId="0" applyFill="1" applyBorder="1" applyAlignment="1">
      <alignment horizontal="left"/>
    </xf>
    <xf numFmtId="0" fontId="19" fillId="0" borderId="0" xfId="4" applyFont="1" applyFill="1" applyBorder="1" applyAlignment="1">
      <alignment horizontal="center"/>
    </xf>
    <xf numFmtId="0" fontId="26" fillId="0" borderId="0" xfId="0" applyFont="1" applyFill="1" applyBorder="1" applyAlignment="1">
      <alignment horizontal="center"/>
    </xf>
    <xf numFmtId="0" fontId="31" fillId="0" borderId="0" xfId="4" applyFont="1" applyFill="1" applyBorder="1" applyAlignment="1">
      <alignment horizontal="center"/>
    </xf>
    <xf numFmtId="0" fontId="21" fillId="0" borderId="0" xfId="0" applyFont="1" applyBorder="1" applyAlignment="1">
      <alignment horizontal="center"/>
    </xf>
    <xf numFmtId="164" fontId="19" fillId="0" borderId="77" xfId="0" applyNumberFormat="1" applyFont="1" applyBorder="1" applyAlignment="1">
      <alignment horizontal="center" vertical="center"/>
    </xf>
    <xf numFmtId="0" fontId="17" fillId="0" borderId="0" xfId="0" applyFont="1" applyBorder="1" applyAlignment="1">
      <alignment horizontal="center"/>
    </xf>
    <xf numFmtId="0" fontId="15" fillId="0" borderId="86" xfId="0" applyFont="1" applyBorder="1" applyAlignment="1">
      <alignment horizontal="center"/>
    </xf>
    <xf numFmtId="164" fontId="27" fillId="0" borderId="77" xfId="0" applyNumberFormat="1" applyFont="1" applyBorder="1" applyAlignment="1">
      <alignment horizontal="center"/>
    </xf>
    <xf numFmtId="0" fontId="32" fillId="0" borderId="81" xfId="3" applyFont="1" applyBorder="1" applyAlignment="1">
      <alignment horizontal="center"/>
    </xf>
    <xf numFmtId="15" fontId="27" fillId="0" borderId="77" xfId="0" applyNumberFormat="1" applyFont="1" applyBorder="1" applyAlignment="1">
      <alignment horizontal="center"/>
    </xf>
    <xf numFmtId="0" fontId="17" fillId="0" borderId="81" xfId="0" applyFont="1" applyBorder="1" applyAlignment="1">
      <alignment horizontal="center"/>
    </xf>
    <xf numFmtId="0" fontId="32" fillId="0" borderId="77" xfId="0" applyFont="1" applyBorder="1" applyAlignment="1">
      <alignment horizontal="center"/>
    </xf>
    <xf numFmtId="0" fontId="17" fillId="0" borderId="86" xfId="0" applyFont="1" applyBorder="1" applyAlignment="1">
      <alignment horizontal="center"/>
    </xf>
    <xf numFmtId="0" fontId="0" fillId="0" borderId="0" xfId="0" applyFill="1"/>
    <xf numFmtId="164" fontId="27" fillId="0" borderId="80" xfId="0" applyNumberFormat="1" applyFont="1" applyBorder="1" applyAlignment="1">
      <alignment horizontal="center"/>
    </xf>
    <xf numFmtId="0" fontId="32" fillId="0" borderId="80" xfId="0" applyFont="1" applyBorder="1" applyAlignment="1">
      <alignment horizontal="center"/>
    </xf>
    <xf numFmtId="0" fontId="17" fillId="0" borderId="87" xfId="0" applyFont="1" applyBorder="1" applyAlignment="1">
      <alignment horizontal="center"/>
    </xf>
    <xf numFmtId="0" fontId="26" fillId="0" borderId="86" xfId="0" applyFont="1" applyBorder="1" applyAlignment="1">
      <alignment horizontal="center"/>
    </xf>
    <xf numFmtId="15" fontId="0" fillId="0" borderId="0" xfId="0" applyNumberFormat="1" applyBorder="1"/>
    <xf numFmtId="15" fontId="26" fillId="0" borderId="0" xfId="0" applyNumberFormat="1" applyFont="1" applyBorder="1" applyAlignment="1">
      <alignment horizontal="center"/>
    </xf>
    <xf numFmtId="0" fontId="0" fillId="0" borderId="0" xfId="0" applyFill="1" applyBorder="1"/>
    <xf numFmtId="2" fontId="15" fillId="0" borderId="0" xfId="0" applyNumberFormat="1" applyFont="1" applyBorder="1" applyAlignment="1">
      <alignment horizontal="center"/>
    </xf>
    <xf numFmtId="0" fontId="26" fillId="0" borderId="0" xfId="0" applyFont="1" applyFill="1" applyBorder="1" applyAlignment="1">
      <alignment horizontal="left"/>
    </xf>
    <xf numFmtId="0" fontId="18" fillId="0" borderId="0" xfId="0" applyFont="1" applyBorder="1"/>
    <xf numFmtId="0" fontId="33" fillId="0" borderId="0" xfId="0" applyFont="1" applyBorder="1" applyAlignment="1">
      <alignment horizontal="center"/>
    </xf>
    <xf numFmtId="0" fontId="15" fillId="6" borderId="0" xfId="0" applyFont="1" applyFill="1" applyBorder="1" applyAlignment="1">
      <alignment horizontal="center"/>
    </xf>
    <xf numFmtId="49" fontId="26" fillId="0" borderId="0" xfId="0" applyNumberFormat="1" applyFont="1" applyBorder="1"/>
    <xf numFmtId="17" fontId="0" fillId="0" borderId="0" xfId="0" applyNumberFormat="1" applyBorder="1" applyAlignment="1">
      <alignment horizontal="center"/>
    </xf>
    <xf numFmtId="15" fontId="0" fillId="0" borderId="0" xfId="0" applyNumberFormat="1" applyBorder="1" applyAlignment="1">
      <alignment horizontal="center"/>
    </xf>
    <xf numFmtId="0" fontId="30" fillId="0" borderId="0" xfId="0" applyFont="1" applyBorder="1"/>
    <xf numFmtId="0" fontId="18" fillId="0" borderId="0" xfId="4"/>
    <xf numFmtId="0" fontId="18" fillId="0" borderId="0" xfId="4" applyAlignment="1">
      <alignment horizontal="center"/>
    </xf>
    <xf numFmtId="0" fontId="15" fillId="0" borderId="0" xfId="4" applyFont="1" applyAlignment="1">
      <alignment horizontal="center"/>
    </xf>
    <xf numFmtId="0" fontId="33" fillId="0" borderId="0" xfId="4" applyFont="1" applyAlignment="1">
      <alignment horizontal="center"/>
    </xf>
    <xf numFmtId="0" fontId="19" fillId="0" borderId="76" xfId="4" applyFont="1" applyBorder="1" applyAlignment="1">
      <alignment horizontal="center" vertical="center"/>
    </xf>
    <xf numFmtId="0" fontId="24" fillId="0" borderId="77" xfId="4" applyFont="1" applyBorder="1" applyAlignment="1">
      <alignment horizontal="center" vertical="top"/>
    </xf>
    <xf numFmtId="0" fontId="19" fillId="0" borderId="77" xfId="4" applyFont="1" applyFill="1" applyBorder="1" applyAlignment="1">
      <alignment horizontal="center" vertical="center"/>
    </xf>
    <xf numFmtId="0" fontId="24" fillId="0" borderId="77" xfId="4" applyFont="1" applyBorder="1" applyAlignment="1">
      <alignment horizontal="center" vertical="center"/>
    </xf>
    <xf numFmtId="0" fontId="25" fillId="0" borderId="0" xfId="0" applyFont="1" applyAlignment="1">
      <alignment vertical="top"/>
    </xf>
    <xf numFmtId="0" fontId="19" fillId="0" borderId="81" xfId="4" applyFont="1" applyBorder="1" applyAlignment="1">
      <alignment horizontal="center" vertical="center"/>
    </xf>
    <xf numFmtId="0" fontId="17" fillId="0" borderId="77" xfId="4" applyFont="1" applyBorder="1" applyAlignment="1">
      <alignment horizontal="center" vertical="top"/>
    </xf>
    <xf numFmtId="0" fontId="18" fillId="0" borderId="77" xfId="4" applyFont="1" applyFill="1" applyBorder="1" applyAlignment="1">
      <alignment vertical="center"/>
    </xf>
    <xf numFmtId="0" fontId="17" fillId="0" borderId="77" xfId="4" applyFont="1" applyBorder="1" applyAlignment="1">
      <alignment vertical="center"/>
    </xf>
    <xf numFmtId="0" fontId="25" fillId="0" borderId="0" xfId="0" applyFont="1" applyAlignment="1">
      <alignment horizontal="left" vertical="top" wrapText="1"/>
    </xf>
    <xf numFmtId="0" fontId="19" fillId="0" borderId="76" xfId="4" applyFont="1" applyBorder="1" applyAlignment="1">
      <alignment horizontal="center" vertical="top"/>
    </xf>
    <xf numFmtId="0" fontId="18" fillId="0" borderId="81" xfId="4" applyFont="1" applyBorder="1" applyAlignment="1">
      <alignment vertical="center"/>
    </xf>
    <xf numFmtId="0" fontId="19" fillId="0" borderId="72" xfId="4" applyFont="1" applyBorder="1" applyAlignment="1">
      <alignment horizontal="center" vertical="top"/>
    </xf>
    <xf numFmtId="0" fontId="24" fillId="0" borderId="74" xfId="4" applyFont="1" applyBorder="1" applyAlignment="1">
      <alignment horizontal="center" vertical="top"/>
    </xf>
    <xf numFmtId="0" fontId="19" fillId="0" borderId="74" xfId="4" applyFont="1" applyFill="1" applyBorder="1" applyAlignment="1">
      <alignment horizontal="center" vertical="center"/>
    </xf>
    <xf numFmtId="0" fontId="20" fillId="0" borderId="84" xfId="0" applyFont="1" applyBorder="1" applyAlignment="1">
      <alignment horizontal="left" vertical="top" wrapText="1"/>
    </xf>
    <xf numFmtId="0" fontId="24" fillId="0" borderId="74" xfId="4" applyFont="1" applyBorder="1" applyAlignment="1">
      <alignment horizontal="center" vertical="center"/>
    </xf>
    <xf numFmtId="0" fontId="20" fillId="0" borderId="84" xfId="0" applyFont="1" applyBorder="1" applyAlignment="1">
      <alignment vertical="top" wrapText="1"/>
    </xf>
    <xf numFmtId="0" fontId="19" fillId="0" borderId="88" xfId="4" applyFont="1" applyBorder="1" applyAlignment="1">
      <alignment horizontal="center" vertical="center"/>
    </xf>
    <xf numFmtId="0" fontId="20" fillId="0" borderId="0" xfId="0" applyFont="1" applyAlignment="1">
      <alignment horizontal="left" wrapText="1" indent="1"/>
    </xf>
    <xf numFmtId="0" fontId="19" fillId="0" borderId="76" xfId="4" applyFont="1" applyBorder="1" applyAlignment="1">
      <alignment horizontal="center"/>
    </xf>
    <xf numFmtId="0" fontId="19" fillId="0" borderId="77" xfId="4" applyFont="1" applyBorder="1" applyAlignment="1">
      <alignment horizontal="center"/>
    </xf>
    <xf numFmtId="0" fontId="26" fillId="0" borderId="77" xfId="4" applyFont="1" applyFill="1" applyBorder="1" applyAlignment="1">
      <alignment horizontal="center"/>
    </xf>
    <xf numFmtId="0" fontId="19" fillId="0" borderId="80" xfId="4" applyFont="1" applyBorder="1" applyAlignment="1">
      <alignment vertical="center" wrapText="1"/>
    </xf>
    <xf numFmtId="0" fontId="26" fillId="0" borderId="81" xfId="4" applyFont="1" applyBorder="1" applyAlignment="1">
      <alignment horizontal="center"/>
    </xf>
    <xf numFmtId="0" fontId="20" fillId="0" borderId="74" xfId="0" applyFont="1" applyBorder="1" applyAlignment="1">
      <alignment horizontal="left" vertical="top" wrapText="1"/>
    </xf>
    <xf numFmtId="14" fontId="19" fillId="0" borderId="74" xfId="4" applyNumberFormat="1" applyFont="1" applyBorder="1" applyAlignment="1">
      <alignment horizontal="center" vertical="center"/>
    </xf>
    <xf numFmtId="0" fontId="24" fillId="0" borderId="77" xfId="4" applyFont="1" applyBorder="1"/>
    <xf numFmtId="0" fontId="28" fillId="0" borderId="77" xfId="0" applyFont="1" applyBorder="1" applyAlignment="1">
      <alignment vertical="center" wrapText="1"/>
    </xf>
    <xf numFmtId="0" fontId="26" fillId="0" borderId="77" xfId="4" applyFont="1" applyFill="1" applyBorder="1" applyAlignment="1">
      <alignment vertical="center"/>
    </xf>
    <xf numFmtId="0" fontId="15" fillId="0" borderId="77" xfId="4" applyFont="1" applyBorder="1" applyAlignment="1">
      <alignment vertical="center"/>
    </xf>
    <xf numFmtId="14" fontId="19" fillId="0" borderId="77" xfId="4" applyNumberFormat="1" applyFont="1" applyBorder="1" applyAlignment="1">
      <alignment horizontal="center" vertical="center"/>
    </xf>
    <xf numFmtId="0" fontId="20" fillId="0" borderId="77" xfId="0" applyFont="1" applyBorder="1" applyAlignment="1">
      <alignment horizontal="left" vertical="top" wrapText="1"/>
    </xf>
    <xf numFmtId="14" fontId="19" fillId="0" borderId="81" xfId="4" applyNumberFormat="1" applyFont="1" applyBorder="1" applyAlignment="1">
      <alignment horizontal="center" vertical="center"/>
    </xf>
    <xf numFmtId="0" fontId="24" fillId="0" borderId="80" xfId="4" applyFont="1" applyBorder="1"/>
    <xf numFmtId="0" fontId="19" fillId="0" borderId="74" xfId="4" applyFont="1" applyBorder="1" applyAlignment="1">
      <alignment horizontal="center" vertical="center"/>
    </xf>
    <xf numFmtId="0" fontId="18" fillId="0" borderId="77" xfId="4" applyFont="1" applyFill="1" applyBorder="1" applyAlignment="1">
      <alignment vertical="top" wrapText="1"/>
    </xf>
    <xf numFmtId="0" fontId="19" fillId="0" borderId="77" xfId="4" applyFont="1" applyBorder="1" applyAlignment="1">
      <alignment horizontal="center" vertical="center"/>
    </xf>
    <xf numFmtId="0" fontId="25" fillId="0" borderId="0" xfId="0" applyFont="1" applyAlignment="1">
      <alignment wrapText="1"/>
    </xf>
    <xf numFmtId="0" fontId="25" fillId="0" borderId="0" xfId="0" applyFont="1" applyFill="1" applyAlignment="1">
      <alignment horizontal="left" vertical="top" wrapText="1"/>
    </xf>
    <xf numFmtId="0" fontId="17" fillId="0" borderId="77" xfId="4" applyFont="1" applyFill="1" applyBorder="1" applyAlignment="1">
      <alignment vertical="center"/>
    </xf>
    <xf numFmtId="0" fontId="25" fillId="0" borderId="0" xfId="0" applyFont="1" applyFill="1" applyAlignment="1">
      <alignment vertical="top"/>
    </xf>
    <xf numFmtId="0" fontId="25" fillId="0" borderId="77" xfId="0" applyFont="1" applyFill="1" applyBorder="1" applyAlignment="1">
      <alignment vertical="center" wrapText="1"/>
    </xf>
    <xf numFmtId="0" fontId="28" fillId="0" borderId="0" xfId="0" applyFont="1" applyFill="1" applyAlignment="1"/>
    <xf numFmtId="0" fontId="18" fillId="0" borderId="77" xfId="4" applyFont="1" applyFill="1" applyBorder="1" applyAlignment="1">
      <alignment vertical="center" wrapText="1"/>
    </xf>
    <xf numFmtId="0" fontId="17" fillId="0" borderId="77" xfId="4" applyFont="1" applyFill="1" applyBorder="1" applyAlignment="1">
      <alignment vertical="center" wrapText="1"/>
    </xf>
    <xf numFmtId="0" fontId="26" fillId="0" borderId="77" xfId="4" applyFont="1" applyFill="1" applyBorder="1"/>
    <xf numFmtId="0" fontId="20" fillId="0" borderId="0" xfId="0" applyFont="1" applyAlignment="1">
      <alignment horizontal="left" indent="5"/>
    </xf>
    <xf numFmtId="0" fontId="19" fillId="0" borderId="77" xfId="4" applyFont="1" applyFill="1" applyBorder="1" applyAlignment="1">
      <alignment horizontal="center" vertical="center" wrapText="1"/>
    </xf>
    <xf numFmtId="0" fontId="20" fillId="0" borderId="0" xfId="0" applyFont="1" applyFill="1" applyAlignment="1">
      <alignment vertical="top" wrapText="1"/>
    </xf>
    <xf numFmtId="0" fontId="19" fillId="0" borderId="77" xfId="4" applyFont="1" applyFill="1" applyBorder="1" applyAlignment="1">
      <alignment horizontal="left" vertical="top" wrapText="1"/>
    </xf>
    <xf numFmtId="0" fontId="20" fillId="0" borderId="0" xfId="0" applyFont="1" applyFill="1" applyAlignment="1"/>
    <xf numFmtId="0" fontId="24" fillId="0" borderId="77" xfId="4" applyFont="1" applyFill="1" applyBorder="1" applyAlignment="1">
      <alignment vertical="center" wrapText="1"/>
    </xf>
    <xf numFmtId="0" fontId="19" fillId="0" borderId="77" xfId="4" applyFont="1" applyFill="1" applyBorder="1"/>
    <xf numFmtId="0" fontId="19" fillId="0" borderId="77" xfId="4" applyFont="1" applyFill="1" applyBorder="1" applyAlignment="1">
      <alignment vertical="top" wrapText="1"/>
    </xf>
    <xf numFmtId="0" fontId="19" fillId="0" borderId="78" xfId="4" applyFont="1" applyBorder="1" applyAlignment="1">
      <alignment horizontal="center" vertical="center"/>
    </xf>
    <xf numFmtId="0" fontId="20" fillId="0" borderId="11" xfId="0" applyFont="1" applyBorder="1" applyAlignment="1">
      <alignment horizontal="left" indent="5"/>
    </xf>
    <xf numFmtId="0" fontId="18" fillId="0" borderId="80" xfId="4" applyFont="1" applyFill="1" applyBorder="1" applyAlignment="1">
      <alignment vertical="center" wrapText="1"/>
    </xf>
    <xf numFmtId="0" fontId="28" fillId="0" borderId="11" xfId="0" applyFont="1" applyFill="1" applyBorder="1" applyAlignment="1"/>
    <xf numFmtId="0" fontId="17" fillId="0" borderId="80" xfId="4" applyFont="1" applyFill="1" applyBorder="1" applyAlignment="1">
      <alignment vertical="center" wrapText="1"/>
    </xf>
    <xf numFmtId="0" fontId="26" fillId="0" borderId="80" xfId="4" applyFont="1" applyFill="1" applyBorder="1"/>
    <xf numFmtId="0" fontId="18" fillId="0" borderId="82" xfId="4" applyFont="1" applyBorder="1" applyAlignment="1">
      <alignment horizontal="center" vertical="center"/>
    </xf>
    <xf numFmtId="0" fontId="19" fillId="0" borderId="74" xfId="4" applyFont="1" applyBorder="1" applyAlignment="1">
      <alignment horizontal="center" vertical="top"/>
    </xf>
    <xf numFmtId="0" fontId="19" fillId="0" borderId="74" xfId="4" applyFont="1" applyBorder="1" applyAlignment="1">
      <alignment vertical="top" wrapText="1"/>
    </xf>
    <xf numFmtId="0" fontId="0" fillId="0" borderId="80" xfId="0" applyBorder="1"/>
    <xf numFmtId="0" fontId="18" fillId="0" borderId="0" xfId="4" applyBorder="1" applyAlignment="1">
      <alignment horizontal="center"/>
    </xf>
    <xf numFmtId="164" fontId="19" fillId="0" borderId="77" xfId="4" applyNumberFormat="1" applyFont="1" applyBorder="1" applyAlignment="1">
      <alignment horizontal="center"/>
    </xf>
    <xf numFmtId="0" fontId="17" fillId="0" borderId="86" xfId="4" applyFont="1" applyBorder="1" applyAlignment="1">
      <alignment horizontal="center"/>
    </xf>
    <xf numFmtId="0" fontId="32" fillId="0" borderId="0" xfId="3" applyFont="1" applyBorder="1" applyAlignment="1">
      <alignment horizontal="center"/>
    </xf>
    <xf numFmtId="0" fontId="26" fillId="0" borderId="77" xfId="4" applyFont="1" applyBorder="1" applyAlignment="1">
      <alignment horizontal="center"/>
    </xf>
    <xf numFmtId="0" fontId="17" fillId="0" borderId="0" xfId="4" applyFont="1" applyBorder="1" applyAlignment="1">
      <alignment horizontal="center"/>
    </xf>
    <xf numFmtId="164" fontId="19" fillId="0" borderId="74" xfId="4" applyNumberFormat="1" applyFont="1" applyBorder="1" applyAlignment="1">
      <alignment horizontal="center" vertical="center" wrapText="1"/>
    </xf>
    <xf numFmtId="0" fontId="32" fillId="0" borderId="85" xfId="3" applyFont="1" applyBorder="1" applyAlignment="1">
      <alignment horizontal="center"/>
    </xf>
    <xf numFmtId="15" fontId="19" fillId="0" borderId="77" xfId="4" applyNumberFormat="1" applyFont="1" applyBorder="1" applyAlignment="1">
      <alignment horizontal="center"/>
    </xf>
    <xf numFmtId="0" fontId="17" fillId="0" borderId="81" xfId="4" applyFont="1" applyBorder="1" applyAlignment="1">
      <alignment horizontal="center"/>
    </xf>
    <xf numFmtId="0" fontId="15" fillId="0" borderId="86" xfId="4" applyFont="1" applyBorder="1" applyAlignment="1">
      <alignment horizontal="center"/>
    </xf>
    <xf numFmtId="15" fontId="19" fillId="0" borderId="80" xfId="4" applyNumberFormat="1" applyFont="1" applyBorder="1" applyAlignment="1">
      <alignment horizontal="center"/>
    </xf>
    <xf numFmtId="0" fontId="15" fillId="0" borderId="77" xfId="3" applyFont="1" applyBorder="1" applyAlignment="1">
      <alignment horizontal="center"/>
    </xf>
    <xf numFmtId="0" fontId="15" fillId="0" borderId="81" xfId="3" applyFont="1" applyBorder="1" applyAlignment="1">
      <alignment horizontal="center"/>
    </xf>
    <xf numFmtId="0" fontId="32" fillId="0" borderId="82" xfId="3" applyFont="1" applyBorder="1" applyAlignment="1">
      <alignment horizontal="center"/>
    </xf>
    <xf numFmtId="0" fontId="15" fillId="0" borderId="87" xfId="4" applyFont="1" applyBorder="1" applyAlignment="1">
      <alignment horizontal="center"/>
    </xf>
    <xf numFmtId="0" fontId="18" fillId="0" borderId="85" xfId="4" applyBorder="1"/>
    <xf numFmtId="0" fontId="0" fillId="0" borderId="87" xfId="0" applyBorder="1"/>
    <xf numFmtId="0" fontId="18" fillId="0" borderId="0" xfId="2"/>
    <xf numFmtId="0" fontId="18" fillId="0" borderId="0" xfId="2" applyFont="1"/>
    <xf numFmtId="0" fontId="18" fillId="0" borderId="0" xfId="3"/>
    <xf numFmtId="0" fontId="18" fillId="0" borderId="0" xfId="3" applyAlignment="1">
      <alignment horizontal="center"/>
    </xf>
    <xf numFmtId="0" fontId="22" fillId="0" borderId="0" xfId="3" applyFont="1" applyAlignment="1">
      <alignment horizontal="center"/>
    </xf>
    <xf numFmtId="0" fontId="15" fillId="0" borderId="0" xfId="3" applyFont="1" applyAlignment="1">
      <alignment horizontal="center"/>
    </xf>
    <xf numFmtId="0" fontId="33" fillId="0" borderId="0" xfId="3" applyFont="1" applyAlignment="1">
      <alignment horizontal="center"/>
    </xf>
    <xf numFmtId="0" fontId="33" fillId="6" borderId="73" xfId="0" applyFont="1" applyFill="1" applyBorder="1" applyAlignment="1">
      <alignment horizontal="center"/>
    </xf>
    <xf numFmtId="0" fontId="33" fillId="6" borderId="74" xfId="0" applyFont="1" applyFill="1" applyBorder="1" applyAlignment="1">
      <alignment horizontal="center"/>
    </xf>
    <xf numFmtId="0" fontId="33" fillId="6" borderId="75" xfId="0" applyFont="1" applyFill="1" applyBorder="1" applyAlignment="1">
      <alignment horizontal="center"/>
    </xf>
    <xf numFmtId="0" fontId="33" fillId="6" borderId="77" xfId="0" applyFont="1" applyFill="1" applyBorder="1" applyAlignment="1">
      <alignment horizontal="center"/>
    </xf>
    <xf numFmtId="0" fontId="33" fillId="6" borderId="60" xfId="0" applyFont="1" applyFill="1" applyBorder="1" applyAlignment="1">
      <alignment horizontal="center"/>
    </xf>
    <xf numFmtId="0" fontId="33" fillId="6" borderId="79" xfId="0" applyFont="1" applyFill="1" applyBorder="1" applyAlignment="1">
      <alignment horizontal="center"/>
    </xf>
    <xf numFmtId="0" fontId="33" fillId="6" borderId="80" xfId="0" applyFont="1" applyFill="1" applyBorder="1" applyAlignment="1">
      <alignment horizontal="center"/>
    </xf>
    <xf numFmtId="0" fontId="19" fillId="0" borderId="76" xfId="3" applyFont="1" applyBorder="1" applyAlignment="1">
      <alignment horizontal="center" vertical="top"/>
    </xf>
    <xf numFmtId="0" fontId="24" fillId="0" borderId="77" xfId="3" applyFont="1" applyFill="1" applyBorder="1" applyAlignment="1">
      <alignment horizontal="center" vertical="top"/>
    </xf>
    <xf numFmtId="0" fontId="20" fillId="0" borderId="74" xfId="0" applyFont="1" applyFill="1" applyBorder="1" applyAlignment="1">
      <alignment horizontal="center" vertical="center"/>
    </xf>
    <xf numFmtId="0" fontId="24" fillId="0" borderId="77" xfId="3" applyFont="1" applyFill="1" applyBorder="1" applyAlignment="1">
      <alignment horizontal="center" vertical="center"/>
    </xf>
    <xf numFmtId="0" fontId="20" fillId="0" borderId="77" xfId="0" applyFont="1" applyFill="1" applyBorder="1" applyAlignment="1">
      <alignment horizontal="center" vertical="center"/>
    </xf>
    <xf numFmtId="0" fontId="25" fillId="0" borderId="77" xfId="0" applyFont="1" applyFill="1" applyBorder="1" applyAlignment="1">
      <alignment wrapText="1"/>
    </xf>
    <xf numFmtId="0" fontId="24" fillId="0" borderId="77" xfId="3" applyFont="1" applyFill="1" applyBorder="1" applyAlignment="1">
      <alignment horizontal="center"/>
    </xf>
    <xf numFmtId="0" fontId="19" fillId="0" borderId="76" xfId="3" applyFont="1" applyBorder="1" applyAlignment="1">
      <alignment horizontal="center"/>
    </xf>
    <xf numFmtId="0" fontId="24" fillId="0" borderId="77" xfId="3" applyFont="1" applyFill="1" applyBorder="1"/>
    <xf numFmtId="0" fontId="19" fillId="0" borderId="77" xfId="3" applyFont="1" applyFill="1" applyBorder="1" applyAlignment="1">
      <alignment horizontal="center"/>
    </xf>
    <xf numFmtId="0" fontId="26" fillId="0" borderId="83" xfId="3" applyFont="1" applyFill="1" applyBorder="1" applyAlignment="1">
      <alignment horizontal="left"/>
    </xf>
    <xf numFmtId="0" fontId="26" fillId="0" borderId="77" xfId="3" applyFont="1" applyFill="1" applyBorder="1"/>
    <xf numFmtId="0" fontId="24" fillId="0" borderId="77" xfId="3" applyFont="1" applyBorder="1" applyAlignment="1">
      <alignment horizontal="center"/>
    </xf>
    <xf numFmtId="0" fontId="26" fillId="0" borderId="0" xfId="3" applyFont="1" applyBorder="1"/>
    <xf numFmtId="14" fontId="26" fillId="0" borderId="77" xfId="3" applyNumberFormat="1" applyFont="1" applyFill="1" applyBorder="1"/>
    <xf numFmtId="0" fontId="18" fillId="0" borderId="77" xfId="3" applyFont="1" applyBorder="1" applyAlignment="1">
      <alignment horizontal="center"/>
    </xf>
    <xf numFmtId="0" fontId="24" fillId="0" borderId="77" xfId="3" applyFont="1" applyBorder="1"/>
    <xf numFmtId="0" fontId="18" fillId="0" borderId="77" xfId="3" applyFont="1" applyFill="1" applyBorder="1" applyAlignment="1">
      <alignment vertical="top" wrapText="1"/>
    </xf>
    <xf numFmtId="0" fontId="19" fillId="0" borderId="77" xfId="3" applyFont="1" applyBorder="1" applyAlignment="1">
      <alignment horizontal="center" vertical="center"/>
    </xf>
    <xf numFmtId="0" fontId="18" fillId="0" borderId="0" xfId="3" applyFont="1" applyFill="1" applyBorder="1" applyAlignment="1">
      <alignment vertical="top" wrapText="1"/>
    </xf>
    <xf numFmtId="0" fontId="26" fillId="0" borderId="77" xfId="3" applyFont="1" applyFill="1" applyBorder="1" applyAlignment="1">
      <alignment horizontal="center"/>
    </xf>
    <xf numFmtId="0" fontId="26" fillId="0" borderId="0" xfId="3" applyFont="1" applyFill="1" applyBorder="1" applyAlignment="1">
      <alignment horizontal="left"/>
    </xf>
    <xf numFmtId="0" fontId="19" fillId="0" borderId="89" xfId="3" applyFont="1" applyBorder="1" applyAlignment="1">
      <alignment horizontal="center" vertical="top"/>
    </xf>
    <xf numFmtId="0" fontId="24" fillId="0" borderId="74" xfId="3" applyFont="1" applyFill="1" applyBorder="1" applyAlignment="1">
      <alignment horizontal="center" vertical="top"/>
    </xf>
    <xf numFmtId="0" fontId="19" fillId="0" borderId="90" xfId="3" applyFont="1" applyBorder="1" applyAlignment="1">
      <alignment horizontal="center"/>
    </xf>
    <xf numFmtId="0" fontId="35" fillId="0" borderId="81" xfId="0" applyFont="1" applyFill="1" applyBorder="1" applyAlignment="1">
      <alignment vertical="center" wrapText="1"/>
    </xf>
    <xf numFmtId="0" fontId="26" fillId="0" borderId="77" xfId="3" applyFont="1" applyFill="1" applyBorder="1" applyAlignment="1">
      <alignment horizontal="left"/>
    </xf>
    <xf numFmtId="0" fontId="26" fillId="0" borderId="77" xfId="3" applyFont="1" applyBorder="1"/>
    <xf numFmtId="0" fontId="19" fillId="0" borderId="72" xfId="3" applyFont="1" applyBorder="1" applyAlignment="1">
      <alignment horizontal="center" vertical="top"/>
    </xf>
    <xf numFmtId="0" fontId="24" fillId="0" borderId="74" xfId="3" applyFont="1" applyBorder="1" applyAlignment="1">
      <alignment horizontal="center" vertical="top"/>
    </xf>
    <xf numFmtId="0" fontId="20" fillId="0" borderId="74" xfId="0" applyFont="1" applyBorder="1" applyAlignment="1">
      <alignment horizontal="left" vertical="center" wrapText="1"/>
    </xf>
    <xf numFmtId="0" fontId="19" fillId="0" borderId="74" xfId="3" applyFont="1" applyFill="1" applyBorder="1" applyAlignment="1">
      <alignment horizontal="center" vertical="center"/>
    </xf>
    <xf numFmtId="0" fontId="24" fillId="0" borderId="74" xfId="3" applyFont="1" applyFill="1" applyBorder="1" applyAlignment="1">
      <alignment horizontal="center" vertical="center"/>
    </xf>
    <xf numFmtId="0" fontId="19" fillId="0" borderId="74" xfId="3" applyFont="1" applyBorder="1" applyAlignment="1">
      <alignment horizontal="center" vertical="center"/>
    </xf>
    <xf numFmtId="0" fontId="19" fillId="0" borderId="76" xfId="3" applyFont="1" applyBorder="1" applyAlignment="1">
      <alignment horizontal="center" vertical="center" wrapText="1"/>
    </xf>
    <xf numFmtId="0" fontId="19" fillId="0" borderId="77" xfId="3" applyFont="1" applyBorder="1" applyAlignment="1">
      <alignment vertical="center"/>
    </xf>
    <xf numFmtId="0" fontId="19" fillId="0" borderId="76" xfId="3" applyFont="1" applyBorder="1" applyAlignment="1">
      <alignment horizontal="center" vertical="top" wrapText="1"/>
    </xf>
    <xf numFmtId="0" fontId="18" fillId="0" borderId="77" xfId="3" applyFont="1" applyBorder="1" applyAlignment="1">
      <alignment vertical="center"/>
    </xf>
    <xf numFmtId="0" fontId="19" fillId="0" borderId="78" xfId="3" applyFont="1" applyBorder="1" applyAlignment="1">
      <alignment horizontal="center" vertical="center" wrapText="1"/>
    </xf>
    <xf numFmtId="0" fontId="19" fillId="0" borderId="80" xfId="3" applyFont="1" applyBorder="1"/>
    <xf numFmtId="0" fontId="25" fillId="0" borderId="80" xfId="0" applyFont="1" applyBorder="1" applyAlignment="1">
      <alignment horizontal="left" wrapText="1"/>
    </xf>
    <xf numFmtId="0" fontId="25" fillId="0" borderId="80" xfId="0" applyFont="1" applyBorder="1" applyAlignment="1">
      <alignment vertical="top"/>
    </xf>
    <xf numFmtId="0" fontId="19" fillId="0" borderId="80" xfId="3" applyFont="1" applyBorder="1" applyAlignment="1">
      <alignment vertical="center"/>
    </xf>
    <xf numFmtId="0" fontId="25" fillId="0" borderId="80" xfId="0" applyFont="1" applyBorder="1" applyAlignment="1">
      <alignment vertical="top" wrapText="1"/>
    </xf>
    <xf numFmtId="0" fontId="18" fillId="0" borderId="80" xfId="3" applyFont="1" applyBorder="1" applyAlignment="1">
      <alignment vertical="center"/>
    </xf>
    <xf numFmtId="0" fontId="18" fillId="0" borderId="0" xfId="3" applyFill="1" applyBorder="1"/>
    <xf numFmtId="0" fontId="18" fillId="0" borderId="0" xfId="3" applyFont="1" applyFill="1" applyBorder="1" applyAlignment="1">
      <alignment horizontal="center"/>
    </xf>
    <xf numFmtId="0" fontId="18" fillId="0" borderId="0" xfId="3" applyFill="1" applyBorder="1" applyAlignment="1">
      <alignment horizontal="center"/>
    </xf>
    <xf numFmtId="0" fontId="18" fillId="0" borderId="0" xfId="3" applyBorder="1" applyAlignment="1">
      <alignment horizontal="center"/>
    </xf>
    <xf numFmtId="164" fontId="19" fillId="0" borderId="77" xfId="3" applyNumberFormat="1" applyFont="1" applyFill="1" applyBorder="1" applyAlignment="1">
      <alignment horizontal="center" vertical="center"/>
    </xf>
    <xf numFmtId="0" fontId="32" fillId="0" borderId="81" xfId="3" applyFont="1" applyFill="1" applyBorder="1" applyAlignment="1">
      <alignment horizontal="center"/>
    </xf>
    <xf numFmtId="0" fontId="15" fillId="0" borderId="85" xfId="3" applyFont="1" applyFill="1" applyBorder="1" applyAlignment="1">
      <alignment horizontal="center"/>
    </xf>
    <xf numFmtId="164" fontId="19" fillId="0" borderId="77" xfId="3" applyNumberFormat="1" applyFont="1" applyFill="1" applyBorder="1" applyAlignment="1">
      <alignment horizontal="center"/>
    </xf>
    <xf numFmtId="0" fontId="15" fillId="0" borderId="86" xfId="3" applyFont="1" applyFill="1" applyBorder="1" applyAlignment="1">
      <alignment horizontal="center"/>
    </xf>
    <xf numFmtId="0" fontId="17" fillId="0" borderId="86" xfId="3" applyFont="1" applyFill="1" applyBorder="1" applyAlignment="1">
      <alignment horizontal="center"/>
    </xf>
    <xf numFmtId="165" fontId="26" fillId="0" borderId="77" xfId="3" applyNumberFormat="1" applyFont="1" applyBorder="1" applyAlignment="1">
      <alignment horizontal="center"/>
    </xf>
    <xf numFmtId="0" fontId="15" fillId="0" borderId="86" xfId="3" applyFont="1" applyBorder="1" applyAlignment="1">
      <alignment horizontal="center"/>
    </xf>
    <xf numFmtId="0" fontId="17" fillId="0" borderId="86" xfId="3" applyFont="1" applyBorder="1" applyAlignment="1">
      <alignment horizontal="center"/>
    </xf>
    <xf numFmtId="164" fontId="19" fillId="0" borderId="77" xfId="3" applyNumberFormat="1" applyFont="1" applyBorder="1" applyAlignment="1">
      <alignment horizontal="center"/>
    </xf>
    <xf numFmtId="164" fontId="26" fillId="0" borderId="77" xfId="3" applyNumberFormat="1" applyFont="1" applyBorder="1" applyAlignment="1">
      <alignment horizontal="center"/>
    </xf>
    <xf numFmtId="17" fontId="26" fillId="0" borderId="77" xfId="3" applyNumberFormat="1" applyFont="1" applyBorder="1" applyAlignment="1">
      <alignment horizontal="center"/>
    </xf>
    <xf numFmtId="0" fontId="26" fillId="0" borderId="86" xfId="3" applyFont="1" applyBorder="1"/>
    <xf numFmtId="0" fontId="18" fillId="0" borderId="77" xfId="3" applyFont="1" applyBorder="1"/>
    <xf numFmtId="0" fontId="18" fillId="0" borderId="86" xfId="3" applyFont="1" applyBorder="1"/>
    <xf numFmtId="0" fontId="18" fillId="0" borderId="80" xfId="3" applyFont="1" applyBorder="1"/>
    <xf numFmtId="0" fontId="18" fillId="0" borderId="87" xfId="3" applyFont="1" applyBorder="1"/>
    <xf numFmtId="0" fontId="36" fillId="0" borderId="0" xfId="0" applyFont="1"/>
    <xf numFmtId="0" fontId="18" fillId="0" borderId="0" xfId="3" applyBorder="1"/>
    <xf numFmtId="0" fontId="33" fillId="0" borderId="0" xfId="3" applyFont="1" applyBorder="1" applyAlignment="1">
      <alignment horizontal="center"/>
    </xf>
    <xf numFmtId="0" fontId="15" fillId="0" borderId="0" xfId="3" applyFont="1" applyBorder="1" applyAlignment="1">
      <alignment horizontal="center"/>
    </xf>
    <xf numFmtId="0" fontId="18" fillId="0" borderId="0" xfId="3" applyFont="1" applyBorder="1" applyAlignment="1">
      <alignment horizontal="center"/>
    </xf>
    <xf numFmtId="0" fontId="26" fillId="0" borderId="0" xfId="3" applyFont="1" applyFill="1" applyBorder="1"/>
    <xf numFmtId="0" fontId="26" fillId="0" borderId="0" xfId="3" applyFont="1" applyBorder="1" applyAlignment="1">
      <alignment horizontal="left"/>
    </xf>
    <xf numFmtId="0" fontId="26" fillId="0" borderId="0" xfId="3" applyFont="1" applyBorder="1" applyAlignment="1">
      <alignment horizontal="center"/>
    </xf>
    <xf numFmtId="49" fontId="26" fillId="0" borderId="0" xfId="3" applyNumberFormat="1" applyFont="1" applyBorder="1"/>
    <xf numFmtId="49" fontId="26" fillId="0" borderId="0" xfId="3" applyNumberFormat="1" applyFont="1" applyFill="1" applyBorder="1"/>
    <xf numFmtId="0" fontId="18" fillId="0" borderId="0" xfId="3" applyBorder="1" applyAlignment="1">
      <alignment horizontal="left"/>
    </xf>
    <xf numFmtId="0" fontId="18" fillId="0" borderId="0" xfId="3" applyFill="1" applyBorder="1" applyAlignment="1">
      <alignment horizontal="left"/>
    </xf>
    <xf numFmtId="2" fontId="15" fillId="0" borderId="0" xfId="3" applyNumberFormat="1" applyFont="1" applyBorder="1" applyAlignment="1">
      <alignment horizontal="center"/>
    </xf>
    <xf numFmtId="0" fontId="30" fillId="0" borderId="0" xfId="3" applyFont="1" applyBorder="1" applyAlignment="1">
      <alignment horizontal="center"/>
    </xf>
    <xf numFmtId="0" fontId="18" fillId="0" borderId="0" xfId="3" applyFont="1" applyBorder="1"/>
    <xf numFmtId="17" fontId="18" fillId="0" borderId="0" xfId="3" applyNumberFormat="1" applyBorder="1" applyAlignment="1">
      <alignment horizontal="center"/>
    </xf>
    <xf numFmtId="0" fontId="17" fillId="0" borderId="0" xfId="3" applyFont="1" applyBorder="1" applyAlignment="1">
      <alignment horizontal="center"/>
    </xf>
    <xf numFmtId="15" fontId="26" fillId="0" borderId="0" xfId="3" applyNumberFormat="1" applyFont="1" applyBorder="1" applyAlignment="1">
      <alignment horizontal="center"/>
    </xf>
    <xf numFmtId="15" fontId="18" fillId="0" borderId="0" xfId="3" applyNumberFormat="1" applyBorder="1" applyAlignment="1">
      <alignment horizontal="center"/>
    </xf>
    <xf numFmtId="15" fontId="18" fillId="0" borderId="0" xfId="3" applyNumberFormat="1" applyBorder="1"/>
    <xf numFmtId="0" fontId="30" fillId="0" borderId="0" xfId="3" applyFont="1" applyBorder="1"/>
    <xf numFmtId="0" fontId="0" fillId="0" borderId="37" xfId="0" applyBorder="1" applyAlignment="1">
      <alignment horizontal="center" vertical="top"/>
    </xf>
    <xf numFmtId="0" fontId="0" fillId="0" borderId="0" xfId="0" applyBorder="1" applyAlignment="1">
      <alignment horizontal="center" vertical="top"/>
    </xf>
    <xf numFmtId="0" fontId="0" fillId="0" borderId="9" xfId="0" applyBorder="1" applyAlignment="1">
      <alignment horizontal="center" vertical="top"/>
    </xf>
    <xf numFmtId="0" fontId="41" fillId="0" borderId="81" xfId="3" applyFont="1" applyFill="1" applyBorder="1" applyAlignment="1">
      <alignment horizontal="center" vertical="center"/>
    </xf>
    <xf numFmtId="0" fontId="41" fillId="0" borderId="74" xfId="3" applyFont="1" applyFill="1" applyBorder="1" applyAlignment="1">
      <alignment horizontal="center" vertical="center"/>
    </xf>
    <xf numFmtId="0" fontId="41" fillId="0" borderId="86" xfId="3" applyFont="1" applyFill="1" applyBorder="1" applyAlignment="1">
      <alignment horizontal="center" vertical="center"/>
    </xf>
    <xf numFmtId="0" fontId="41" fillId="0" borderId="85" xfId="3" applyFont="1" applyFill="1" applyBorder="1" applyAlignment="1">
      <alignment horizontal="center" vertical="center"/>
    </xf>
    <xf numFmtId="0" fontId="41" fillId="0" borderId="77" xfId="3" applyFont="1" applyFill="1" applyBorder="1" applyAlignment="1">
      <alignment horizontal="center" vertical="center"/>
    </xf>
    <xf numFmtId="0" fontId="0" fillId="0" borderId="0" xfId="0"/>
    <xf numFmtId="0" fontId="0" fillId="0" borderId="0" xfId="0"/>
    <xf numFmtId="0" fontId="42" fillId="0" borderId="0" xfId="0" applyFont="1" applyAlignment="1">
      <alignment horizontal="left" vertical="center" wrapText="1"/>
    </xf>
    <xf numFmtId="0" fontId="34" fillId="0" borderId="77" xfId="3" applyFont="1" applyFill="1" applyBorder="1" applyAlignment="1">
      <alignment horizontal="center" vertical="center"/>
    </xf>
    <xf numFmtId="0" fontId="34" fillId="0" borderId="77" xfId="0" applyFont="1" applyFill="1" applyBorder="1" applyAlignment="1">
      <alignment horizontal="center" vertical="center"/>
    </xf>
    <xf numFmtId="0" fontId="24" fillId="0" borderId="77" xfId="0" applyFont="1" applyBorder="1" applyAlignment="1">
      <alignment horizontal="center" vertical="center"/>
    </xf>
    <xf numFmtId="0" fontId="42" fillId="0" borderId="0" xfId="0" applyFont="1" applyAlignment="1">
      <alignment horizontal="left" vertical="top" wrapText="1"/>
    </xf>
    <xf numFmtId="0" fontId="43" fillId="0" borderId="77" xfId="0" applyFont="1" applyFill="1" applyBorder="1" applyAlignment="1">
      <alignment horizontal="center" vertical="center" wrapText="1"/>
    </xf>
    <xf numFmtId="0" fontId="34" fillId="0" borderId="77" xfId="0" applyFont="1" applyFill="1" applyBorder="1" applyAlignment="1">
      <alignment horizontal="center" vertical="center"/>
    </xf>
    <xf numFmtId="0" fontId="34" fillId="0" borderId="72" xfId="0" applyFont="1" applyBorder="1" applyAlignment="1">
      <alignment horizontal="center" vertical="top"/>
    </xf>
    <xf numFmtId="0" fontId="33" fillId="0" borderId="77" xfId="0" applyFont="1" applyBorder="1" applyAlignment="1">
      <alignment horizontal="center" vertical="top"/>
    </xf>
    <xf numFmtId="0" fontId="34" fillId="0" borderId="76" xfId="0" applyFont="1" applyBorder="1" applyAlignment="1">
      <alignment horizontal="center" vertical="top"/>
    </xf>
    <xf numFmtId="0" fontId="33" fillId="0" borderId="77" xfId="0" applyFont="1" applyBorder="1" applyAlignment="1">
      <alignment horizontal="center"/>
    </xf>
    <xf numFmtId="0" fontId="34" fillId="0" borderId="77" xfId="0" applyFont="1" applyBorder="1" applyAlignment="1">
      <alignment horizontal="center"/>
    </xf>
    <xf numFmtId="0" fontId="34" fillId="0" borderId="76" xfId="0" applyFont="1" applyBorder="1" applyAlignment="1">
      <alignment horizontal="center" vertical="center"/>
    </xf>
    <xf numFmtId="0" fontId="34" fillId="0" borderId="76" xfId="0" applyFont="1" applyBorder="1" applyAlignment="1">
      <alignment horizontal="center"/>
    </xf>
    <xf numFmtId="0" fontId="33" fillId="0" borderId="74" xfId="0" applyFont="1" applyBorder="1" applyAlignment="1">
      <alignment horizontal="center" vertical="top"/>
    </xf>
    <xf numFmtId="0" fontId="34" fillId="0" borderId="78" xfId="0" applyFont="1" applyBorder="1" applyAlignment="1">
      <alignment horizontal="center" vertical="center"/>
    </xf>
    <xf numFmtId="0" fontId="33" fillId="0" borderId="80" xfId="0" applyFont="1" applyBorder="1" applyAlignment="1">
      <alignment horizontal="center"/>
    </xf>
    <xf numFmtId="0" fontId="34" fillId="0" borderId="77" xfId="0" applyFont="1" applyFill="1" applyBorder="1" applyAlignment="1">
      <alignment horizontal="center" vertical="center" wrapText="1"/>
    </xf>
    <xf numFmtId="0" fontId="33" fillId="0" borderId="77" xfId="0" applyFont="1" applyBorder="1" applyAlignment="1">
      <alignment horizontal="center" vertical="top" wrapText="1"/>
    </xf>
    <xf numFmtId="0" fontId="42" fillId="0" borderId="81" xfId="0" applyFont="1" applyFill="1" applyBorder="1" applyAlignment="1">
      <alignment vertical="top" wrapText="1"/>
    </xf>
    <xf numFmtId="0" fontId="42" fillId="0" borderId="83" xfId="0" applyFont="1" applyFill="1" applyBorder="1" applyAlignment="1">
      <alignment vertical="top" wrapText="1"/>
    </xf>
    <xf numFmtId="0" fontId="42" fillId="0" borderId="0" xfId="0" applyFont="1" applyAlignment="1">
      <alignment vertical="top" wrapText="1"/>
    </xf>
    <xf numFmtId="0" fontId="42" fillId="0" borderId="77" xfId="0" applyFont="1" applyFill="1" applyBorder="1" applyAlignment="1">
      <alignment vertical="top" wrapText="1"/>
    </xf>
    <xf numFmtId="164" fontId="34" fillId="0" borderId="77" xfId="0" applyNumberFormat="1" applyFont="1" applyBorder="1" applyAlignment="1">
      <alignment horizontal="center" vertical="center"/>
    </xf>
    <xf numFmtId="0" fontId="34" fillId="0" borderId="77" xfId="0" applyFont="1" applyBorder="1" applyAlignment="1">
      <alignment horizontal="center" vertical="center"/>
    </xf>
    <xf numFmtId="164" fontId="34" fillId="0" borderId="77" xfId="0" applyNumberFormat="1" applyFont="1" applyBorder="1" applyAlignment="1">
      <alignment horizontal="center"/>
    </xf>
    <xf numFmtId="164" fontId="34" fillId="0" borderId="77" xfId="0" applyNumberFormat="1" applyFont="1" applyBorder="1" applyAlignment="1">
      <alignment horizontal="center" vertical="center" wrapText="1"/>
    </xf>
    <xf numFmtId="0" fontId="43" fillId="0" borderId="77" xfId="3" applyFont="1" applyFill="1" applyBorder="1" applyAlignment="1">
      <alignment horizontal="center" vertical="center" wrapText="1"/>
    </xf>
    <xf numFmtId="0" fontId="33" fillId="0" borderId="77" xfId="0" applyFont="1" applyBorder="1" applyAlignment="1">
      <alignment horizontal="center" vertical="center" wrapText="1"/>
    </xf>
    <xf numFmtId="0" fontId="33" fillId="0" borderId="77" xfId="0" applyFont="1" applyFill="1" applyBorder="1" applyAlignment="1">
      <alignment horizontal="center" vertical="center"/>
    </xf>
    <xf numFmtId="0" fontId="33" fillId="0" borderId="77" xfId="0" applyFont="1" applyFill="1" applyBorder="1" applyAlignment="1">
      <alignment vertical="center"/>
    </xf>
    <xf numFmtId="0" fontId="42" fillId="0" borderId="74" xfId="0" applyFont="1" applyFill="1" applyBorder="1" applyAlignment="1">
      <alignment vertical="top" wrapText="1"/>
    </xf>
    <xf numFmtId="0" fontId="33" fillId="0" borderId="74" xfId="0" applyFont="1" applyBorder="1" applyAlignment="1">
      <alignment horizontal="center" vertical="center" wrapText="1"/>
    </xf>
    <xf numFmtId="0" fontId="34" fillId="0" borderId="74" xfId="0" applyFont="1" applyFill="1" applyBorder="1" applyAlignment="1">
      <alignment horizontal="center" vertical="center"/>
    </xf>
    <xf numFmtId="164" fontId="34" fillId="0" borderId="74" xfId="0" applyNumberFormat="1" applyFont="1" applyBorder="1" applyAlignment="1">
      <alignment horizontal="center" vertical="center"/>
    </xf>
    <xf numFmtId="0" fontId="20" fillId="0" borderId="80" xfId="0" applyFont="1" applyBorder="1"/>
    <xf numFmtId="0" fontId="34" fillId="0" borderId="0" xfId="0" applyFont="1" applyBorder="1" applyAlignment="1">
      <alignment horizontal="left" vertical="top" wrapText="1"/>
    </xf>
    <xf numFmtId="0" fontId="34" fillId="0" borderId="77" xfId="0" applyFont="1" applyBorder="1" applyAlignment="1">
      <alignment horizontal="left" vertical="top" wrapText="1"/>
    </xf>
    <xf numFmtId="0" fontId="34" fillId="0" borderId="77" xfId="0" applyFont="1" applyBorder="1" applyAlignment="1">
      <alignment vertical="top" wrapText="1"/>
    </xf>
    <xf numFmtId="0" fontId="42" fillId="0" borderId="74" xfId="0" applyFont="1" applyBorder="1" applyAlignment="1">
      <alignment vertical="top" wrapText="1"/>
    </xf>
    <xf numFmtId="0" fontId="34" fillId="0" borderId="0" xfId="0" applyFont="1" applyBorder="1" applyAlignment="1">
      <alignment vertical="top" wrapText="1"/>
    </xf>
    <xf numFmtId="164" fontId="20" fillId="0" borderId="77" xfId="0" applyNumberFormat="1" applyFont="1" applyBorder="1" applyAlignment="1">
      <alignment vertical="center" wrapText="1"/>
    </xf>
    <xf numFmtId="0" fontId="42" fillId="0" borderId="77" xfId="0" applyFont="1" applyBorder="1" applyAlignment="1">
      <alignment vertical="top" wrapText="1"/>
    </xf>
    <xf numFmtId="0" fontId="20" fillId="0" borderId="0" xfId="0" applyFont="1" applyAlignment="1">
      <alignment horizontal="left" vertical="top" wrapText="1"/>
    </xf>
    <xf numFmtId="0" fontId="0" fillId="0" borderId="0" xfId="0"/>
    <xf numFmtId="0" fontId="24" fillId="0" borderId="77" xfId="4" applyFont="1" applyBorder="1" applyAlignment="1">
      <alignment horizontal="center" vertical="center"/>
    </xf>
    <xf numFmtId="0" fontId="20" fillId="0" borderId="0" xfId="0" applyFont="1" applyFill="1" applyBorder="1" applyAlignment="1">
      <alignment vertical="center" wrapText="1"/>
    </xf>
    <xf numFmtId="0" fontId="20" fillId="0" borderId="74" xfId="0" applyFont="1" applyFill="1" applyBorder="1" applyAlignment="1">
      <alignment horizontal="left" vertical="top" wrapText="1"/>
    </xf>
    <xf numFmtId="0" fontId="0" fillId="0" borderId="0" xfId="0"/>
    <xf numFmtId="0" fontId="5" fillId="0" borderId="53" xfId="0" applyFont="1" applyBorder="1" applyAlignment="1">
      <alignment horizontal="center" vertical="top" wrapText="1"/>
    </xf>
    <xf numFmtId="0" fontId="5" fillId="0" borderId="92" xfId="0" applyFont="1" applyBorder="1" applyAlignment="1">
      <alignment horizontal="center" vertical="top" wrapText="1"/>
    </xf>
    <xf numFmtId="10" fontId="5" fillId="0" borderId="92" xfId="0" applyNumberFormat="1" applyFont="1" applyBorder="1" applyAlignment="1">
      <alignment horizontal="center" vertical="top" wrapText="1"/>
    </xf>
    <xf numFmtId="0" fontId="5" fillId="0" borderId="93" xfId="0" applyFont="1" applyBorder="1" applyAlignment="1">
      <alignment horizontal="center" vertical="top" wrapText="1"/>
    </xf>
    <xf numFmtId="10" fontId="5" fillId="0" borderId="93" xfId="0" applyNumberFormat="1" applyFont="1" applyBorder="1" applyAlignment="1">
      <alignment horizontal="center" vertical="top" wrapText="1"/>
    </xf>
    <xf numFmtId="0" fontId="5" fillId="0" borderId="94" xfId="0" applyFont="1" applyBorder="1" applyAlignment="1">
      <alignment horizontal="center" vertical="top" wrapText="1"/>
    </xf>
    <xf numFmtId="10" fontId="5" fillId="0" borderId="94" xfId="0" applyNumberFormat="1" applyFont="1" applyBorder="1" applyAlignment="1">
      <alignment horizontal="center" vertical="top" wrapText="1"/>
    </xf>
    <xf numFmtId="10" fontId="5" fillId="0" borderId="92" xfId="1" applyNumberFormat="1" applyFont="1" applyBorder="1" applyAlignment="1">
      <alignment horizontal="center" vertical="top" wrapText="1"/>
    </xf>
    <xf numFmtId="164" fontId="19" fillId="0" borderId="74" xfId="4" applyNumberFormat="1" applyFont="1" applyBorder="1" applyAlignment="1">
      <alignment horizontal="center" vertical="center"/>
    </xf>
    <xf numFmtId="0" fontId="20" fillId="0" borderId="0" xfId="0" applyFont="1" applyAlignment="1">
      <alignment horizontal="left" vertical="top" wrapText="1"/>
    </xf>
    <xf numFmtId="10" fontId="5" fillId="0" borderId="93" xfId="1" applyNumberFormat="1" applyFont="1" applyBorder="1" applyAlignment="1">
      <alignment horizontal="center" vertical="top" wrapText="1"/>
    </xf>
    <xf numFmtId="10" fontId="45" fillId="0" borderId="53" xfId="0" applyNumberFormat="1" applyFont="1" applyBorder="1" applyAlignment="1">
      <alignment horizontal="center" vertical="top" wrapText="1"/>
    </xf>
    <xf numFmtId="0" fontId="0" fillId="0" borderId="0" xfId="0"/>
    <xf numFmtId="164" fontId="19" fillId="0" borderId="74" xfId="3" applyNumberFormat="1" applyFont="1" applyBorder="1" applyAlignment="1">
      <alignment horizontal="center"/>
    </xf>
    <xf numFmtId="9" fontId="9" fillId="0" borderId="98" xfId="1" applyFont="1" applyBorder="1" applyAlignment="1">
      <alignment horizontal="right"/>
    </xf>
    <xf numFmtId="3" fontId="9" fillId="0" borderId="99" xfId="0" applyNumberFormat="1" applyFont="1" applyBorder="1" applyAlignment="1">
      <alignment horizontal="right"/>
    </xf>
    <xf numFmtId="3" fontId="9" fillId="0" borderId="100" xfId="0" applyNumberFormat="1" applyFont="1" applyBorder="1" applyAlignment="1">
      <alignment horizontal="right"/>
    </xf>
    <xf numFmtId="3" fontId="9" fillId="0" borderId="99" xfId="0" applyNumberFormat="1" applyFont="1" applyBorder="1"/>
    <xf numFmtId="3" fontId="9" fillId="0" borderId="101" xfId="0" applyNumberFormat="1" applyFont="1" applyBorder="1" applyAlignment="1">
      <alignment horizontal="right"/>
    </xf>
    <xf numFmtId="3" fontId="9" fillId="0" borderId="102" xfId="0" applyNumberFormat="1" applyFont="1" applyBorder="1" applyAlignment="1">
      <alignment horizontal="right"/>
    </xf>
    <xf numFmtId="3" fontId="9" fillId="0" borderId="18" xfId="0" applyNumberFormat="1" applyFont="1" applyBorder="1" applyAlignment="1">
      <alignment horizontal="center" vertical="center"/>
    </xf>
    <xf numFmtId="9" fontId="9" fillId="0" borderId="98" xfId="1" applyFont="1" applyBorder="1" applyAlignment="1">
      <alignment horizontal="center"/>
    </xf>
    <xf numFmtId="3" fontId="9" fillId="0" borderId="0" xfId="0" applyNumberFormat="1" applyFont="1" applyFill="1" applyBorder="1" applyAlignment="1">
      <alignment horizontal="right"/>
    </xf>
    <xf numFmtId="3" fontId="0" fillId="0" borderId="0" xfId="0" applyNumberFormat="1" applyAlignment="1"/>
    <xf numFmtId="3" fontId="9" fillId="0" borderId="0" xfId="0" applyNumberFormat="1" applyFont="1" applyFill="1" applyBorder="1" applyAlignment="1">
      <alignment horizontal="center"/>
    </xf>
    <xf numFmtId="3" fontId="9" fillId="0" borderId="0" xfId="0" applyNumberFormat="1" applyFont="1" applyFill="1" applyBorder="1" applyAlignment="1"/>
    <xf numFmtId="4" fontId="9" fillId="0" borderId="18" xfId="0" applyNumberFormat="1" applyFont="1" applyBorder="1" applyAlignment="1">
      <alignment horizontal="right"/>
    </xf>
    <xf numFmtId="4" fontId="9" fillId="0" borderId="27" xfId="0" applyNumberFormat="1" applyFont="1" applyBorder="1" applyAlignment="1">
      <alignment horizontal="right"/>
    </xf>
    <xf numFmtId="3" fontId="9" fillId="0" borderId="103" xfId="0" applyNumberFormat="1" applyFont="1" applyBorder="1" applyAlignment="1">
      <alignment horizontal="center" vertical="center"/>
    </xf>
    <xf numFmtId="9" fontId="9" fillId="0" borderId="13" xfId="1" applyNumberFormat="1" applyFont="1" applyBorder="1" applyAlignment="1">
      <alignment horizontal="right"/>
    </xf>
    <xf numFmtId="0" fontId="19" fillId="0" borderId="74" xfId="4" applyFont="1" applyFill="1" applyBorder="1" applyAlignment="1">
      <alignment horizontal="center" vertical="center"/>
    </xf>
    <xf numFmtId="0" fontId="19" fillId="0" borderId="74" xfId="4" applyFont="1" applyBorder="1" applyAlignment="1">
      <alignment horizontal="center" vertical="center"/>
    </xf>
    <xf numFmtId="0" fontId="19" fillId="0" borderId="77" xfId="4" applyFont="1" applyBorder="1" applyAlignment="1">
      <alignment horizontal="center" vertical="center"/>
    </xf>
    <xf numFmtId="0" fontId="41" fillId="0" borderId="85" xfId="3" applyFont="1" applyFill="1" applyBorder="1" applyAlignment="1">
      <alignment horizontal="center" vertical="center"/>
    </xf>
    <xf numFmtId="0" fontId="41" fillId="0" borderId="86" xfId="3" applyFont="1" applyFill="1" applyBorder="1" applyAlignment="1">
      <alignment horizontal="center" vertical="center"/>
    </xf>
    <xf numFmtId="0" fontId="19" fillId="0" borderId="76" xfId="4" applyFont="1" applyBorder="1" applyAlignment="1">
      <alignment horizontal="center" vertical="top"/>
    </xf>
    <xf numFmtId="0" fontId="24" fillId="0" borderId="77" xfId="4" applyFont="1" applyBorder="1" applyAlignment="1">
      <alignment horizontal="center" vertical="center"/>
    </xf>
    <xf numFmtId="0" fontId="0" fillId="0" borderId="0" xfId="0"/>
    <xf numFmtId="0" fontId="0" fillId="0" borderId="0" xfId="0"/>
    <xf numFmtId="0" fontId="10" fillId="2" borderId="106" xfId="0" applyFont="1" applyFill="1" applyBorder="1"/>
    <xf numFmtId="3" fontId="9" fillId="0" borderId="108" xfId="0" applyNumberFormat="1" applyFont="1" applyBorder="1" applyAlignment="1">
      <alignment horizontal="right"/>
    </xf>
    <xf numFmtId="166" fontId="10" fillId="2" borderId="96" xfId="5" applyNumberFormat="1" applyFont="1" applyFill="1" applyBorder="1"/>
    <xf numFmtId="166" fontId="10" fillId="2" borderId="104" xfId="5" applyNumberFormat="1" applyFont="1" applyFill="1" applyBorder="1"/>
    <xf numFmtId="166" fontId="9" fillId="0" borderId="4" xfId="5" applyNumberFormat="1" applyFont="1" applyBorder="1" applyAlignment="1">
      <alignment horizontal="right"/>
    </xf>
    <xf numFmtId="166" fontId="9" fillId="0" borderId="19" xfId="5" applyNumberFormat="1" applyFont="1" applyBorder="1" applyAlignment="1">
      <alignment horizontal="right"/>
    </xf>
    <xf numFmtId="166" fontId="9" fillId="0" borderId="95" xfId="5" applyNumberFormat="1" applyFont="1" applyBorder="1" applyAlignment="1">
      <alignment horizontal="right"/>
    </xf>
    <xf numFmtId="166" fontId="9" fillId="0" borderId="105" xfId="5" applyNumberFormat="1" applyFont="1" applyBorder="1" applyAlignment="1">
      <alignment horizontal="right"/>
    </xf>
    <xf numFmtId="166" fontId="9" fillId="0" borderId="12" xfId="5" applyNumberFormat="1" applyFont="1" applyBorder="1" applyAlignment="1">
      <alignment horizontal="right"/>
    </xf>
    <xf numFmtId="166" fontId="9" fillId="0" borderId="17" xfId="5" applyNumberFormat="1" applyFont="1" applyBorder="1" applyAlignment="1">
      <alignment horizontal="right"/>
    </xf>
    <xf numFmtId="166" fontId="9" fillId="0" borderId="20" xfId="5" applyNumberFormat="1" applyFont="1" applyBorder="1" applyAlignment="1">
      <alignment horizontal="right"/>
    </xf>
    <xf numFmtId="166" fontId="9" fillId="0" borderId="97" xfId="5" applyNumberFormat="1" applyFont="1" applyBorder="1" applyAlignment="1">
      <alignment horizontal="right"/>
    </xf>
    <xf numFmtId="166" fontId="10" fillId="2" borderId="107" xfId="5" applyNumberFormat="1" applyFont="1" applyFill="1" applyBorder="1"/>
    <xf numFmtId="166" fontId="9" fillId="0" borderId="29" xfId="0" applyNumberFormat="1" applyFont="1" applyBorder="1"/>
    <xf numFmtId="3" fontId="9" fillId="0" borderId="53" xfId="0" applyNumberFormat="1" applyFont="1" applyBorder="1" applyAlignment="1">
      <alignment horizontal="right"/>
    </xf>
    <xf numFmtId="166" fontId="9" fillId="0" borderId="16" xfId="5" applyNumberFormat="1" applyFont="1" applyBorder="1" applyAlignment="1">
      <alignment horizontal="center" vertical="center"/>
    </xf>
    <xf numFmtId="166" fontId="10" fillId="2" borderId="16" xfId="5" applyNumberFormat="1" applyFont="1" applyFill="1" applyBorder="1"/>
    <xf numFmtId="166" fontId="9" fillId="0" borderId="16" xfId="5" applyNumberFormat="1" applyFont="1" applyBorder="1" applyAlignment="1">
      <alignment horizontal="center"/>
    </xf>
    <xf numFmtId="3" fontId="9" fillId="0" borderId="54" xfId="0" applyNumberFormat="1" applyFont="1" applyBorder="1" applyAlignment="1">
      <alignment horizontal="right"/>
    </xf>
    <xf numFmtId="3" fontId="9" fillId="0" borderId="1" xfId="0" applyNumberFormat="1" applyFont="1" applyBorder="1" applyAlignment="1">
      <alignment horizontal="right"/>
    </xf>
    <xf numFmtId="3" fontId="9" fillId="0" borderId="109" xfId="0" applyNumberFormat="1" applyFont="1" applyBorder="1" applyAlignment="1">
      <alignment horizontal="right"/>
    </xf>
    <xf numFmtId="166" fontId="9" fillId="0" borderId="16" xfId="5" applyNumberFormat="1" applyFont="1" applyBorder="1" applyAlignment="1">
      <alignment horizontal="right"/>
    </xf>
    <xf numFmtId="166" fontId="9" fillId="0" borderId="40" xfId="1" applyNumberFormat="1" applyFont="1" applyBorder="1" applyAlignment="1">
      <alignment horizontal="right"/>
    </xf>
    <xf numFmtId="3" fontId="9" fillId="0" borderId="53" xfId="0" applyNumberFormat="1" applyFont="1" applyBorder="1" applyAlignment="1">
      <alignment horizontal="center"/>
    </xf>
    <xf numFmtId="3" fontId="9" fillId="0" borderId="8" xfId="0" applyNumberFormat="1" applyFont="1" applyBorder="1" applyAlignment="1">
      <alignment horizontal="center" vertical="center"/>
    </xf>
    <xf numFmtId="3" fontId="9" fillId="0" borderId="54" xfId="0" applyNumberFormat="1" applyFont="1" applyBorder="1" applyAlignment="1">
      <alignment horizontal="center"/>
    </xf>
    <xf numFmtId="4" fontId="9" fillId="0" borderId="8" xfId="0" applyNumberFormat="1" applyFont="1" applyBorder="1" applyAlignment="1">
      <alignment horizontal="right"/>
    </xf>
    <xf numFmtId="0" fontId="9" fillId="0" borderId="0" xfId="0" applyFont="1" applyBorder="1" applyAlignment="1">
      <alignment horizontal="center"/>
    </xf>
    <xf numFmtId="9" fontId="9" fillId="0" borderId="26" xfId="1" applyFont="1" applyBorder="1" applyAlignment="1">
      <alignment horizontal="right"/>
    </xf>
    <xf numFmtId="9" fontId="9" fillId="0" borderId="26" xfId="1" applyNumberFormat="1" applyFont="1" applyBorder="1" applyAlignment="1">
      <alignment horizontal="right"/>
    </xf>
    <xf numFmtId="9" fontId="9" fillId="0" borderId="27" xfId="1" applyNumberFormat="1" applyFont="1" applyBorder="1" applyAlignment="1">
      <alignment horizontal="right"/>
    </xf>
    <xf numFmtId="0" fontId="3" fillId="0" borderId="113" xfId="0" applyFont="1" applyBorder="1" applyAlignment="1">
      <alignment horizontal="center"/>
    </xf>
    <xf numFmtId="0" fontId="9" fillId="0" borderId="1" xfId="0" applyFont="1" applyBorder="1" applyAlignment="1">
      <alignment horizontal="center"/>
    </xf>
    <xf numFmtId="0" fontId="9" fillId="0" borderId="114" xfId="0" applyFont="1" applyBorder="1" applyAlignment="1">
      <alignment horizontal="center"/>
    </xf>
    <xf numFmtId="0" fontId="9" fillId="0" borderId="115" xfId="0" applyFont="1" applyBorder="1" applyAlignment="1">
      <alignment horizontal="center"/>
    </xf>
    <xf numFmtId="0" fontId="9" fillId="0" borderId="109" xfId="0" applyFont="1" applyBorder="1" applyAlignment="1">
      <alignment horizontal="center"/>
    </xf>
    <xf numFmtId="0" fontId="9" fillId="0" borderId="91" xfId="0" applyFont="1" applyBorder="1" applyAlignment="1">
      <alignment horizontal="center"/>
    </xf>
    <xf numFmtId="166" fontId="10" fillId="2" borderId="116" xfId="5" applyNumberFormat="1" applyFont="1" applyFill="1" applyBorder="1"/>
    <xf numFmtId="166" fontId="9" fillId="0" borderId="39" xfId="5" applyNumberFormat="1" applyFont="1" applyBorder="1" applyAlignment="1">
      <alignment horizontal="right"/>
    </xf>
    <xf numFmtId="3" fontId="9" fillId="0" borderId="117" xfId="0" applyNumberFormat="1" applyFont="1" applyBorder="1" applyAlignment="1">
      <alignment horizontal="right"/>
    </xf>
    <xf numFmtId="3" fontId="9" fillId="0" borderId="117" xfId="0" applyNumberFormat="1" applyFont="1" applyBorder="1" applyAlignment="1">
      <alignment horizontal="center"/>
    </xf>
    <xf numFmtId="166" fontId="9" fillId="0" borderId="118" xfId="5" applyNumberFormat="1" applyFont="1" applyBorder="1" applyAlignment="1">
      <alignment horizontal="right"/>
    </xf>
    <xf numFmtId="166" fontId="9" fillId="0" borderId="119" xfId="5" applyNumberFormat="1" applyFont="1" applyBorder="1" applyAlignment="1">
      <alignment horizontal="right"/>
    </xf>
    <xf numFmtId="9" fontId="9" fillId="0" borderId="119" xfId="1" applyFont="1" applyBorder="1" applyAlignment="1">
      <alignment horizontal="right"/>
    </xf>
    <xf numFmtId="9" fontId="9" fillId="0" borderId="120" xfId="1" applyNumberFormat="1" applyFont="1" applyBorder="1" applyAlignment="1">
      <alignment horizontal="right"/>
    </xf>
    <xf numFmtId="166" fontId="9" fillId="0" borderId="121" xfId="5" applyNumberFormat="1" applyFont="1" applyBorder="1" applyAlignment="1">
      <alignment horizontal="right"/>
    </xf>
    <xf numFmtId="3" fontId="9" fillId="0" borderId="122" xfId="0" applyNumberFormat="1" applyFont="1" applyBorder="1" applyAlignment="1">
      <alignment horizontal="right"/>
    </xf>
    <xf numFmtId="3" fontId="9" fillId="0" borderId="123" xfId="0" applyNumberFormat="1" applyFont="1" applyBorder="1" applyAlignment="1">
      <alignment horizontal="right"/>
    </xf>
    <xf numFmtId="9" fontId="9" fillId="0" borderId="120" xfId="1" applyFont="1" applyBorder="1" applyAlignment="1">
      <alignment horizontal="right"/>
    </xf>
    <xf numFmtId="3" fontId="9" fillId="0" borderId="122" xfId="0" applyNumberFormat="1" applyFont="1" applyBorder="1" applyAlignment="1">
      <alignment horizontal="center"/>
    </xf>
    <xf numFmtId="3" fontId="9" fillId="0" borderId="124" xfId="0" applyNumberFormat="1" applyFont="1" applyBorder="1" applyAlignment="1">
      <alignment horizontal="right"/>
    </xf>
    <xf numFmtId="3" fontId="9" fillId="0" borderId="125" xfId="0" applyNumberFormat="1" applyFont="1" applyBorder="1" applyAlignment="1">
      <alignment horizontal="right"/>
    </xf>
    <xf numFmtId="3" fontId="9" fillId="0" borderId="119" xfId="0" applyNumberFormat="1" applyFont="1" applyBorder="1" applyAlignment="1">
      <alignment horizontal="right"/>
    </xf>
    <xf numFmtId="0" fontId="9" fillId="0" borderId="126" xfId="0" applyFont="1" applyBorder="1" applyAlignment="1">
      <alignment horizontal="center"/>
    </xf>
    <xf numFmtId="166" fontId="9" fillId="0" borderId="127" xfId="5" applyNumberFormat="1" applyFont="1" applyBorder="1" applyAlignment="1">
      <alignment horizontal="right"/>
    </xf>
    <xf numFmtId="166" fontId="9" fillId="0" borderId="41" xfId="5" applyNumberFormat="1" applyFont="1" applyBorder="1" applyAlignment="1">
      <alignment horizontal="right"/>
    </xf>
    <xf numFmtId="166" fontId="9" fillId="0" borderId="42" xfId="5" applyNumberFormat="1" applyFont="1" applyBorder="1" applyAlignment="1">
      <alignment horizontal="right"/>
    </xf>
    <xf numFmtId="166" fontId="9" fillId="0" borderId="122" xfId="5" applyNumberFormat="1" applyFont="1" applyBorder="1" applyAlignment="1">
      <alignment horizontal="right"/>
    </xf>
    <xf numFmtId="166" fontId="9" fillId="0" borderId="117" xfId="5" applyNumberFormat="1" applyFont="1" applyBorder="1" applyAlignment="1">
      <alignment horizontal="right"/>
    </xf>
    <xf numFmtId="166" fontId="9" fillId="0" borderId="53" xfId="5" applyNumberFormat="1" applyFont="1" applyBorder="1" applyAlignment="1">
      <alignment horizontal="right"/>
    </xf>
    <xf numFmtId="166" fontId="9" fillId="0" borderId="128" xfId="5" applyNumberFormat="1" applyFont="1" applyBorder="1" applyAlignment="1">
      <alignment horizontal="right"/>
    </xf>
    <xf numFmtId="166" fontId="9" fillId="0" borderId="54" xfId="5" applyNumberFormat="1" applyFont="1" applyBorder="1" applyAlignment="1">
      <alignment horizontal="right"/>
    </xf>
    <xf numFmtId="0" fontId="15" fillId="4" borderId="69" xfId="0" applyFont="1" applyFill="1" applyBorder="1" applyAlignment="1">
      <alignment horizontal="center" vertical="center" wrapText="1"/>
    </xf>
    <xf numFmtId="0" fontId="18" fillId="5" borderId="67" xfId="0" applyFont="1" applyFill="1" applyBorder="1" applyAlignment="1">
      <alignment horizontal="center" vertical="center" wrapText="1"/>
    </xf>
    <xf numFmtId="0" fontId="18" fillId="5" borderId="129" xfId="0" applyFont="1" applyFill="1" applyBorder="1" applyAlignment="1">
      <alignment horizontal="center" vertical="center" wrapText="1"/>
    </xf>
    <xf numFmtId="0" fontId="18" fillId="5" borderId="130" xfId="0" applyFont="1" applyFill="1" applyBorder="1" applyAlignment="1">
      <alignment horizontal="center" vertical="center" wrapText="1"/>
    </xf>
    <xf numFmtId="0" fontId="15" fillId="5" borderId="60" xfId="0" applyFont="1" applyFill="1" applyBorder="1" applyAlignment="1">
      <alignment horizontal="center" vertical="center" wrapText="1"/>
    </xf>
    <xf numFmtId="0" fontId="15" fillId="5" borderId="131" xfId="0" applyFont="1" applyFill="1" applyBorder="1" applyAlignment="1">
      <alignment horizontal="center" vertical="center" wrapText="1"/>
    </xf>
    <xf numFmtId="0" fontId="15" fillId="4" borderId="132" xfId="0" applyFont="1" applyFill="1" applyBorder="1" applyAlignment="1">
      <alignment horizontal="center" vertical="center" wrapText="1"/>
    </xf>
    <xf numFmtId="0" fontId="15" fillId="5" borderId="63" xfId="0" applyFont="1" applyFill="1" applyBorder="1" applyAlignment="1">
      <alignment horizontal="center" vertical="center" wrapText="1"/>
    </xf>
    <xf numFmtId="0" fontId="0" fillId="0" borderId="0" xfId="0"/>
    <xf numFmtId="0" fontId="0" fillId="0" borderId="0" xfId="0"/>
    <xf numFmtId="0" fontId="2" fillId="0" borderId="0" xfId="0" applyFont="1" applyBorder="1" applyAlignment="1">
      <alignment horizontal="center"/>
    </xf>
    <xf numFmtId="0" fontId="19" fillId="0" borderId="77" xfId="4" applyFont="1" applyFill="1" applyBorder="1" applyAlignment="1">
      <alignment horizontal="center" vertical="center"/>
    </xf>
    <xf numFmtId="0" fontId="18" fillId="5" borderId="60" xfId="0" applyFont="1" applyFill="1" applyBorder="1" applyAlignment="1">
      <alignment horizontal="center" vertical="center" wrapText="1"/>
    </xf>
    <xf numFmtId="0" fontId="25" fillId="0" borderId="64" xfId="0" applyFont="1" applyBorder="1"/>
    <xf numFmtId="0" fontId="25" fillId="0" borderId="65" xfId="0" applyFont="1" applyBorder="1"/>
    <xf numFmtId="0" fontId="25" fillId="0" borderId="68" xfId="0" applyFont="1" applyBorder="1"/>
    <xf numFmtId="0" fontId="25" fillId="0" borderId="56" xfId="0" applyFont="1" applyBorder="1"/>
    <xf numFmtId="0" fontId="0" fillId="0" borderId="64" xfId="0" applyBorder="1" applyAlignment="1">
      <alignment vertical="center"/>
    </xf>
    <xf numFmtId="0" fontId="0" fillId="0" borderId="65" xfId="0" applyBorder="1" applyAlignment="1">
      <alignment vertical="center"/>
    </xf>
    <xf numFmtId="0" fontId="0" fillId="0" borderId="68" xfId="0" applyBorder="1" applyAlignment="1">
      <alignment vertical="center"/>
    </xf>
    <xf numFmtId="0" fontId="0" fillId="0" borderId="56" xfId="0" applyBorder="1" applyAlignment="1">
      <alignment vertical="center"/>
    </xf>
    <xf numFmtId="0" fontId="0" fillId="0" borderId="70" xfId="0" applyBorder="1" applyAlignment="1">
      <alignment vertical="center"/>
    </xf>
    <xf numFmtId="164" fontId="19" fillId="0" borderId="81" xfId="4" applyNumberFormat="1" applyFont="1" applyBorder="1" applyAlignment="1">
      <alignment horizontal="center" vertical="center"/>
    </xf>
    <xf numFmtId="0" fontId="25" fillId="0" borderId="0" xfId="0" applyFont="1" applyFill="1" applyAlignment="1">
      <alignment horizontal="left" vertical="center" wrapText="1"/>
    </xf>
    <xf numFmtId="0" fontId="25" fillId="0" borderId="0" xfId="0" applyFont="1" applyFill="1" applyAlignment="1">
      <alignment vertical="center"/>
    </xf>
    <xf numFmtId="164" fontId="19" fillId="0" borderId="77" xfId="3" applyNumberFormat="1" applyFont="1" applyFill="1" applyBorder="1" applyAlignment="1">
      <alignment horizontal="center" vertical="center"/>
    </xf>
    <xf numFmtId="0" fontId="41" fillId="0" borderId="77" xfId="3" applyFont="1" applyFill="1" applyBorder="1" applyAlignment="1">
      <alignment horizontal="center" vertical="center"/>
    </xf>
    <xf numFmtId="0" fontId="19" fillId="0" borderId="77" xfId="4" applyFont="1" applyFill="1" applyBorder="1" applyAlignment="1">
      <alignment horizontal="center" vertical="center"/>
    </xf>
    <xf numFmtId="0" fontId="20" fillId="0" borderId="0" xfId="0" applyFont="1" applyFill="1" applyBorder="1" applyAlignment="1">
      <alignment vertical="top" wrapText="1"/>
    </xf>
    <xf numFmtId="0" fontId="19" fillId="0" borderId="76" xfId="3" applyFont="1" applyFill="1" applyBorder="1" applyAlignment="1">
      <alignment horizontal="center" vertical="top" wrapText="1"/>
    </xf>
    <xf numFmtId="0" fontId="20" fillId="0" borderId="77" xfId="0" applyFont="1" applyFill="1" applyBorder="1" applyAlignment="1">
      <alignment vertical="top" wrapText="1"/>
    </xf>
    <xf numFmtId="0" fontId="18" fillId="0" borderId="77" xfId="3" applyFont="1" applyFill="1" applyBorder="1" applyAlignment="1">
      <alignment horizontal="center" vertical="center"/>
    </xf>
    <xf numFmtId="0" fontId="18" fillId="0" borderId="74" xfId="4" applyFont="1" applyFill="1" applyBorder="1" applyAlignment="1">
      <alignment vertical="top" wrapText="1"/>
    </xf>
    <xf numFmtId="0" fontId="19" fillId="0" borderId="76" xfId="4" applyFont="1" applyFill="1" applyBorder="1" applyAlignment="1">
      <alignment horizontal="center" vertical="top"/>
    </xf>
    <xf numFmtId="0" fontId="24" fillId="0" borderId="77" xfId="4" applyFont="1" applyFill="1" applyBorder="1" applyAlignment="1">
      <alignment horizontal="center" vertical="top"/>
    </xf>
    <xf numFmtId="0" fontId="20" fillId="0" borderId="0" xfId="0" applyFont="1" applyFill="1" applyAlignment="1">
      <alignment horizontal="left" vertical="top" wrapText="1"/>
    </xf>
    <xf numFmtId="0" fontId="24" fillId="0" borderId="77" xfId="4" applyFont="1" applyFill="1" applyBorder="1" applyAlignment="1">
      <alignment horizontal="center" vertical="center"/>
    </xf>
    <xf numFmtId="0" fontId="19" fillId="0" borderId="77" xfId="4" applyFont="1" applyFill="1" applyBorder="1" applyAlignment="1">
      <alignment vertical="center" wrapText="1"/>
    </xf>
    <xf numFmtId="0" fontId="19" fillId="0" borderId="81" xfId="4" applyFont="1" applyFill="1" applyBorder="1" applyAlignment="1">
      <alignment horizontal="center" vertical="center"/>
    </xf>
    <xf numFmtId="0" fontId="19" fillId="0" borderId="76" xfId="4" applyFont="1" applyFill="1" applyBorder="1" applyAlignment="1">
      <alignment horizontal="center" vertical="center"/>
    </xf>
    <xf numFmtId="0" fontId="24" fillId="0" borderId="77" xfId="4" applyFont="1" applyFill="1" applyBorder="1"/>
    <xf numFmtId="0" fontId="20" fillId="0" borderId="0" xfId="0" applyFont="1" applyFill="1" applyAlignment="1">
      <alignment horizontal="left" indent="5"/>
    </xf>
    <xf numFmtId="0" fontId="18" fillId="0" borderId="81" xfId="4" applyFont="1" applyFill="1" applyBorder="1" applyAlignment="1">
      <alignment horizontal="center" vertical="center"/>
    </xf>
    <xf numFmtId="0" fontId="15" fillId="0" borderId="86" xfId="4" applyFont="1" applyFill="1" applyBorder="1" applyAlignment="1">
      <alignment horizontal="center"/>
    </xf>
    <xf numFmtId="166" fontId="0" fillId="0" borderId="0" xfId="0" applyNumberFormat="1"/>
    <xf numFmtId="0" fontId="0" fillId="0" borderId="0" xfId="0"/>
    <xf numFmtId="0" fontId="9" fillId="0" borderId="0" xfId="0" applyFont="1" applyBorder="1" applyAlignment="1">
      <alignment horizontal="center"/>
    </xf>
    <xf numFmtId="0" fontId="0" fillId="0" borderId="0" xfId="0"/>
    <xf numFmtId="0" fontId="5" fillId="0" borderId="1" xfId="0" applyFont="1" applyBorder="1" applyAlignment="1">
      <alignment horizontal="center" vertical="center" wrapText="1"/>
    </xf>
    <xf numFmtId="10" fontId="5" fillId="0" borderId="94" xfId="1" applyNumberFormat="1" applyFont="1" applyBorder="1" applyAlignment="1">
      <alignment horizontal="center" vertical="top" wrapText="1"/>
    </xf>
    <xf numFmtId="0" fontId="12" fillId="0" borderId="0" xfId="0" applyFont="1"/>
    <xf numFmtId="0" fontId="47" fillId="0" borderId="0" xfId="0" applyFont="1" applyAlignment="1">
      <alignment horizontal="center"/>
    </xf>
    <xf numFmtId="0" fontId="4" fillId="0" borderId="0" xfId="0" applyFont="1" applyAlignment="1">
      <alignment vertical="center"/>
    </xf>
    <xf numFmtId="0" fontId="47" fillId="0" borderId="0" xfId="0" applyFont="1" applyAlignment="1"/>
    <xf numFmtId="0" fontId="5" fillId="0" borderId="135" xfId="0" applyFont="1" applyBorder="1" applyAlignment="1">
      <alignment horizontal="center" vertical="center" wrapText="1"/>
    </xf>
    <xf numFmtId="10" fontId="5" fillId="0" borderId="135" xfId="1" applyNumberFormat="1" applyFont="1" applyBorder="1" applyAlignment="1">
      <alignment horizontal="center" vertical="top" wrapText="1"/>
    </xf>
    <xf numFmtId="10" fontId="5" fillId="0" borderId="135" xfId="0" applyNumberFormat="1" applyFont="1" applyBorder="1" applyAlignment="1">
      <alignment horizontal="center" vertical="top" wrapText="1"/>
    </xf>
    <xf numFmtId="0" fontId="42" fillId="0" borderId="0" xfId="0" applyFont="1"/>
    <xf numFmtId="0" fontId="20" fillId="0" borderId="77" xfId="0" applyFont="1" applyFill="1" applyBorder="1" applyAlignment="1">
      <alignment horizontal="left" vertical="top" wrapText="1"/>
    </xf>
    <xf numFmtId="0" fontId="24" fillId="0" borderId="77" xfId="3" applyFont="1" applyFill="1" applyBorder="1" applyAlignment="1">
      <alignment horizontal="center" vertical="center"/>
    </xf>
    <xf numFmtId="0" fontId="19" fillId="0" borderId="77" xfId="3" applyFont="1" applyFill="1" applyBorder="1" applyAlignment="1">
      <alignment horizontal="center" vertical="center"/>
    </xf>
    <xf numFmtId="164" fontId="19" fillId="0" borderId="77" xfId="3" applyNumberFormat="1" applyFont="1" applyFill="1" applyBorder="1" applyAlignment="1">
      <alignment horizontal="center" vertical="center"/>
    </xf>
    <xf numFmtId="0" fontId="24" fillId="0" borderId="77" xfId="4" applyFont="1" applyFill="1" applyBorder="1" applyAlignment="1">
      <alignment horizontal="center" vertical="center"/>
    </xf>
    <xf numFmtId="0" fontId="24" fillId="0" borderId="77" xfId="4" applyFont="1" applyBorder="1" applyAlignment="1">
      <alignment horizontal="center" vertical="center"/>
    </xf>
    <xf numFmtId="0" fontId="19" fillId="0" borderId="77" xfId="4" applyFont="1" applyFill="1" applyBorder="1" applyAlignment="1">
      <alignment horizontal="center" vertical="center"/>
    </xf>
    <xf numFmtId="0" fontId="0" fillId="0" borderId="0" xfId="0"/>
    <xf numFmtId="0" fontId="0" fillId="0" borderId="0" xfId="0"/>
    <xf numFmtId="0" fontId="11" fillId="0" borderId="0" xfId="0" applyFont="1" applyAlignment="1">
      <alignment wrapText="1"/>
    </xf>
    <xf numFmtId="0" fontId="17" fillId="0" borderId="77" xfId="4" applyFont="1" applyFill="1" applyBorder="1" applyAlignment="1">
      <alignment horizontal="center" vertical="top"/>
    </xf>
    <xf numFmtId="0" fontId="32" fillId="0" borderId="0" xfId="3" applyFont="1" applyFill="1" applyBorder="1" applyAlignment="1">
      <alignment horizontal="center"/>
    </xf>
    <xf numFmtId="0" fontId="20" fillId="0" borderId="0" xfId="0" applyFont="1" applyFill="1"/>
    <xf numFmtId="164" fontId="19" fillId="0" borderId="77" xfId="4" applyNumberFormat="1" applyFont="1" applyFill="1" applyBorder="1" applyAlignment="1">
      <alignment horizontal="center"/>
    </xf>
    <xf numFmtId="0" fontId="17" fillId="0" borderId="86" xfId="4" applyFont="1" applyFill="1" applyBorder="1" applyAlignment="1">
      <alignment horizontal="center"/>
    </xf>
    <xf numFmtId="164" fontId="19" fillId="0" borderId="77" xfId="4" applyNumberFormat="1" applyFont="1" applyFill="1" applyBorder="1" applyAlignment="1">
      <alignment vertical="center"/>
    </xf>
    <xf numFmtId="0" fontId="24" fillId="0" borderId="77" xfId="4" applyFont="1" applyBorder="1" applyAlignment="1">
      <alignment horizontal="center" vertical="center"/>
    </xf>
    <xf numFmtId="0" fontId="19" fillId="0" borderId="77" xfId="4" applyFont="1" applyFill="1" applyBorder="1" applyAlignment="1">
      <alignment horizontal="center" vertical="center"/>
    </xf>
    <xf numFmtId="164" fontId="19" fillId="0" borderId="77" xfId="4" applyNumberFormat="1" applyFont="1" applyFill="1" applyBorder="1" applyAlignment="1">
      <alignment horizontal="center" vertical="center"/>
    </xf>
    <xf numFmtId="0" fontId="41" fillId="0" borderId="86" xfId="3" applyFont="1" applyFill="1" applyBorder="1" applyAlignment="1">
      <alignment horizontal="center" vertical="center"/>
    </xf>
    <xf numFmtId="0" fontId="41" fillId="0" borderId="85" xfId="3" applyFont="1" applyFill="1" applyBorder="1" applyAlignment="1">
      <alignment horizontal="center" vertical="center"/>
    </xf>
    <xf numFmtId="0" fontId="24" fillId="0" borderId="77" xfId="4" applyFont="1" applyFill="1" applyBorder="1" applyAlignment="1">
      <alignment horizontal="center" vertical="center"/>
    </xf>
    <xf numFmtId="0" fontId="0" fillId="0" borderId="0" xfId="0" applyBorder="1" applyAlignment="1"/>
    <xf numFmtId="0" fontId="7" fillId="0" borderId="0" xfId="0" applyFont="1" applyBorder="1" applyAlignment="1"/>
    <xf numFmtId="0" fontId="49" fillId="0" borderId="0" xfId="6" applyNumberFormat="1" applyFont="1" applyFill="1" applyBorder="1" applyAlignment="1" applyProtection="1">
      <alignment horizontal="left" vertical="center"/>
      <protection locked="0"/>
    </xf>
    <xf numFmtId="3" fontId="52" fillId="8" borderId="59" xfId="7" applyNumberFormat="1" applyFont="1" applyFill="1" applyBorder="1" applyAlignment="1" applyProtection="1">
      <alignment horizontal="center" vertical="center" wrapText="1"/>
      <protection locked="0"/>
    </xf>
    <xf numFmtId="0" fontId="55" fillId="0" borderId="136" xfId="3" applyFont="1" applyBorder="1" applyAlignment="1">
      <alignment horizontal="center" vertical="center"/>
    </xf>
    <xf numFmtId="3" fontId="29" fillId="11" borderId="139" xfId="3" applyNumberFormat="1" applyFont="1" applyFill="1" applyBorder="1"/>
    <xf numFmtId="3" fontId="29" fillId="12" borderId="139" xfId="3" applyNumberFormat="1" applyFont="1" applyFill="1" applyBorder="1"/>
    <xf numFmtId="0" fontId="55" fillId="0" borderId="0" xfId="3" applyFont="1" applyBorder="1" applyAlignment="1">
      <alignment horizontal="center" vertical="center"/>
    </xf>
    <xf numFmtId="167" fontId="56" fillId="0" borderId="0" xfId="5" applyNumberFormat="1" applyFont="1" applyBorder="1" applyAlignment="1" applyProtection="1">
      <alignment vertical="center"/>
    </xf>
    <xf numFmtId="167" fontId="56" fillId="0" borderId="140" xfId="5" applyNumberFormat="1" applyFont="1" applyFill="1" applyBorder="1" applyAlignment="1" applyProtection="1">
      <alignment vertical="center"/>
    </xf>
    <xf numFmtId="0" fontId="55" fillId="0" borderId="136" xfId="3" applyFont="1" applyBorder="1" applyAlignment="1">
      <alignment vertical="center"/>
    </xf>
    <xf numFmtId="0" fontId="29" fillId="0" borderId="141" xfId="3" applyFont="1" applyBorder="1" applyAlignment="1">
      <alignment vertical="center"/>
    </xf>
    <xf numFmtId="3" fontId="29" fillId="11" borderId="143" xfId="3" applyNumberFormat="1" applyFont="1" applyFill="1" applyBorder="1"/>
    <xf numFmtId="3" fontId="29" fillId="12" borderId="143" xfId="3" applyNumberFormat="1" applyFont="1" applyFill="1" applyBorder="1"/>
    <xf numFmtId="168" fontId="0" fillId="13" borderId="139" xfId="0" applyNumberFormat="1" applyFill="1" applyBorder="1"/>
    <xf numFmtId="3" fontId="29" fillId="13" borderId="139" xfId="3" applyNumberFormat="1" applyFont="1" applyFill="1" applyBorder="1"/>
    <xf numFmtId="0" fontId="0" fillId="12" borderId="139" xfId="0" applyFill="1" applyBorder="1"/>
    <xf numFmtId="168" fontId="57" fillId="10" borderId="138" xfId="9" applyNumberFormat="1" applyFont="1" applyFill="1" applyBorder="1" applyAlignment="1" applyProtection="1">
      <alignment horizontal="right" vertical="center"/>
    </xf>
    <xf numFmtId="168" fontId="57" fillId="10" borderId="142" xfId="9" applyNumberFormat="1" applyFont="1" applyFill="1" applyBorder="1" applyAlignment="1" applyProtection="1">
      <alignment horizontal="right" vertical="center"/>
    </xf>
    <xf numFmtId="168" fontId="57" fillId="10" borderId="144" xfId="9" applyNumberFormat="1" applyFont="1" applyFill="1" applyBorder="1" applyAlignment="1" applyProtection="1">
      <alignment horizontal="right" vertical="center"/>
    </xf>
    <xf numFmtId="168" fontId="1" fillId="13" borderId="139" xfId="0" applyNumberFormat="1" applyFont="1" applyFill="1" applyBorder="1"/>
    <xf numFmtId="0" fontId="55" fillId="0" borderId="149" xfId="3" applyFont="1" applyBorder="1" applyAlignment="1">
      <alignment horizontal="center" vertical="center"/>
    </xf>
    <xf numFmtId="167" fontId="56" fillId="0" borderId="149" xfId="5" applyNumberFormat="1" applyFont="1" applyBorder="1" applyAlignment="1" applyProtection="1">
      <alignment vertical="center"/>
    </xf>
    <xf numFmtId="0" fontId="53" fillId="9" borderId="150" xfId="6" applyNumberFormat="1" applyFont="1" applyFill="1" applyBorder="1" applyAlignment="1" applyProtection="1">
      <alignment horizontal="center" vertical="center"/>
    </xf>
    <xf numFmtId="0" fontId="53" fillId="9" borderId="150" xfId="8" applyNumberFormat="1" applyFont="1" applyFill="1" applyBorder="1" applyAlignment="1" applyProtection="1">
      <alignment horizontal="center" vertical="center"/>
    </xf>
    <xf numFmtId="168" fontId="57" fillId="10" borderId="151" xfId="9" applyNumberFormat="1" applyFont="1" applyFill="1" applyBorder="1" applyAlignment="1" applyProtection="1">
      <alignment horizontal="right" vertical="center"/>
    </xf>
    <xf numFmtId="3" fontId="29" fillId="12" borderId="152" xfId="3" applyNumberFormat="1" applyFont="1" applyFill="1" applyBorder="1"/>
    <xf numFmtId="3" fontId="29" fillId="11" borderId="152" xfId="3" applyNumberFormat="1" applyFont="1" applyFill="1" applyBorder="1"/>
    <xf numFmtId="0" fontId="0" fillId="0" borderId="0" xfId="0" applyFill="1" applyBorder="1" applyAlignment="1">
      <alignment horizontal="center"/>
    </xf>
    <xf numFmtId="168" fontId="0" fillId="0" borderId="0" xfId="0" applyNumberFormat="1" applyFill="1" applyBorder="1"/>
    <xf numFmtId="3" fontId="29" fillId="0" borderId="0" xfId="3" applyNumberFormat="1" applyFont="1" applyFill="1" applyBorder="1"/>
    <xf numFmtId="0" fontId="55" fillId="0" borderId="150" xfId="3" applyFont="1" applyBorder="1" applyAlignment="1">
      <alignment horizontal="center" vertical="center"/>
    </xf>
    <xf numFmtId="167" fontId="56" fillId="0" borderId="158" xfId="5" applyNumberFormat="1" applyFont="1" applyBorder="1" applyAlignment="1" applyProtection="1">
      <alignment vertical="center"/>
    </xf>
    <xf numFmtId="167" fontId="56" fillId="0" borderId="158" xfId="5" applyNumberFormat="1" applyFont="1" applyFill="1" applyBorder="1" applyAlignment="1" applyProtection="1">
      <alignment vertical="center"/>
    </xf>
    <xf numFmtId="0" fontId="55" fillId="0" borderId="158" xfId="3" applyFont="1" applyBorder="1" applyAlignment="1">
      <alignment vertical="center"/>
    </xf>
    <xf numFmtId="0" fontId="29" fillId="0" borderId="150" xfId="3" applyFont="1" applyBorder="1" applyAlignment="1">
      <alignment vertical="center"/>
    </xf>
    <xf numFmtId="0" fontId="29" fillId="0" borderId="158" xfId="3" applyFont="1" applyBorder="1" applyAlignment="1">
      <alignment vertical="center"/>
    </xf>
    <xf numFmtId="0" fontId="5" fillId="0" borderId="159" xfId="0" applyFont="1" applyBorder="1" applyAlignment="1">
      <alignment horizontal="center" vertical="top" wrapText="1"/>
    </xf>
    <xf numFmtId="10" fontId="5" fillId="0" borderId="159" xfId="0" applyNumberFormat="1" applyFont="1" applyBorder="1" applyAlignment="1">
      <alignment horizontal="center" vertical="top" wrapText="1"/>
    </xf>
    <xf numFmtId="0" fontId="5" fillId="0" borderId="160" xfId="0" applyFont="1" applyBorder="1" applyAlignment="1">
      <alignment horizontal="center" vertical="top" wrapText="1"/>
    </xf>
    <xf numFmtId="10" fontId="5" fillId="0" borderId="160" xfId="0" applyNumberFormat="1" applyFont="1" applyBorder="1" applyAlignment="1">
      <alignment horizontal="center" vertical="top" wrapText="1"/>
    </xf>
    <xf numFmtId="0" fontId="41" fillId="0" borderId="0" xfId="3" applyFont="1" applyFill="1" applyBorder="1" applyAlignment="1">
      <alignment horizontal="center" vertical="center"/>
    </xf>
    <xf numFmtId="0" fontId="24" fillId="0" borderId="74" xfId="4" applyFont="1" applyBorder="1" applyAlignment="1">
      <alignment horizontal="center" vertical="center"/>
    </xf>
    <xf numFmtId="0" fontId="19" fillId="0" borderId="74" xfId="4" applyFont="1" applyFill="1" applyBorder="1" applyAlignment="1">
      <alignment horizontal="center" vertical="center"/>
    </xf>
    <xf numFmtId="0" fontId="46" fillId="0" borderId="77" xfId="0" applyFont="1" applyBorder="1" applyAlignment="1">
      <alignment horizontal="center" vertical="center" wrapText="1"/>
    </xf>
    <xf numFmtId="0" fontId="34" fillId="0" borderId="77" xfId="0" applyFont="1" applyFill="1" applyBorder="1" applyAlignment="1">
      <alignment horizontal="center" vertical="center"/>
    </xf>
    <xf numFmtId="164" fontId="19" fillId="0" borderId="77" xfId="4" applyNumberFormat="1" applyFont="1" applyFill="1" applyBorder="1" applyAlignment="1">
      <alignment horizontal="center" vertical="center"/>
    </xf>
    <xf numFmtId="0" fontId="41" fillId="0" borderId="77" xfId="3" applyFont="1" applyFill="1" applyBorder="1" applyAlignment="1">
      <alignment horizontal="center" vertical="center"/>
    </xf>
    <xf numFmtId="0" fontId="33" fillId="0" borderId="74" xfId="0" applyFont="1" applyBorder="1" applyAlignment="1">
      <alignment horizontal="center" vertical="center"/>
    </xf>
    <xf numFmtId="0" fontId="34" fillId="0" borderId="81" xfId="0" applyFont="1" applyBorder="1" applyAlignment="1">
      <alignment horizontal="center" vertical="center"/>
    </xf>
    <xf numFmtId="0" fontId="42" fillId="0" borderId="0" xfId="0" applyFont="1" applyAlignment="1">
      <alignment wrapText="1"/>
    </xf>
    <xf numFmtId="0" fontId="20" fillId="0" borderId="0" xfId="0" applyFont="1" applyFill="1" applyAlignment="1">
      <alignment vertical="top"/>
    </xf>
    <xf numFmtId="164" fontId="19" fillId="0" borderId="74" xfId="3" applyNumberFormat="1" applyFont="1" applyFill="1" applyBorder="1" applyAlignment="1">
      <alignment horizontal="center" vertical="center"/>
    </xf>
    <xf numFmtId="0" fontId="0" fillId="0" borderId="64" xfId="0" applyBorder="1"/>
    <xf numFmtId="0" fontId="0" fillId="0" borderId="150" xfId="0" applyBorder="1"/>
    <xf numFmtId="0" fontId="0" fillId="0" borderId="162" xfId="0" applyBorder="1"/>
    <xf numFmtId="0" fontId="0" fillId="0" borderId="162" xfId="0" applyFill="1" applyBorder="1"/>
    <xf numFmtId="0" fontId="0" fillId="0" borderId="164" xfId="0" applyFill="1" applyBorder="1"/>
    <xf numFmtId="0" fontId="0" fillId="0" borderId="163" xfId="0" applyBorder="1"/>
    <xf numFmtId="0" fontId="0" fillId="0" borderId="165" xfId="0" applyBorder="1"/>
    <xf numFmtId="0" fontId="0" fillId="0" borderId="155" xfId="0" applyBorder="1"/>
    <xf numFmtId="0" fontId="0" fillId="0" borderId="155" xfId="0" applyFill="1" applyBorder="1"/>
    <xf numFmtId="0" fontId="0" fillId="0" borderId="166" xfId="0" applyFill="1" applyBorder="1"/>
    <xf numFmtId="0" fontId="0" fillId="0" borderId="69" xfId="0" applyBorder="1"/>
    <xf numFmtId="0" fontId="0" fillId="0" borderId="135" xfId="0" applyBorder="1"/>
    <xf numFmtId="0" fontId="15" fillId="0" borderId="13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41" fillId="0" borderId="77" xfId="3" applyFont="1" applyFill="1" applyBorder="1" applyAlignment="1">
      <alignment horizontal="center" vertical="center"/>
    </xf>
    <xf numFmtId="0" fontId="42" fillId="0" borderId="77" xfId="0" applyFont="1" applyBorder="1" applyAlignment="1">
      <alignment horizontal="left" vertical="top" wrapText="1"/>
    </xf>
    <xf numFmtId="164" fontId="42" fillId="0" borderId="74" xfId="0" applyNumberFormat="1" applyFont="1" applyBorder="1" applyAlignment="1">
      <alignment horizontal="center" vertical="center" wrapText="1"/>
    </xf>
    <xf numFmtId="164" fontId="42" fillId="0" borderId="77" xfId="0" applyNumberFormat="1" applyFont="1" applyBorder="1" applyAlignment="1">
      <alignment horizontal="center" vertical="center" wrapText="1"/>
    </xf>
    <xf numFmtId="0" fontId="58" fillId="0" borderId="86" xfId="0" applyFont="1" applyBorder="1" applyAlignment="1">
      <alignment horizontal="center" vertical="center" wrapText="1"/>
    </xf>
    <xf numFmtId="164" fontId="42" fillId="0" borderId="77" xfId="0" applyNumberFormat="1" applyFont="1" applyBorder="1" applyAlignment="1">
      <alignment vertical="center" wrapText="1"/>
    </xf>
    <xf numFmtId="0" fontId="41" fillId="0" borderId="77" xfId="3" applyFont="1" applyFill="1" applyBorder="1" applyAlignment="1">
      <alignment horizontal="center" vertical="center"/>
    </xf>
    <xf numFmtId="0" fontId="41" fillId="0" borderId="86" xfId="3" applyFont="1" applyFill="1" applyBorder="1" applyAlignment="1">
      <alignment horizontal="center" vertical="center"/>
    </xf>
    <xf numFmtId="0" fontId="41" fillId="0" borderId="85" xfId="3" applyFont="1" applyFill="1" applyBorder="1" applyAlignment="1">
      <alignment horizontal="center" vertical="center"/>
    </xf>
    <xf numFmtId="0" fontId="42" fillId="0" borderId="77" xfId="0" applyFont="1" applyBorder="1" applyAlignment="1">
      <alignment horizontal="left" vertical="top" wrapText="1"/>
    </xf>
    <xf numFmtId="0" fontId="42" fillId="0" borderId="77" xfId="0" applyNumberFormat="1" applyFont="1" applyFill="1" applyBorder="1" applyAlignment="1">
      <alignment vertical="top" wrapText="1"/>
    </xf>
    <xf numFmtId="0" fontId="41" fillId="0" borderId="86" xfId="0" applyFont="1" applyBorder="1" applyAlignment="1">
      <alignment horizontal="center" vertical="center"/>
    </xf>
    <xf numFmtId="0" fontId="59" fillId="0" borderId="0" xfId="3" applyFont="1" applyFill="1" applyBorder="1" applyAlignment="1">
      <alignment horizontal="center" vertical="center"/>
    </xf>
    <xf numFmtId="164" fontId="19" fillId="0" borderId="81" xfId="4" applyNumberFormat="1" applyFont="1" applyBorder="1" applyAlignment="1">
      <alignment horizontal="center"/>
    </xf>
    <xf numFmtId="0" fontId="59" fillId="0" borderId="77" xfId="3" applyFont="1" applyFill="1" applyBorder="1" applyAlignment="1">
      <alignment horizontal="center" vertical="center"/>
    </xf>
    <xf numFmtId="0" fontId="32" fillId="0" borderId="77" xfId="3" applyFont="1" applyBorder="1" applyAlignment="1">
      <alignment horizontal="center"/>
    </xf>
    <xf numFmtId="164" fontId="60" fillId="0" borderId="77" xfId="4" applyNumberFormat="1" applyFont="1" applyFill="1" applyBorder="1" applyAlignment="1">
      <alignment horizontal="center" vertical="center" wrapText="1"/>
    </xf>
    <xf numFmtId="0" fontId="41" fillId="0" borderId="86" xfId="3" applyFont="1" applyFill="1" applyBorder="1" applyAlignment="1">
      <alignment horizontal="center" vertical="center" wrapText="1"/>
    </xf>
    <xf numFmtId="0" fontId="59" fillId="0" borderId="86" xfId="4" applyFont="1" applyBorder="1" applyAlignment="1">
      <alignment horizontal="center" vertical="center"/>
    </xf>
    <xf numFmtId="0" fontId="20" fillId="12" borderId="0" xfId="0" applyFont="1" applyFill="1" applyAlignment="1">
      <alignment vertical="top" wrapText="1"/>
    </xf>
    <xf numFmtId="0" fontId="20" fillId="12" borderId="0" xfId="0" applyFont="1" applyFill="1" applyAlignment="1">
      <alignment horizontal="left" vertical="top" wrapText="1"/>
    </xf>
    <xf numFmtId="0" fontId="20" fillId="12" borderId="74" xfId="0" applyFont="1" applyFill="1" applyBorder="1" applyAlignment="1">
      <alignment wrapText="1"/>
    </xf>
    <xf numFmtId="0" fontId="20" fillId="12" borderId="74" xfId="0" applyFont="1" applyFill="1" applyBorder="1" applyAlignment="1">
      <alignment horizontal="left" vertical="center" wrapText="1"/>
    </xf>
    <xf numFmtId="0" fontId="20" fillId="12" borderId="0" xfId="0" applyFont="1" applyFill="1" applyAlignment="1">
      <alignment horizontal="left" wrapText="1"/>
    </xf>
    <xf numFmtId="0" fontId="42" fillId="12" borderId="0" xfId="0" applyFont="1" applyFill="1" applyAlignment="1">
      <alignment horizontal="left" vertical="center" wrapText="1"/>
    </xf>
    <xf numFmtId="0" fontId="42" fillId="12" borderId="0" xfId="0" applyFont="1" applyFill="1" applyAlignment="1">
      <alignment vertical="top" wrapText="1"/>
    </xf>
    <xf numFmtId="0" fontId="42" fillId="12" borderId="0" xfId="0" applyFont="1" applyFill="1" applyAlignment="1">
      <alignment horizontal="left" vertical="top" wrapText="1"/>
    </xf>
    <xf numFmtId="0" fontId="19" fillId="0" borderId="74" xfId="4" applyFont="1" applyBorder="1" applyAlignment="1">
      <alignment horizontal="center" vertical="top"/>
    </xf>
    <xf numFmtId="0" fontId="19" fillId="0" borderId="80" xfId="4" applyFont="1" applyBorder="1" applyAlignment="1">
      <alignment horizontal="center" vertical="top"/>
    </xf>
    <xf numFmtId="0" fontId="24" fillId="0" borderId="74" xfId="4" applyFont="1" applyBorder="1" applyAlignment="1">
      <alignment horizontal="center" vertical="center"/>
    </xf>
    <xf numFmtId="0" fontId="24" fillId="0" borderId="80" xfId="4" applyFont="1" applyBorder="1" applyAlignment="1">
      <alignment horizontal="center" vertical="center"/>
    </xf>
    <xf numFmtId="0" fontId="19" fillId="0" borderId="74" xfId="4" applyFont="1" applyBorder="1" applyAlignment="1">
      <alignment horizontal="left" vertical="top"/>
    </xf>
    <xf numFmtId="0" fontId="19" fillId="0" borderId="80" xfId="4" applyFont="1" applyBorder="1" applyAlignment="1">
      <alignment horizontal="left" vertical="top"/>
    </xf>
    <xf numFmtId="0" fontId="22" fillId="6" borderId="72" xfId="0" applyFont="1" applyFill="1" applyBorder="1" applyAlignment="1">
      <alignment horizontal="center" vertical="center"/>
    </xf>
    <xf numFmtId="0" fontId="22" fillId="6" borderId="76" xfId="0" applyFont="1" applyFill="1" applyBorder="1" applyAlignment="1">
      <alignment horizontal="center" vertical="center"/>
    </xf>
    <xf numFmtId="0" fontId="22" fillId="6" borderId="78" xfId="0" applyFont="1" applyFill="1" applyBorder="1" applyAlignment="1">
      <alignment horizontal="center" vertical="center"/>
    </xf>
    <xf numFmtId="0" fontId="33" fillId="6" borderId="74" xfId="0" applyFont="1" applyFill="1" applyBorder="1" applyAlignment="1">
      <alignment horizontal="center" vertical="center"/>
    </xf>
    <xf numFmtId="0" fontId="33" fillId="6" borderId="77" xfId="0" applyFont="1" applyFill="1" applyBorder="1" applyAlignment="1">
      <alignment horizontal="center" vertical="center"/>
    </xf>
    <xf numFmtId="0" fontId="33" fillId="6" borderId="80" xfId="0" applyFont="1" applyFill="1" applyBorder="1" applyAlignment="1">
      <alignment horizontal="center" vertical="center"/>
    </xf>
    <xf numFmtId="0" fontId="34" fillId="6" borderId="80" xfId="0" applyFont="1" applyFill="1" applyBorder="1" applyAlignment="1">
      <alignment horizontal="center" vertical="center"/>
    </xf>
    <xf numFmtId="0" fontId="33" fillId="6" borderId="85" xfId="0" applyFont="1" applyFill="1" applyBorder="1" applyAlignment="1">
      <alignment horizontal="center" vertical="center" wrapText="1"/>
    </xf>
    <xf numFmtId="0" fontId="33" fillId="6" borderId="86" xfId="0" applyFont="1" applyFill="1" applyBorder="1" applyAlignment="1">
      <alignment horizontal="center" vertical="center" wrapText="1"/>
    </xf>
    <xf numFmtId="0" fontId="33" fillId="6" borderId="87" xfId="0" applyFont="1" applyFill="1" applyBorder="1" applyAlignment="1">
      <alignment horizontal="center" vertical="center" wrapText="1"/>
    </xf>
    <xf numFmtId="0" fontId="33" fillId="6" borderId="74" xfId="0" applyFont="1" applyFill="1" applyBorder="1" applyAlignment="1">
      <alignment horizontal="center" vertical="center" wrapText="1"/>
    </xf>
    <xf numFmtId="0" fontId="33" fillId="6" borderId="77" xfId="0" applyFont="1" applyFill="1" applyBorder="1" applyAlignment="1">
      <alignment horizontal="center" vertical="center" wrapText="1"/>
    </xf>
    <xf numFmtId="0" fontId="33" fillId="6" borderId="80" xfId="0" applyFont="1" applyFill="1" applyBorder="1" applyAlignment="1">
      <alignment horizontal="center" vertical="center" wrapText="1"/>
    </xf>
    <xf numFmtId="164" fontId="19" fillId="0" borderId="77" xfId="4" applyNumberFormat="1" applyFont="1" applyFill="1" applyBorder="1" applyAlignment="1">
      <alignment horizontal="center" vertical="center"/>
    </xf>
    <xf numFmtId="0" fontId="41" fillId="0" borderId="77" xfId="3" applyFont="1" applyFill="1" applyBorder="1" applyAlignment="1">
      <alignment horizontal="center" vertical="center"/>
    </xf>
    <xf numFmtId="0" fontId="41" fillId="0" borderId="86" xfId="3" applyFont="1" applyFill="1" applyBorder="1" applyAlignment="1">
      <alignment horizontal="center" vertical="center"/>
    </xf>
    <xf numFmtId="0" fontId="19" fillId="0" borderId="77" xfId="4" applyFont="1" applyFill="1" applyBorder="1" applyAlignment="1">
      <alignment horizontal="center" vertical="center"/>
    </xf>
    <xf numFmtId="0" fontId="20" fillId="0" borderId="77" xfId="0" applyFont="1" applyFill="1" applyBorder="1" applyAlignment="1">
      <alignment horizontal="left" vertical="top" wrapText="1"/>
    </xf>
    <xf numFmtId="0" fontId="24" fillId="0" borderId="77" xfId="4" applyFont="1" applyFill="1" applyBorder="1" applyAlignment="1">
      <alignment horizontal="center" vertical="center"/>
    </xf>
    <xf numFmtId="0" fontId="19" fillId="0" borderId="77" xfId="4" applyFont="1" applyFill="1" applyBorder="1" applyAlignment="1">
      <alignment horizontal="left" vertical="top" wrapText="1"/>
    </xf>
    <xf numFmtId="0" fontId="19" fillId="0" borderId="76" xfId="4" applyFont="1" applyFill="1" applyBorder="1" applyAlignment="1">
      <alignment horizontal="center" vertical="top"/>
    </xf>
    <xf numFmtId="0" fontId="24" fillId="0" borderId="77" xfId="4" applyFont="1" applyFill="1" applyBorder="1" applyAlignment="1">
      <alignment horizontal="center"/>
    </xf>
    <xf numFmtId="0" fontId="19" fillId="0" borderId="72" xfId="4" applyFont="1" applyFill="1" applyBorder="1" applyAlignment="1">
      <alignment horizontal="center" vertical="top"/>
    </xf>
    <xf numFmtId="0" fontId="24" fillId="0" borderId="74" xfId="4" applyFont="1" applyFill="1" applyBorder="1" applyAlignment="1">
      <alignment horizontal="center" vertical="top"/>
    </xf>
    <xf numFmtId="0" fontId="24" fillId="0" borderId="77" xfId="4" applyFont="1" applyFill="1" applyBorder="1" applyAlignment="1">
      <alignment horizontal="center" vertical="top"/>
    </xf>
    <xf numFmtId="0" fontId="19" fillId="0" borderId="74" xfId="4" applyFont="1" applyFill="1" applyBorder="1" applyAlignment="1">
      <alignment horizontal="center" vertical="center"/>
    </xf>
    <xf numFmtId="0" fontId="15" fillId="6" borderId="85" xfId="0" applyFont="1" applyFill="1" applyBorder="1" applyAlignment="1">
      <alignment horizontal="center" vertical="center" wrapText="1"/>
    </xf>
    <xf numFmtId="0" fontId="15" fillId="6" borderId="86" xfId="0" applyFont="1" applyFill="1" applyBorder="1" applyAlignment="1">
      <alignment horizontal="center" vertical="center" wrapText="1"/>
    </xf>
    <xf numFmtId="0" fontId="15" fillId="6" borderId="87" xfId="0" applyFont="1" applyFill="1" applyBorder="1" applyAlignment="1">
      <alignment horizontal="center" vertical="center" wrapText="1"/>
    </xf>
    <xf numFmtId="0" fontId="41" fillId="0" borderId="85" xfId="3" applyFont="1" applyFill="1" applyBorder="1" applyAlignment="1">
      <alignment horizontal="center" vertical="center"/>
    </xf>
    <xf numFmtId="0" fontId="15" fillId="6" borderId="72" xfId="0" applyFont="1" applyFill="1" applyBorder="1" applyAlignment="1">
      <alignment horizontal="center" vertical="center"/>
    </xf>
    <xf numFmtId="0" fontId="15" fillId="6" borderId="76" xfId="0" applyFont="1" applyFill="1" applyBorder="1" applyAlignment="1">
      <alignment horizontal="center" vertical="center"/>
    </xf>
    <xf numFmtId="0" fontId="15" fillId="6" borderId="78" xfId="0" applyFont="1" applyFill="1" applyBorder="1" applyAlignment="1">
      <alignment horizontal="center" vertical="center"/>
    </xf>
    <xf numFmtId="0" fontId="15" fillId="6" borderId="74" xfId="0" applyFont="1" applyFill="1" applyBorder="1" applyAlignment="1">
      <alignment horizontal="center" vertical="center"/>
    </xf>
    <xf numFmtId="0" fontId="15" fillId="6" borderId="77" xfId="0" applyFont="1" applyFill="1" applyBorder="1" applyAlignment="1">
      <alignment horizontal="center" vertical="center"/>
    </xf>
    <xf numFmtId="0" fontId="15" fillId="6" borderId="80" xfId="0" applyFont="1" applyFill="1" applyBorder="1" applyAlignment="1">
      <alignment horizontal="center" vertical="center"/>
    </xf>
    <xf numFmtId="0" fontId="18" fillId="6" borderId="80" xfId="0" applyFont="1" applyFill="1" applyBorder="1" applyAlignment="1">
      <alignment horizontal="center" vertical="center"/>
    </xf>
    <xf numFmtId="0" fontId="15" fillId="6" borderId="74" xfId="0" applyFont="1" applyFill="1" applyBorder="1" applyAlignment="1">
      <alignment horizontal="center" vertical="center" wrapText="1"/>
    </xf>
    <xf numFmtId="0" fontId="15" fillId="6" borderId="77" xfId="0" applyFont="1" applyFill="1" applyBorder="1" applyAlignment="1">
      <alignment horizontal="center" vertical="center" wrapText="1"/>
    </xf>
    <xf numFmtId="0" fontId="15" fillId="6" borderId="80" xfId="0" applyFont="1" applyFill="1" applyBorder="1" applyAlignment="1">
      <alignment horizontal="center" vertical="center" wrapText="1"/>
    </xf>
    <xf numFmtId="0" fontId="24" fillId="0" borderId="74" xfId="4" applyFont="1" applyFill="1" applyBorder="1" applyAlignment="1">
      <alignment horizontal="center" vertical="center"/>
    </xf>
    <xf numFmtId="164" fontId="18" fillId="0" borderId="74" xfId="4" applyNumberFormat="1" applyFont="1" applyFill="1" applyBorder="1" applyAlignment="1">
      <alignment horizontal="center" vertical="center"/>
    </xf>
    <xf numFmtId="164" fontId="18" fillId="0" borderId="77" xfId="4" applyNumberFormat="1" applyFont="1" applyFill="1" applyBorder="1" applyAlignment="1">
      <alignment horizontal="center" vertical="center"/>
    </xf>
    <xf numFmtId="0" fontId="59" fillId="0" borderId="74" xfId="3" applyFont="1" applyFill="1" applyBorder="1" applyAlignment="1">
      <alignment horizontal="center" vertical="center"/>
    </xf>
    <xf numFmtId="0" fontId="59" fillId="0" borderId="77" xfId="3" applyFont="1" applyFill="1" applyBorder="1" applyAlignment="1">
      <alignment horizontal="center" vertical="center"/>
    </xf>
    <xf numFmtId="0" fontId="19" fillId="0" borderId="74" xfId="4" applyFont="1" applyFill="1" applyBorder="1" applyAlignment="1">
      <alignment horizontal="left" vertical="top" wrapText="1"/>
    </xf>
    <xf numFmtId="0" fontId="24" fillId="0" borderId="77" xfId="4" applyFont="1" applyBorder="1" applyAlignment="1">
      <alignment horizontal="center" vertical="center"/>
    </xf>
    <xf numFmtId="0" fontId="15" fillId="6" borderId="0" xfId="0" applyFont="1" applyFill="1" applyBorder="1" applyAlignment="1">
      <alignment horizontal="center" vertical="center"/>
    </xf>
    <xf numFmtId="0" fontId="46" fillId="0" borderId="77" xfId="0" applyFont="1" applyBorder="1" applyAlignment="1">
      <alignment horizontal="center" vertical="center" wrapText="1"/>
    </xf>
    <xf numFmtId="0" fontId="20" fillId="0" borderId="86" xfId="0" applyFont="1" applyBorder="1" applyAlignment="1">
      <alignment horizontal="center" vertical="top" wrapText="1"/>
    </xf>
    <xf numFmtId="0" fontId="0" fillId="6" borderId="0" xfId="0" applyFill="1" applyBorder="1" applyAlignment="1">
      <alignment horizontal="center" vertical="center"/>
    </xf>
    <xf numFmtId="0" fontId="34" fillId="0" borderId="77" xfId="0" applyFont="1" applyFill="1" applyBorder="1" applyAlignment="1">
      <alignment horizontal="center" vertical="center"/>
    </xf>
    <xf numFmtId="0" fontId="42" fillId="0" borderId="77" xfId="0" applyFont="1" applyBorder="1" applyAlignment="1">
      <alignment horizontal="left" vertical="top" wrapText="1"/>
    </xf>
    <xf numFmtId="0" fontId="33" fillId="0" borderId="77" xfId="0" applyFont="1" applyBorder="1" applyAlignment="1">
      <alignment horizontal="center" vertical="center" wrapText="1"/>
    </xf>
    <xf numFmtId="0" fontId="24" fillId="0" borderId="77" xfId="0" applyFont="1" applyBorder="1" applyAlignment="1">
      <alignment horizontal="center" vertical="center" wrapText="1"/>
    </xf>
    <xf numFmtId="164" fontId="42" fillId="0" borderId="77" xfId="0" applyNumberFormat="1" applyFont="1" applyBorder="1" applyAlignment="1">
      <alignment horizontal="center" vertical="center" wrapText="1"/>
    </xf>
    <xf numFmtId="0" fontId="34" fillId="0" borderId="77" xfId="0" applyFont="1" applyBorder="1" applyAlignment="1">
      <alignment horizontal="center" vertical="center"/>
    </xf>
    <xf numFmtId="0" fontId="33" fillId="6" borderId="72" xfId="0" applyFont="1" applyFill="1" applyBorder="1" applyAlignment="1">
      <alignment horizontal="center" vertical="center"/>
    </xf>
    <xf numFmtId="0" fontId="33" fillId="6" borderId="76" xfId="0" applyFont="1" applyFill="1" applyBorder="1" applyAlignment="1">
      <alignment horizontal="center" vertical="center"/>
    </xf>
    <xf numFmtId="0" fontId="33" fillId="6" borderId="78" xfId="0" applyFont="1" applyFill="1" applyBorder="1" applyAlignment="1">
      <alignment horizontal="center" vertical="center"/>
    </xf>
    <xf numFmtId="0" fontId="15" fillId="4" borderId="57" xfId="0" applyFont="1" applyFill="1" applyBorder="1" applyAlignment="1">
      <alignment horizontal="left" vertical="top" wrapText="1"/>
    </xf>
    <xf numFmtId="0" fontId="15" fillId="4" borderId="58" xfId="0" applyFont="1" applyFill="1" applyBorder="1" applyAlignment="1">
      <alignment horizontal="left" vertical="top" wrapText="1"/>
    </xf>
    <xf numFmtId="0" fontId="15" fillId="4" borderId="62" xfId="0" applyFont="1" applyFill="1" applyBorder="1" applyAlignment="1">
      <alignment horizontal="left" vertical="top" wrapText="1"/>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6" fillId="0" borderId="0" xfId="0" applyFont="1" applyAlignment="1">
      <alignment horizontal="left"/>
    </xf>
    <xf numFmtId="0" fontId="15" fillId="4" borderId="55" xfId="0" applyFont="1" applyFill="1" applyBorder="1" applyAlignment="1">
      <alignment horizontal="center" vertical="center"/>
    </xf>
    <xf numFmtId="0" fontId="15" fillId="4" borderId="56" xfId="0" applyFont="1" applyFill="1" applyBorder="1" applyAlignment="1">
      <alignment horizontal="center" vertical="center"/>
    </xf>
    <xf numFmtId="0" fontId="15" fillId="4" borderId="57" xfId="0" applyFont="1" applyFill="1" applyBorder="1" applyAlignment="1">
      <alignment horizontal="left" vertical="center" wrapText="1"/>
    </xf>
    <xf numFmtId="0" fontId="15" fillId="4" borderId="62" xfId="0" applyFont="1" applyFill="1" applyBorder="1" applyAlignment="1">
      <alignment horizontal="left" vertical="center" wrapText="1"/>
    </xf>
    <xf numFmtId="0" fontId="15" fillId="4" borderId="133" xfId="0" applyFont="1" applyFill="1" applyBorder="1" applyAlignment="1">
      <alignment horizontal="left" vertical="top" wrapText="1"/>
    </xf>
    <xf numFmtId="0" fontId="15" fillId="4" borderId="134" xfId="0" applyFont="1" applyFill="1" applyBorder="1" applyAlignment="1">
      <alignment horizontal="left" vertical="top" wrapText="1"/>
    </xf>
    <xf numFmtId="0" fontId="2" fillId="0" borderId="2" xfId="0" applyFont="1" applyBorder="1" applyAlignment="1">
      <alignment horizontal="center"/>
    </xf>
    <xf numFmtId="0" fontId="0" fillId="0" borderId="3" xfId="0" applyBorder="1" applyAlignment="1">
      <alignment horizontal="center"/>
    </xf>
    <xf numFmtId="0" fontId="15" fillId="4" borderId="161" xfId="0" applyFont="1" applyFill="1" applyBorder="1" applyAlignment="1">
      <alignment horizontal="left" vertical="center" wrapText="1"/>
    </xf>
    <xf numFmtId="0" fontId="15" fillId="4" borderId="137" xfId="0" applyFont="1" applyFill="1" applyBorder="1" applyAlignment="1">
      <alignment horizontal="left" vertical="center" wrapText="1"/>
    </xf>
    <xf numFmtId="0" fontId="12" fillId="0" borderId="0" xfId="0" applyFont="1" applyAlignment="1">
      <alignment horizontal="left"/>
    </xf>
    <xf numFmtId="0" fontId="15" fillId="4" borderId="58" xfId="0" applyFont="1" applyFill="1" applyBorder="1" applyAlignment="1">
      <alignment horizontal="left" vertical="center" wrapText="1"/>
    </xf>
    <xf numFmtId="0" fontId="8" fillId="3" borderId="45"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8" fillId="3" borderId="46" xfId="0" applyFont="1" applyFill="1" applyBorder="1" applyAlignment="1">
      <alignment horizontal="center" vertical="top" wrapText="1"/>
    </xf>
    <xf numFmtId="0" fontId="8" fillId="3" borderId="26" xfId="0" applyFont="1" applyFill="1" applyBorder="1" applyAlignment="1">
      <alignment horizontal="center" vertical="top" wrapText="1"/>
    </xf>
    <xf numFmtId="0" fontId="8" fillId="3" borderId="45" xfId="0" applyFont="1" applyFill="1" applyBorder="1" applyAlignment="1">
      <alignment horizontal="center" vertical="top" wrapText="1"/>
    </xf>
    <xf numFmtId="0" fontId="8" fillId="3" borderId="47" xfId="0" applyFont="1" applyFill="1" applyBorder="1" applyAlignment="1">
      <alignment horizontal="center" vertical="top" wrapText="1"/>
    </xf>
    <xf numFmtId="0" fontId="8" fillId="3" borderId="44"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50" fillId="7" borderId="60" xfId="6" applyNumberFormat="1" applyFont="1" applyFill="1" applyBorder="1" applyAlignment="1" applyProtection="1">
      <alignment horizontal="center" vertical="center" wrapText="1"/>
      <protection locked="0"/>
    </xf>
    <xf numFmtId="0" fontId="0" fillId="13" borderId="139" xfId="0" applyFill="1" applyBorder="1" applyAlignment="1">
      <alignment horizontal="center"/>
    </xf>
    <xf numFmtId="3" fontId="52" fillId="7" borderId="146" xfId="7" applyNumberFormat="1" applyFont="1" applyFill="1" applyBorder="1" applyAlignment="1" applyProtection="1">
      <alignment horizontal="center" vertical="center" wrapText="1"/>
      <protection locked="0"/>
    </xf>
    <xf numFmtId="3" fontId="52" fillId="7" borderId="148" xfId="7" applyNumberFormat="1" applyFont="1" applyFill="1" applyBorder="1" applyAlignment="1" applyProtection="1">
      <alignment horizontal="center" vertical="center" wrapText="1"/>
      <protection locked="0"/>
    </xf>
    <xf numFmtId="3" fontId="52" fillId="7" borderId="67" xfId="7" applyNumberFormat="1" applyFont="1" applyFill="1" applyBorder="1" applyAlignment="1" applyProtection="1">
      <alignment horizontal="center" vertical="center" wrapText="1"/>
      <protection locked="0"/>
    </xf>
    <xf numFmtId="3" fontId="52" fillId="7" borderId="137" xfId="7" applyNumberFormat="1" applyFont="1" applyFill="1" applyBorder="1" applyAlignment="1" applyProtection="1">
      <alignment horizontal="center" vertical="center" wrapText="1"/>
      <protection locked="0"/>
    </xf>
    <xf numFmtId="0" fontId="53" fillId="9" borderId="153" xfId="8" applyNumberFormat="1" applyFont="1" applyFill="1" applyBorder="1" applyAlignment="1" applyProtection="1">
      <alignment horizontal="center" vertical="center"/>
    </xf>
    <xf numFmtId="0" fontId="53" fillId="9" borderId="154" xfId="8" applyNumberFormat="1" applyFont="1" applyFill="1" applyBorder="1" applyAlignment="1" applyProtection="1">
      <alignment horizontal="center" vertical="center"/>
    </xf>
    <xf numFmtId="3" fontId="52" fillId="7" borderId="143" xfId="7" applyNumberFormat="1" applyFont="1" applyFill="1" applyBorder="1" applyAlignment="1" applyProtection="1">
      <alignment horizontal="center" vertical="center"/>
      <protection locked="0"/>
    </xf>
    <xf numFmtId="3" fontId="52" fillId="7" borderId="59" xfId="7" applyNumberFormat="1" applyFont="1" applyFill="1" applyBorder="1" applyAlignment="1" applyProtection="1">
      <alignment horizontal="center" vertical="center"/>
      <protection locked="0"/>
    </xf>
    <xf numFmtId="3" fontId="52" fillId="7" borderId="143" xfId="7" applyNumberFormat="1" applyFont="1" applyFill="1" applyBorder="1" applyAlignment="1" applyProtection="1">
      <alignment horizontal="center" vertical="center" wrapText="1"/>
      <protection locked="0"/>
    </xf>
    <xf numFmtId="3" fontId="52" fillId="7" borderId="59" xfId="7" applyNumberFormat="1" applyFont="1" applyFill="1" applyBorder="1" applyAlignment="1" applyProtection="1">
      <alignment horizontal="center" vertical="center" wrapText="1"/>
      <protection locked="0"/>
    </xf>
    <xf numFmtId="0" fontId="53" fillId="9" borderId="145" xfId="8" applyNumberFormat="1" applyFont="1" applyFill="1" applyBorder="1" applyAlignment="1" applyProtection="1">
      <alignment horizontal="center" vertical="center"/>
    </xf>
    <xf numFmtId="0" fontId="53" fillId="9" borderId="147" xfId="8" applyNumberFormat="1" applyFont="1" applyFill="1" applyBorder="1" applyAlignment="1" applyProtection="1">
      <alignment horizontal="center" vertical="center"/>
    </xf>
    <xf numFmtId="0" fontId="53" fillId="9" borderId="148" xfId="8" applyNumberFormat="1" applyFont="1" applyFill="1" applyBorder="1" applyAlignment="1" applyProtection="1">
      <alignment horizontal="center" vertical="center"/>
    </xf>
    <xf numFmtId="3" fontId="53" fillId="7" borderId="155" xfId="7" applyNumberFormat="1" applyFont="1" applyFill="1" applyBorder="1" applyAlignment="1" applyProtection="1">
      <alignment horizontal="center" vertical="center" wrapText="1"/>
      <protection locked="0"/>
    </xf>
    <xf numFmtId="3" fontId="53" fillId="7" borderId="154" xfId="7" applyNumberFormat="1" applyFont="1" applyFill="1" applyBorder="1" applyAlignment="1" applyProtection="1">
      <alignment horizontal="center" vertical="center" wrapText="1"/>
      <protection locked="0"/>
    </xf>
    <xf numFmtId="0" fontId="53" fillId="7" borderId="155" xfId="3" applyFont="1" applyFill="1" applyBorder="1" applyAlignment="1">
      <alignment horizontal="center" vertical="center" wrapText="1"/>
    </xf>
    <xf numFmtId="0" fontId="53" fillId="7" borderId="154" xfId="3" applyFont="1" applyFill="1" applyBorder="1" applyAlignment="1">
      <alignment horizontal="center" vertical="center" wrapText="1"/>
    </xf>
    <xf numFmtId="3" fontId="53" fillId="7" borderId="156" xfId="7" applyNumberFormat="1" applyFont="1" applyFill="1" applyBorder="1" applyAlignment="1" applyProtection="1">
      <alignment horizontal="center" vertical="center" wrapText="1"/>
      <protection locked="0"/>
    </xf>
    <xf numFmtId="3" fontId="53" fillId="7" borderId="157" xfId="7" applyNumberFormat="1" applyFont="1" applyFill="1" applyBorder="1" applyAlignment="1" applyProtection="1">
      <alignment horizontal="center" vertical="center" wrapText="1"/>
      <protection locked="0"/>
    </xf>
    <xf numFmtId="0" fontId="53" fillId="7" borderId="156" xfId="3" applyFont="1" applyFill="1" applyBorder="1" applyAlignment="1">
      <alignment horizontal="center" vertical="center" wrapText="1"/>
    </xf>
    <xf numFmtId="0" fontId="53" fillId="7" borderId="157" xfId="3" applyFont="1" applyFill="1" applyBorder="1" applyAlignment="1">
      <alignment horizontal="center" vertical="center" wrapText="1"/>
    </xf>
    <xf numFmtId="0" fontId="12" fillId="12" borderId="139" xfId="0" applyFont="1" applyFill="1" applyBorder="1" applyAlignment="1">
      <alignment horizontal="center"/>
    </xf>
    <xf numFmtId="3" fontId="52" fillId="7" borderId="62" xfId="7" applyNumberFormat="1" applyFont="1" applyFill="1" applyBorder="1" applyAlignment="1" applyProtection="1">
      <alignment horizontal="center" vertical="center" wrapText="1"/>
      <protection locked="0"/>
    </xf>
    <xf numFmtId="0" fontId="53" fillId="9" borderId="146" xfId="8" applyNumberFormat="1" applyFont="1" applyFill="1" applyBorder="1" applyAlignment="1" applyProtection="1">
      <alignment horizontal="center" vertical="center"/>
    </xf>
    <xf numFmtId="0" fontId="0" fillId="0" borderId="0" xfId="0"/>
    <xf numFmtId="3" fontId="52" fillId="7" borderId="155" xfId="7" applyNumberFormat="1" applyFont="1" applyFill="1" applyBorder="1" applyAlignment="1" applyProtection="1">
      <alignment horizontal="center" vertical="center" wrapText="1"/>
      <protection locked="0"/>
    </xf>
    <xf numFmtId="3" fontId="52" fillId="7" borderId="153" xfId="7" applyNumberFormat="1" applyFont="1" applyFill="1" applyBorder="1" applyAlignment="1" applyProtection="1">
      <alignment horizontal="center" vertical="center" wrapText="1"/>
      <protection locked="0"/>
    </xf>
    <xf numFmtId="3" fontId="52" fillId="7" borderId="154" xfId="7" applyNumberFormat="1" applyFont="1" applyFill="1" applyBorder="1" applyAlignment="1" applyProtection="1">
      <alignment horizontal="center" vertical="center" wrapText="1"/>
      <protection locked="0"/>
    </xf>
    <xf numFmtId="0" fontId="4" fillId="0" borderId="0" xfId="0" applyFont="1" applyAlignment="1">
      <alignment horizontal="center" vertical="center"/>
    </xf>
    <xf numFmtId="0" fontId="47" fillId="0" borderId="0" xfId="0" applyFont="1" applyAlignment="1">
      <alignment horizontal="center"/>
    </xf>
    <xf numFmtId="0" fontId="9" fillId="0" borderId="34" xfId="0" applyFont="1" applyBorder="1" applyAlignment="1">
      <alignment horizontal="center"/>
    </xf>
    <xf numFmtId="0" fontId="9" fillId="0" borderId="35" xfId="0" applyFont="1" applyBorder="1" applyAlignment="1">
      <alignment horizontal="center"/>
    </xf>
    <xf numFmtId="0" fontId="9" fillId="0" borderId="36" xfId="0" applyFont="1" applyBorder="1" applyAlignment="1">
      <alignment horizontal="center"/>
    </xf>
    <xf numFmtId="0" fontId="9" fillId="0" borderId="7"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9" fillId="0" borderId="110" xfId="0" applyFont="1" applyBorder="1" applyAlignment="1">
      <alignment horizontal="center"/>
    </xf>
    <xf numFmtId="0" fontId="9" fillId="0" borderId="111" xfId="0" applyFont="1" applyBorder="1" applyAlignment="1">
      <alignment horizontal="center"/>
    </xf>
    <xf numFmtId="0" fontId="9" fillId="0" borderId="112" xfId="0" applyFont="1" applyBorder="1" applyAlignment="1">
      <alignment horizontal="center"/>
    </xf>
    <xf numFmtId="0" fontId="0" fillId="0" borderId="0" xfId="0" applyAlignment="1">
      <alignment wrapText="1"/>
    </xf>
    <xf numFmtId="0" fontId="11" fillId="0" borderId="0" xfId="0" applyFont="1" applyAlignment="1">
      <alignment wrapText="1"/>
    </xf>
    <xf numFmtId="0" fontId="20" fillId="0" borderId="0" xfId="0" applyFont="1" applyFill="1" applyAlignment="1">
      <alignment horizontal="left" vertical="center" wrapText="1"/>
    </xf>
    <xf numFmtId="0" fontId="20" fillId="0" borderId="0" xfId="0" applyFont="1" applyFill="1" applyAlignment="1">
      <alignment horizontal="left" wrapText="1"/>
    </xf>
    <xf numFmtId="0" fontId="42" fillId="0" borderId="0" xfId="0" applyFont="1" applyFill="1" applyAlignment="1">
      <alignment vertical="top" wrapText="1"/>
    </xf>
    <xf numFmtId="0" fontId="42" fillId="0" borderId="0" xfId="0" applyFont="1" applyFill="1" applyAlignment="1">
      <alignment horizontal="left" vertical="center" wrapText="1"/>
    </xf>
  </cellXfs>
  <cellStyles count="10">
    <cellStyle name="Comma" xfId="5" builtinId="3"/>
    <cellStyle name="Comma 2" xfId="9"/>
    <cellStyle name="Excel Built-in Explanatory Text 3" xfId="6"/>
    <cellStyle name="Excel_BuiltIn_Explanatory Text 1 2" xfId="7"/>
    <cellStyle name="Excel_BuiltIn_Explanatory Text 3 2" xfId="8"/>
    <cellStyle name="Normal" xfId="0" builtinId="0"/>
    <cellStyle name="Normal 2" xfId="3"/>
    <cellStyle name="Normal 3" xfId="4"/>
    <cellStyle name="Normal 4" xfId="2"/>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id-ID"/>
  <c:chart>
    <c:title>
      <c:tx>
        <c:rich>
          <a:bodyPr rot="0" spcFirstLastPara="0" vertOverflow="ellipsis" vert="horz" wrap="square" anchor="ctr" anchorCtr="1"/>
          <a:lstStyle/>
          <a:p>
            <a:pPr>
              <a:defRPr lang="id-ID" sz="1800" b="1" i="0" u="none" strike="noStrike" kern="1200" baseline="0">
                <a:solidFill>
                  <a:schemeClr val="tx1"/>
                </a:solidFill>
                <a:latin typeface="+mn-lt"/>
                <a:ea typeface="+mn-ea"/>
                <a:cs typeface="+mn-cs"/>
              </a:defRPr>
            </a:pPr>
            <a:r>
              <a:rPr lang="en-US" sz="1200" baseline="0"/>
              <a:t>DISTRIBUSI TEMUAN AMI SEMESTER KE-2 TAHUN 2020 </a:t>
            </a:r>
          </a:p>
          <a:p>
            <a:pPr>
              <a:defRPr lang="id-ID" sz="1800" b="1" i="0" u="none" strike="noStrike" kern="1200" baseline="0">
                <a:solidFill>
                  <a:schemeClr val="tx1"/>
                </a:solidFill>
                <a:latin typeface="+mn-lt"/>
                <a:ea typeface="+mn-ea"/>
                <a:cs typeface="+mn-cs"/>
              </a:defRPr>
            </a:pPr>
            <a:r>
              <a:rPr lang="en-US" sz="1200" baseline="0"/>
              <a:t>BERDASAR AREA</a:t>
            </a:r>
          </a:p>
        </c:rich>
      </c:tx>
    </c:title>
    <c:plotArea>
      <c:layout/>
      <c:barChart>
        <c:barDir val="col"/>
        <c:grouping val="clustered"/>
        <c:ser>
          <c:idx val="0"/>
          <c:order val="0"/>
          <c:tx>
            <c:strRef>
              <c:f>Dist!$C$4:$C$5</c:f>
              <c:strCache>
                <c:ptCount val="1"/>
                <c:pt idx="0">
                  <c:v>Mayor</c:v>
                </c:pt>
              </c:strCache>
            </c:strRef>
          </c:tx>
          <c:cat>
            <c:strRef>
              <c:f>Dist!$B$6:$B$17</c:f>
              <c:strCache>
                <c:ptCount val="12"/>
                <c:pt idx="0">
                  <c:v>QC</c:v>
                </c:pt>
                <c:pt idx="1">
                  <c:v>HC&amp;GA</c:v>
                </c:pt>
                <c:pt idx="2">
                  <c:v>MKT</c:v>
                </c:pt>
                <c:pt idx="3">
                  <c:v>IT</c:v>
                </c:pt>
                <c:pt idx="4">
                  <c:v>PCH</c:v>
                </c:pt>
                <c:pt idx="5">
                  <c:v>FNA</c:v>
                </c:pt>
                <c:pt idx="6">
                  <c:v>RnD</c:v>
                </c:pt>
                <c:pt idx="7">
                  <c:v>PPIC-PPC</c:v>
                </c:pt>
                <c:pt idx="8">
                  <c:v>ENGINEERING</c:v>
                </c:pt>
                <c:pt idx="9">
                  <c:v>Produksi Steel</c:v>
                </c:pt>
                <c:pt idx="10">
                  <c:v>Produksi NSB</c:v>
                </c:pt>
                <c:pt idx="11">
                  <c:v>Produksi WoodLine</c:v>
                </c:pt>
              </c:strCache>
            </c:strRef>
          </c:cat>
          <c:val>
            <c:numRef>
              <c:f>Dist!$C$6:$C$17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1"/>
          <c:tx>
            <c:strRef>
              <c:f>Dist!$D$4:$D$5</c:f>
              <c:strCache>
                <c:ptCount val="1"/>
                <c:pt idx="0">
                  <c:v>Minor</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rgbClr val="FF0000"/>
                    </a:solidFill>
                    <a:latin typeface="+mn-lt"/>
                    <a:ea typeface="+mn-ea"/>
                    <a:cs typeface="+mn-cs"/>
                  </a:defRPr>
                </a:pPr>
                <a:endParaRPr lang="id-ID"/>
              </a:p>
            </c:txPr>
            <c:dLblPos val="outEnd"/>
            <c:showVal val="1"/>
            <c:extLst>
              <c:ext xmlns:c15="http://schemas.microsoft.com/office/drawing/2012/chart" uri="{CE6537A1-D6FC-4f65-9D91-7224C49458BB}">
                <c15:layout/>
                <c15:showLeaderLines val="0"/>
                <c15:leaderLines/>
              </c:ext>
            </c:extLst>
          </c:dLbls>
          <c:cat>
            <c:strRef>
              <c:f>Dist!$B$6:$B$17</c:f>
              <c:strCache>
                <c:ptCount val="12"/>
                <c:pt idx="0">
                  <c:v>QC</c:v>
                </c:pt>
                <c:pt idx="1">
                  <c:v>HC&amp;GA</c:v>
                </c:pt>
                <c:pt idx="2">
                  <c:v>MKT</c:v>
                </c:pt>
                <c:pt idx="3">
                  <c:v>IT</c:v>
                </c:pt>
                <c:pt idx="4">
                  <c:v>PCH</c:v>
                </c:pt>
                <c:pt idx="5">
                  <c:v>FNA</c:v>
                </c:pt>
                <c:pt idx="6">
                  <c:v>RnD</c:v>
                </c:pt>
                <c:pt idx="7">
                  <c:v>PPIC-PPC</c:v>
                </c:pt>
                <c:pt idx="8">
                  <c:v>ENGINEERING</c:v>
                </c:pt>
                <c:pt idx="9">
                  <c:v>Produksi Steel</c:v>
                </c:pt>
                <c:pt idx="10">
                  <c:v>Produksi NSB</c:v>
                </c:pt>
                <c:pt idx="11">
                  <c:v>Produksi WoodLine</c:v>
                </c:pt>
              </c:strCache>
            </c:strRef>
          </c:cat>
          <c:val>
            <c:numRef>
              <c:f>Dist!$D$6:$D$17</c:f>
              <c:numCache>
                <c:formatCode>General</c:formatCode>
                <c:ptCount val="12"/>
                <c:pt idx="0">
                  <c:v>2</c:v>
                </c:pt>
                <c:pt idx="1">
                  <c:v>0</c:v>
                </c:pt>
                <c:pt idx="2">
                  <c:v>3</c:v>
                </c:pt>
                <c:pt idx="3">
                  <c:v>0</c:v>
                </c:pt>
                <c:pt idx="4">
                  <c:v>2</c:v>
                </c:pt>
                <c:pt idx="5">
                  <c:v>0</c:v>
                </c:pt>
                <c:pt idx="6">
                  <c:v>1</c:v>
                </c:pt>
                <c:pt idx="7">
                  <c:v>3</c:v>
                </c:pt>
                <c:pt idx="8">
                  <c:v>0</c:v>
                </c:pt>
                <c:pt idx="9">
                  <c:v>3</c:v>
                </c:pt>
                <c:pt idx="10">
                  <c:v>0</c:v>
                </c:pt>
                <c:pt idx="11">
                  <c:v>3</c:v>
                </c:pt>
              </c:numCache>
            </c:numRef>
          </c:val>
        </c:ser>
        <c:ser>
          <c:idx val="2"/>
          <c:order val="2"/>
          <c:tx>
            <c:strRef>
              <c:f>Dist!$E$4:$E$5</c:f>
              <c:strCache>
                <c:ptCount val="1"/>
                <c:pt idx="0">
                  <c:v>Perlu Perhatian</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id-ID"/>
              </a:p>
            </c:txPr>
            <c:dLblPos val="outEnd"/>
            <c:showVal val="1"/>
            <c:extLst>
              <c:ext xmlns:c15="http://schemas.microsoft.com/office/drawing/2012/chart" uri="{CE6537A1-D6FC-4f65-9D91-7224C49458BB}">
                <c15:layout/>
                <c15:showLeaderLines val="0"/>
                <c15:leaderLines/>
              </c:ext>
            </c:extLst>
          </c:dLbls>
          <c:cat>
            <c:strRef>
              <c:f>Dist!$B$6:$B$17</c:f>
              <c:strCache>
                <c:ptCount val="12"/>
                <c:pt idx="0">
                  <c:v>QC</c:v>
                </c:pt>
                <c:pt idx="1">
                  <c:v>HC&amp;GA</c:v>
                </c:pt>
                <c:pt idx="2">
                  <c:v>MKT</c:v>
                </c:pt>
                <c:pt idx="3">
                  <c:v>IT</c:v>
                </c:pt>
                <c:pt idx="4">
                  <c:v>PCH</c:v>
                </c:pt>
                <c:pt idx="5">
                  <c:v>FNA</c:v>
                </c:pt>
                <c:pt idx="6">
                  <c:v>RnD</c:v>
                </c:pt>
                <c:pt idx="7">
                  <c:v>PPIC-PPC</c:v>
                </c:pt>
                <c:pt idx="8">
                  <c:v>ENGINEERING</c:v>
                </c:pt>
                <c:pt idx="9">
                  <c:v>Produksi Steel</c:v>
                </c:pt>
                <c:pt idx="10">
                  <c:v>Produksi NSB</c:v>
                </c:pt>
                <c:pt idx="11">
                  <c:v>Produksi WoodLine</c:v>
                </c:pt>
              </c:strCache>
            </c:strRef>
          </c:cat>
          <c:val>
            <c:numRef>
              <c:f>Dist!$E$6:$E$17</c:f>
              <c:numCache>
                <c:formatCode>General</c:formatCode>
                <c:ptCount val="12"/>
                <c:pt idx="0">
                  <c:v>4</c:v>
                </c:pt>
                <c:pt idx="1">
                  <c:v>0</c:v>
                </c:pt>
                <c:pt idx="2">
                  <c:v>1</c:v>
                </c:pt>
                <c:pt idx="3">
                  <c:v>0</c:v>
                </c:pt>
                <c:pt idx="4">
                  <c:v>2</c:v>
                </c:pt>
                <c:pt idx="5">
                  <c:v>0</c:v>
                </c:pt>
                <c:pt idx="6">
                  <c:v>1</c:v>
                </c:pt>
                <c:pt idx="7">
                  <c:v>6</c:v>
                </c:pt>
                <c:pt idx="8">
                  <c:v>0</c:v>
                </c:pt>
                <c:pt idx="9">
                  <c:v>4</c:v>
                </c:pt>
                <c:pt idx="10">
                  <c:v>1</c:v>
                </c:pt>
                <c:pt idx="11">
                  <c:v>3</c:v>
                </c:pt>
              </c:numCache>
            </c:numRef>
          </c:val>
        </c:ser>
        <c:axId val="69061248"/>
        <c:axId val="70148864"/>
      </c:barChart>
      <c:catAx>
        <c:axId val="69061248"/>
        <c:scaling>
          <c:orientation val="minMax"/>
        </c:scaling>
        <c:axPos val="b"/>
        <c:title>
          <c:tx>
            <c:rich>
              <a:bodyPr rot="0" spcFirstLastPara="0" vertOverflow="ellipsis" vert="horz" wrap="square" anchor="ctr" anchorCtr="1"/>
              <a:lstStyle/>
              <a:p>
                <a:pPr>
                  <a:defRPr lang="id-ID" sz="1000" b="1" i="0" u="none" strike="noStrike" kern="1200" baseline="0">
                    <a:solidFill>
                      <a:schemeClr val="tx1"/>
                    </a:solidFill>
                    <a:latin typeface="+mn-lt"/>
                    <a:ea typeface="+mn-ea"/>
                    <a:cs typeface="+mn-cs"/>
                  </a:defRPr>
                </a:pPr>
                <a:r>
                  <a:rPr lang="en-US"/>
                  <a:t>AREA</a:t>
                </a:r>
                <a:r>
                  <a:rPr lang="en-US" baseline="0"/>
                  <a:t> AUDIT</a:t>
                </a:r>
                <a:endParaRPr lang="en-US"/>
              </a:p>
            </c:rich>
          </c:tx>
        </c:title>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id-ID"/>
          </a:p>
        </c:txPr>
        <c:crossAx val="70148864"/>
        <c:crosses val="autoZero"/>
        <c:auto val="1"/>
        <c:lblAlgn val="ctr"/>
        <c:lblOffset val="100"/>
      </c:catAx>
      <c:valAx>
        <c:axId val="70148864"/>
        <c:scaling>
          <c:orientation val="minMax"/>
        </c:scaling>
        <c:axPos val="l"/>
        <c:majorGridlines/>
        <c:title>
          <c:tx>
            <c:rich>
              <a:bodyPr rot="-5400000" spcFirstLastPara="0" vertOverflow="ellipsis" vert="horz" wrap="square" anchor="ctr" anchorCtr="1"/>
              <a:lstStyle/>
              <a:p>
                <a:pPr>
                  <a:defRPr lang="id-ID" sz="1000" b="1" i="0" u="none" strike="noStrike" kern="1200" baseline="0">
                    <a:solidFill>
                      <a:schemeClr val="tx1"/>
                    </a:solidFill>
                    <a:latin typeface="+mn-lt"/>
                    <a:ea typeface="+mn-ea"/>
                    <a:cs typeface="+mn-cs"/>
                  </a:defRPr>
                </a:pPr>
                <a:r>
                  <a:rPr lang="en-US" sz="1000" baseline="0"/>
                  <a:t>JUMLAH TEMUAN</a:t>
                </a:r>
              </a:p>
            </c:rich>
          </c:tx>
        </c:title>
        <c:numFmt formatCode="General" sourceLinked="1"/>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id-ID"/>
          </a:p>
        </c:txPr>
        <c:crossAx val="69061248"/>
        <c:crosses val="autoZero"/>
        <c:crossBetween val="between"/>
      </c:valAx>
      <c:spPr>
        <a:solidFill>
          <a:schemeClr val="bg1"/>
        </a:solidFill>
        <a:ln>
          <a:noFill/>
        </a:ln>
        <a:effectLst/>
      </c:spPr>
    </c:plotArea>
    <c:legend>
      <c:legendPos val="r"/>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id-ID"/>
        </a:p>
      </c:txPr>
    </c:legend>
    <c:plotVisOnly val="1"/>
    <c:dispBlanksAs val="gap"/>
  </c:chart>
  <c:txPr>
    <a:bodyPr/>
    <a:lstStyle/>
    <a:p>
      <a:pPr>
        <a:defRPr lang="id-ID"/>
      </a:pPr>
      <a:endParaRPr lang="id-ID"/>
    </a:p>
  </c:txPr>
  <c:printSettings>
    <c:headerFooter/>
    <c:pageMargins b="0.75000000000001055" l="0.70000000000000062" r="0.70000000000000062" t="0.750000000000010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id-ID"/>
  <c:chart>
    <c:title>
      <c:tx>
        <c:rich>
          <a:bodyPr rot="0" spcFirstLastPara="0" vertOverflow="ellipsis" vert="horz" wrap="square" anchor="ctr" anchorCtr="1"/>
          <a:lstStyle/>
          <a:p>
            <a:pPr>
              <a:defRPr lang="id-ID" sz="1200" b="1" i="0" u="none" strike="noStrike" kern="1200" baseline="0">
                <a:solidFill>
                  <a:schemeClr val="tx1"/>
                </a:solidFill>
                <a:latin typeface="+mn-lt"/>
                <a:ea typeface="+mn-ea"/>
                <a:cs typeface="+mn-cs"/>
              </a:defRPr>
            </a:pPr>
            <a:r>
              <a:rPr lang="en-US" sz="1200" baseline="0"/>
              <a:t>DISTRIBUSI TEMUAN TEMUAN KETIDAKSESUAIAN BERDASAR STANDAR PERSYARATAN</a:t>
            </a:r>
            <a:r>
              <a:rPr lang="en-US" sz="1200" b="0" i="0" u="none" strike="noStrike" baseline="0"/>
              <a:t> </a:t>
            </a:r>
          </a:p>
          <a:p>
            <a:pPr>
              <a:defRPr lang="id-ID" sz="1200" b="1" i="0" u="none" strike="noStrike" kern="1200" baseline="0">
                <a:solidFill>
                  <a:schemeClr val="tx1"/>
                </a:solidFill>
                <a:latin typeface="+mn-lt"/>
                <a:ea typeface="+mn-ea"/>
                <a:cs typeface="+mn-cs"/>
              </a:defRPr>
            </a:pPr>
            <a:r>
              <a:rPr lang="en-US" sz="1200" baseline="0"/>
              <a:t> DAN KLASIFIKASI TEMUAN</a:t>
            </a:r>
          </a:p>
        </c:rich>
      </c:tx>
    </c:title>
    <c:plotArea>
      <c:layout/>
      <c:barChart>
        <c:barDir val="col"/>
        <c:grouping val="clustered"/>
        <c:ser>
          <c:idx val="0"/>
          <c:order val="0"/>
          <c:tx>
            <c:strRef>
              <c:f>Dist!$B$61</c:f>
              <c:strCache>
                <c:ptCount val="1"/>
              </c:strCache>
            </c:strRef>
          </c:tx>
          <c:cat>
            <c:strRef>
              <c:f>Dist!$A$62:$A$73</c:f>
              <c:strCache>
                <c:ptCount val="12"/>
                <c:pt idx="0">
                  <c:v>5.3 Peran Organisasi, tanggung jawab dan otoritas</c:v>
                </c:pt>
                <c:pt idx="1">
                  <c:v>6.1 Tindakan untuk menangani risiko dan peluang                                  Action to address risks and opportunities</c:v>
                </c:pt>
                <c:pt idx="2">
                  <c:v>6.2 Sasaran Mutu dan Perencanaan untuk Mencapainya</c:v>
                </c:pt>
                <c:pt idx="3">
                  <c:v>7.1.5 Pemantauan dan pengukuran sumber daya</c:v>
                </c:pt>
                <c:pt idx="4">
                  <c:v>7.5 Informasi terdokumentasi</c:v>
                </c:pt>
                <c:pt idx="5">
                  <c:v>7.5.3 Pengendalian Informasi terdokumentasi</c:v>
                </c:pt>
                <c:pt idx="6">
                  <c:v>8.1 Perencanaan dan pengendalian operasional     Operational planning and control
8.1 Perencanaan dan pengendalian operasional</c:v>
                </c:pt>
                <c:pt idx="7">
                  <c:v>8.4 Pengendalian produk dan layanan eksternal </c:v>
                </c:pt>
                <c:pt idx="8">
                  <c:v>8.4.2 Jenis dan tingkat pengendalian</c:v>
                </c:pt>
                <c:pt idx="9">
                  <c:v>8.5.1 Pengendalian produksi dan penyediaan layanan    </c:v>
                </c:pt>
                <c:pt idx="10">
                  <c:v>8.5.4 Perlindungan     </c:v>
                </c:pt>
                <c:pt idx="11">
                  <c:v>9.1  Pemantauan, pengukuran, analisis dan evaluasi     </c:v>
                </c:pt>
              </c:strCache>
            </c:strRef>
          </c:cat>
          <c:val>
            <c:numRef>
              <c:f>Dist!$B$62:$B$73</c:f>
              <c:numCache>
                <c:formatCode>General</c:formatCode>
                <c:ptCount val="12"/>
              </c:numCache>
            </c:numRef>
          </c:val>
        </c:ser>
        <c:ser>
          <c:idx val="1"/>
          <c:order val="1"/>
          <c:tx>
            <c:strRef>
              <c:f>Dist!$C$61</c:f>
              <c:strCache>
                <c:ptCount val="1"/>
                <c:pt idx="0">
                  <c:v>MAYOR</c:v>
                </c:pt>
              </c:strCache>
            </c:strRef>
          </c:tx>
          <c:cat>
            <c:strRef>
              <c:f>Dist!$A$62:$A$73</c:f>
              <c:strCache>
                <c:ptCount val="12"/>
                <c:pt idx="0">
                  <c:v>5.3 Peran Organisasi, tanggung jawab dan otoritas</c:v>
                </c:pt>
                <c:pt idx="1">
                  <c:v>6.1 Tindakan untuk menangani risiko dan peluang                                  Action to address risks and opportunities</c:v>
                </c:pt>
                <c:pt idx="2">
                  <c:v>6.2 Sasaran Mutu dan Perencanaan untuk Mencapainya</c:v>
                </c:pt>
                <c:pt idx="3">
                  <c:v>7.1.5 Pemantauan dan pengukuran sumber daya</c:v>
                </c:pt>
                <c:pt idx="4">
                  <c:v>7.5 Informasi terdokumentasi</c:v>
                </c:pt>
                <c:pt idx="5">
                  <c:v>7.5.3 Pengendalian Informasi terdokumentasi</c:v>
                </c:pt>
                <c:pt idx="6">
                  <c:v>8.1 Perencanaan dan pengendalian operasional     Operational planning and control
8.1 Perencanaan dan pengendalian operasional</c:v>
                </c:pt>
                <c:pt idx="7">
                  <c:v>8.4 Pengendalian produk dan layanan eksternal </c:v>
                </c:pt>
                <c:pt idx="8">
                  <c:v>8.4.2 Jenis dan tingkat pengendalian</c:v>
                </c:pt>
                <c:pt idx="9">
                  <c:v>8.5.1 Pengendalian produksi dan penyediaan layanan    </c:v>
                </c:pt>
                <c:pt idx="10">
                  <c:v>8.5.4 Perlindungan     </c:v>
                </c:pt>
                <c:pt idx="11">
                  <c:v>9.1  Pemantauan, pengukuran, analisis dan evaluasi     </c:v>
                </c:pt>
              </c:strCache>
            </c:strRef>
          </c:cat>
          <c:val>
            <c:numRef>
              <c:f>Dist!$C$62:$C$73</c:f>
              <c:numCache>
                <c:formatCode>General</c:formatCode>
                <c:ptCount val="12"/>
              </c:numCache>
            </c:numRef>
          </c:val>
        </c:ser>
        <c:ser>
          <c:idx val="2"/>
          <c:order val="2"/>
          <c:tx>
            <c:strRef>
              <c:f>Dist!$D$61</c:f>
              <c:strCache>
                <c:ptCount val="1"/>
                <c:pt idx="0">
                  <c:v>MINOR</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rgbClr val="FF0000"/>
                    </a:solidFill>
                    <a:latin typeface="+mn-lt"/>
                    <a:ea typeface="+mn-ea"/>
                    <a:cs typeface="+mn-cs"/>
                  </a:defRPr>
                </a:pPr>
                <a:endParaRPr lang="id-ID"/>
              </a:p>
            </c:txPr>
            <c:dLblPos val="outEnd"/>
            <c:showVal val="1"/>
            <c:extLst>
              <c:ext xmlns:c15="http://schemas.microsoft.com/office/drawing/2012/chart" uri="{CE6537A1-D6FC-4f65-9D91-7224C49458BB}">
                <c15:layout/>
                <c15:showLeaderLines val="0"/>
                <c15:leaderLines/>
              </c:ext>
            </c:extLst>
          </c:dLbls>
          <c:cat>
            <c:strRef>
              <c:f>Dist!$A$62:$A$73</c:f>
              <c:strCache>
                <c:ptCount val="12"/>
                <c:pt idx="0">
                  <c:v>5.3 Peran Organisasi, tanggung jawab dan otoritas</c:v>
                </c:pt>
                <c:pt idx="1">
                  <c:v>6.1 Tindakan untuk menangani risiko dan peluang                                  Action to address risks and opportunities</c:v>
                </c:pt>
                <c:pt idx="2">
                  <c:v>6.2 Sasaran Mutu dan Perencanaan untuk Mencapainya</c:v>
                </c:pt>
                <c:pt idx="3">
                  <c:v>7.1.5 Pemantauan dan pengukuran sumber daya</c:v>
                </c:pt>
                <c:pt idx="4">
                  <c:v>7.5 Informasi terdokumentasi</c:v>
                </c:pt>
                <c:pt idx="5">
                  <c:v>7.5.3 Pengendalian Informasi terdokumentasi</c:v>
                </c:pt>
                <c:pt idx="6">
                  <c:v>8.1 Perencanaan dan pengendalian operasional     Operational planning and control
8.1 Perencanaan dan pengendalian operasional</c:v>
                </c:pt>
                <c:pt idx="7">
                  <c:v>8.4 Pengendalian produk dan layanan eksternal </c:v>
                </c:pt>
                <c:pt idx="8">
                  <c:v>8.4.2 Jenis dan tingkat pengendalian</c:v>
                </c:pt>
                <c:pt idx="9">
                  <c:v>8.5.1 Pengendalian produksi dan penyediaan layanan    </c:v>
                </c:pt>
                <c:pt idx="10">
                  <c:v>8.5.4 Perlindungan     </c:v>
                </c:pt>
                <c:pt idx="11">
                  <c:v>9.1  Pemantauan, pengukuran, analisis dan evaluasi     </c:v>
                </c:pt>
              </c:strCache>
            </c:strRef>
          </c:cat>
          <c:val>
            <c:numRef>
              <c:f>Dist!$D$62:$D$73</c:f>
              <c:numCache>
                <c:formatCode>General</c:formatCode>
                <c:ptCount val="12"/>
                <c:pt idx="1">
                  <c:v>5</c:v>
                </c:pt>
                <c:pt idx="2">
                  <c:v>5</c:v>
                </c:pt>
                <c:pt idx="6">
                  <c:v>3</c:v>
                </c:pt>
                <c:pt idx="8">
                  <c:v>1</c:v>
                </c:pt>
                <c:pt idx="9">
                  <c:v>1</c:v>
                </c:pt>
                <c:pt idx="11">
                  <c:v>2</c:v>
                </c:pt>
              </c:numCache>
            </c:numRef>
          </c:val>
        </c:ser>
        <c:ser>
          <c:idx val="3"/>
          <c:order val="3"/>
          <c:tx>
            <c:strRef>
              <c:f>Dist!$E$61</c:f>
              <c:strCache>
                <c:ptCount val="1"/>
                <c:pt idx="0">
                  <c:v>PERLU PERHATIAN</c:v>
                </c:pt>
              </c:strCache>
            </c:strRef>
          </c:tx>
          <c:spPr>
            <a:ln>
              <a:solidFill>
                <a:schemeClr val="accent1"/>
              </a:solidFill>
            </a:ln>
          </c:spPr>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id-ID"/>
              </a:p>
            </c:txPr>
            <c:dLblPos val="outEnd"/>
            <c:showVal val="1"/>
            <c:extLst>
              <c:ext xmlns:c15="http://schemas.microsoft.com/office/drawing/2012/chart" uri="{CE6537A1-D6FC-4f65-9D91-7224C49458BB}">
                <c15:layout/>
                <c15:showLeaderLines val="0"/>
                <c15:leaderLines/>
              </c:ext>
            </c:extLst>
          </c:dLbls>
          <c:cat>
            <c:strRef>
              <c:f>Dist!$A$62:$A$73</c:f>
              <c:strCache>
                <c:ptCount val="12"/>
                <c:pt idx="0">
                  <c:v>5.3 Peran Organisasi, tanggung jawab dan otoritas</c:v>
                </c:pt>
                <c:pt idx="1">
                  <c:v>6.1 Tindakan untuk menangani risiko dan peluang                                  Action to address risks and opportunities</c:v>
                </c:pt>
                <c:pt idx="2">
                  <c:v>6.2 Sasaran Mutu dan Perencanaan untuk Mencapainya</c:v>
                </c:pt>
                <c:pt idx="3">
                  <c:v>7.1.5 Pemantauan dan pengukuran sumber daya</c:v>
                </c:pt>
                <c:pt idx="4">
                  <c:v>7.5 Informasi terdokumentasi</c:v>
                </c:pt>
                <c:pt idx="5">
                  <c:v>7.5.3 Pengendalian Informasi terdokumentasi</c:v>
                </c:pt>
                <c:pt idx="6">
                  <c:v>8.1 Perencanaan dan pengendalian operasional     Operational planning and control
8.1 Perencanaan dan pengendalian operasional</c:v>
                </c:pt>
                <c:pt idx="7">
                  <c:v>8.4 Pengendalian produk dan layanan eksternal </c:v>
                </c:pt>
                <c:pt idx="8">
                  <c:v>8.4.2 Jenis dan tingkat pengendalian</c:v>
                </c:pt>
                <c:pt idx="9">
                  <c:v>8.5.1 Pengendalian produksi dan penyediaan layanan    </c:v>
                </c:pt>
                <c:pt idx="10">
                  <c:v>8.5.4 Perlindungan     </c:v>
                </c:pt>
                <c:pt idx="11">
                  <c:v>9.1  Pemantauan, pengukuran, analisis dan evaluasi     </c:v>
                </c:pt>
              </c:strCache>
            </c:strRef>
          </c:cat>
          <c:val>
            <c:numRef>
              <c:f>Dist!$E$62:$E$73</c:f>
              <c:numCache>
                <c:formatCode>General</c:formatCode>
                <c:ptCount val="12"/>
                <c:pt idx="0">
                  <c:v>3</c:v>
                </c:pt>
                <c:pt idx="3">
                  <c:v>1</c:v>
                </c:pt>
                <c:pt idx="4">
                  <c:v>3</c:v>
                </c:pt>
                <c:pt idx="5">
                  <c:v>2</c:v>
                </c:pt>
                <c:pt idx="6">
                  <c:v>6</c:v>
                </c:pt>
                <c:pt idx="7">
                  <c:v>1</c:v>
                </c:pt>
                <c:pt idx="9">
                  <c:v>2</c:v>
                </c:pt>
                <c:pt idx="10">
                  <c:v>2</c:v>
                </c:pt>
                <c:pt idx="11">
                  <c:v>2</c:v>
                </c:pt>
              </c:numCache>
            </c:numRef>
          </c:val>
        </c:ser>
        <c:axId val="72683520"/>
        <c:axId val="72685440"/>
      </c:barChart>
      <c:catAx>
        <c:axId val="72683520"/>
        <c:scaling>
          <c:orientation val="minMax"/>
        </c:scaling>
        <c:axPos val="b"/>
        <c:title>
          <c:tx>
            <c:rich>
              <a:bodyPr rot="0" spcFirstLastPara="0" vertOverflow="ellipsis" vert="horz" wrap="square" anchor="ctr" anchorCtr="1"/>
              <a:lstStyle/>
              <a:p>
                <a:pPr>
                  <a:defRPr lang="id-ID" sz="1000" b="1" i="0" u="none" strike="noStrike" kern="1200" baseline="0">
                    <a:solidFill>
                      <a:schemeClr val="tx1"/>
                    </a:solidFill>
                    <a:latin typeface="+mn-lt"/>
                    <a:ea typeface="+mn-ea"/>
                    <a:cs typeface="+mn-cs"/>
                  </a:defRPr>
                </a:pPr>
                <a:r>
                  <a:rPr lang="en-US"/>
                  <a:t>STANDAR</a:t>
                </a:r>
                <a:r>
                  <a:rPr lang="en-US" baseline="0"/>
                  <a:t> PERSYARATAN</a:t>
                </a:r>
                <a:endParaRPr lang="en-US"/>
              </a:p>
            </c:rich>
          </c:tx>
        </c:title>
        <c:majorTickMark val="none"/>
        <c:tickLblPos val="nextTo"/>
        <c:txPr>
          <a:bodyPr rot="-60000000" spcFirstLastPara="0" vertOverflow="ellipsis" vert="horz" wrap="square" anchor="ctr" anchorCtr="1"/>
          <a:lstStyle/>
          <a:p>
            <a:pPr>
              <a:defRPr lang="id-ID" sz="900" b="0" i="0" u="none" strike="noStrike" kern="1200" baseline="0">
                <a:solidFill>
                  <a:schemeClr val="tx1"/>
                </a:solidFill>
                <a:latin typeface="+mn-lt"/>
                <a:ea typeface="+mn-ea"/>
                <a:cs typeface="+mn-cs"/>
              </a:defRPr>
            </a:pPr>
            <a:endParaRPr lang="id-ID"/>
          </a:p>
        </c:txPr>
        <c:crossAx val="72685440"/>
        <c:crosses val="autoZero"/>
        <c:auto val="1"/>
        <c:lblAlgn val="ctr"/>
        <c:lblOffset val="100"/>
      </c:catAx>
      <c:valAx>
        <c:axId val="72685440"/>
        <c:scaling>
          <c:orientation val="minMax"/>
        </c:scaling>
        <c:axPos val="l"/>
        <c:majorGridlines/>
        <c:title>
          <c:tx>
            <c:rich>
              <a:bodyPr rot="-5400000" spcFirstLastPara="0" vertOverflow="ellipsis" vert="horz" wrap="square" anchor="ctr" anchorCtr="1"/>
              <a:lstStyle/>
              <a:p>
                <a:pPr>
                  <a:defRPr lang="id-ID" sz="1000" b="1" i="0" u="none" strike="noStrike" kern="1200" baseline="0">
                    <a:solidFill>
                      <a:schemeClr val="tx1"/>
                    </a:solidFill>
                    <a:latin typeface="+mn-lt"/>
                    <a:ea typeface="+mn-ea"/>
                    <a:cs typeface="+mn-cs"/>
                  </a:defRPr>
                </a:pPr>
                <a:r>
                  <a:rPr lang="en-US"/>
                  <a:t>JUMLAH TEMUAN</a:t>
                </a:r>
              </a:p>
            </c:rich>
          </c:tx>
        </c:title>
        <c:numFmt formatCode="General" sourceLinked="1"/>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id-ID"/>
          </a:p>
        </c:txPr>
        <c:crossAx val="72683520"/>
        <c:crosses val="autoZero"/>
        <c:crossBetween val="between"/>
      </c:valAx>
    </c:plotArea>
    <c:legend>
      <c:legendPos val="r"/>
      <c:legendEntry>
        <c:idx val="0"/>
        <c:delete val="1"/>
      </c:legendEntry>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id-ID"/>
        </a:p>
      </c:txPr>
    </c:legend>
    <c:plotVisOnly val="1"/>
    <c:dispBlanksAs val="gap"/>
  </c:chart>
  <c:txPr>
    <a:bodyPr/>
    <a:lstStyle/>
    <a:p>
      <a:pPr>
        <a:defRPr lang="id-ID"/>
      </a:pPr>
      <a:endParaRPr lang="id-ID"/>
    </a:p>
  </c:txPr>
  <c:printSettings>
    <c:headerFooter/>
    <c:pageMargins b="0.75000000000001055" l="0.70000000000000062" r="0.70000000000000062" t="0.750000000000010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id-ID"/>
  <c:chart>
    <c:title>
      <c:tx>
        <c:rich>
          <a:bodyPr/>
          <a:lstStyle/>
          <a:p>
            <a:pPr>
              <a:defRPr lang="en-US"/>
            </a:pPr>
            <a:r>
              <a:rPr lang="en-US"/>
              <a:t>DISTRIBUSI TEMUAN</a:t>
            </a:r>
            <a:r>
              <a:rPr lang="en-US" baseline="0"/>
              <a:t> KETIDAKSESUAIAN BERDASAR KLAUSUL STANDAR ISO 9001:2015 </a:t>
            </a:r>
            <a:endParaRPr lang="en-US"/>
          </a:p>
        </c:rich>
      </c:tx>
    </c:title>
    <c:plotArea>
      <c:layout/>
      <c:barChart>
        <c:barDir val="col"/>
        <c:grouping val="clustered"/>
        <c:ser>
          <c:idx val="0"/>
          <c:order val="0"/>
          <c:tx>
            <c:strRef>
              <c:f>Dist!$B$39</c:f>
              <c:strCache>
                <c:ptCount val="1"/>
              </c:strCache>
            </c:strRef>
          </c:tx>
          <c:cat>
            <c:strRef>
              <c:f>Dist!$A$40:$A$51</c:f>
              <c:strCache>
                <c:ptCount val="12"/>
                <c:pt idx="0">
                  <c:v>5.3 Peran Organisasi, tanggung jawab dan otoritas</c:v>
                </c:pt>
                <c:pt idx="1">
                  <c:v>6.1 Tindakan untuk menangani risiko dan peluang                                  Action to address risks and opportunities</c:v>
                </c:pt>
                <c:pt idx="2">
                  <c:v>6.2 Sasaran Mutu dan Perencanaan untuk Mencapainya</c:v>
                </c:pt>
                <c:pt idx="3">
                  <c:v>7.1.5 Pemantauan dan pengukuran sumber daya</c:v>
                </c:pt>
                <c:pt idx="4">
                  <c:v>7.5 Informasi terdokumentasi</c:v>
                </c:pt>
                <c:pt idx="5">
                  <c:v>7.5.3 Pengendalian Informasi terdokumentasi</c:v>
                </c:pt>
                <c:pt idx="6">
                  <c:v>8.1 Perencanaan dan pengendalian operasional     Operational planning and control
8.1 Perencanaan dan pengendalian operasional</c:v>
                </c:pt>
                <c:pt idx="7">
                  <c:v>8.4 Pengendalian produk dan layanan eksternal yang disediakan Control of externally provided products and services</c:v>
                </c:pt>
                <c:pt idx="8">
                  <c:v>8.4.2 Jenis dan tingkat pengendalian</c:v>
                </c:pt>
                <c:pt idx="9">
                  <c:v>8.5.1 Pengendalian dan penyediaan</c:v>
                </c:pt>
                <c:pt idx="10">
                  <c:v>8.5.4 Perlindungan     </c:v>
                </c:pt>
                <c:pt idx="11">
                  <c:v>9.1  Pemantauan, pengukuran, analisis   </c:v>
                </c:pt>
              </c:strCache>
            </c:strRef>
          </c:cat>
          <c:val>
            <c:numRef>
              <c:f>Dist!$B$40:$B$51</c:f>
              <c:numCache>
                <c:formatCode>General</c:formatCode>
                <c:ptCount val="12"/>
              </c:numCache>
            </c:numRef>
          </c:val>
        </c:ser>
        <c:ser>
          <c:idx val="1"/>
          <c:order val="1"/>
          <c:tx>
            <c:strRef>
              <c:f>Dist!$C$39</c:f>
              <c:strCache>
                <c:ptCount val="1"/>
                <c:pt idx="0">
                  <c:v>TOTAL</c:v>
                </c:pt>
              </c:strCache>
            </c:strRef>
          </c:tx>
          <c:dLbls>
            <c:txPr>
              <a:bodyPr/>
              <a:lstStyle/>
              <a:p>
                <a:pPr>
                  <a:defRPr lang="en-US"/>
                </a:pPr>
                <a:endParaRPr lang="id-ID"/>
              </a:p>
            </c:txPr>
            <c:showVal val="1"/>
          </c:dLbls>
          <c:cat>
            <c:strRef>
              <c:f>Dist!$A$40:$A$51</c:f>
              <c:strCache>
                <c:ptCount val="12"/>
                <c:pt idx="0">
                  <c:v>5.3 Peran Organisasi, tanggung jawab dan otoritas</c:v>
                </c:pt>
                <c:pt idx="1">
                  <c:v>6.1 Tindakan untuk menangani risiko dan peluang                                  Action to address risks and opportunities</c:v>
                </c:pt>
                <c:pt idx="2">
                  <c:v>6.2 Sasaran Mutu dan Perencanaan untuk Mencapainya</c:v>
                </c:pt>
                <c:pt idx="3">
                  <c:v>7.1.5 Pemantauan dan pengukuran sumber daya</c:v>
                </c:pt>
                <c:pt idx="4">
                  <c:v>7.5 Informasi terdokumentasi</c:v>
                </c:pt>
                <c:pt idx="5">
                  <c:v>7.5.3 Pengendalian Informasi terdokumentasi</c:v>
                </c:pt>
                <c:pt idx="6">
                  <c:v>8.1 Perencanaan dan pengendalian operasional     Operational planning and control
8.1 Perencanaan dan pengendalian operasional</c:v>
                </c:pt>
                <c:pt idx="7">
                  <c:v>8.4 Pengendalian produk dan layanan eksternal yang disediakan Control of externally provided products and services</c:v>
                </c:pt>
                <c:pt idx="8">
                  <c:v>8.4.2 Jenis dan tingkat pengendalian</c:v>
                </c:pt>
                <c:pt idx="9">
                  <c:v>8.5.1 Pengendalian dan penyediaan</c:v>
                </c:pt>
                <c:pt idx="10">
                  <c:v>8.5.4 Perlindungan     </c:v>
                </c:pt>
                <c:pt idx="11">
                  <c:v>9.1  Pemantauan, pengukuran, analisis   </c:v>
                </c:pt>
              </c:strCache>
            </c:strRef>
          </c:cat>
          <c:val>
            <c:numRef>
              <c:f>Dist!$C$40:$C$51</c:f>
              <c:numCache>
                <c:formatCode>General</c:formatCode>
                <c:ptCount val="12"/>
                <c:pt idx="0">
                  <c:v>3</c:v>
                </c:pt>
                <c:pt idx="1">
                  <c:v>5</c:v>
                </c:pt>
                <c:pt idx="2">
                  <c:v>5</c:v>
                </c:pt>
                <c:pt idx="3">
                  <c:v>1</c:v>
                </c:pt>
                <c:pt idx="4">
                  <c:v>3</c:v>
                </c:pt>
                <c:pt idx="5">
                  <c:v>2</c:v>
                </c:pt>
                <c:pt idx="6">
                  <c:v>9</c:v>
                </c:pt>
                <c:pt idx="7">
                  <c:v>1</c:v>
                </c:pt>
                <c:pt idx="8">
                  <c:v>1</c:v>
                </c:pt>
                <c:pt idx="9">
                  <c:v>3</c:v>
                </c:pt>
                <c:pt idx="10">
                  <c:v>2</c:v>
                </c:pt>
                <c:pt idx="11">
                  <c:v>4</c:v>
                </c:pt>
              </c:numCache>
            </c:numRef>
          </c:val>
        </c:ser>
        <c:axId val="71425408"/>
        <c:axId val="72774784"/>
      </c:barChart>
      <c:catAx>
        <c:axId val="71425408"/>
        <c:scaling>
          <c:orientation val="minMax"/>
        </c:scaling>
        <c:axPos val="b"/>
        <c:majorTickMark val="none"/>
        <c:tickLblPos val="nextTo"/>
        <c:txPr>
          <a:bodyPr/>
          <a:lstStyle/>
          <a:p>
            <a:pPr>
              <a:defRPr lang="en-US"/>
            </a:pPr>
            <a:endParaRPr lang="id-ID"/>
          </a:p>
        </c:txPr>
        <c:crossAx val="72774784"/>
        <c:crosses val="autoZero"/>
        <c:auto val="1"/>
        <c:lblAlgn val="ctr"/>
        <c:lblOffset val="100"/>
      </c:catAx>
      <c:valAx>
        <c:axId val="72774784"/>
        <c:scaling>
          <c:orientation val="minMax"/>
        </c:scaling>
        <c:axPos val="l"/>
        <c:majorGridlines/>
        <c:numFmt formatCode="General" sourceLinked="1"/>
        <c:majorTickMark val="none"/>
        <c:tickLblPos val="nextTo"/>
        <c:txPr>
          <a:bodyPr/>
          <a:lstStyle/>
          <a:p>
            <a:pPr>
              <a:defRPr lang="en-US"/>
            </a:pPr>
            <a:endParaRPr lang="id-ID"/>
          </a:p>
        </c:txPr>
        <c:crossAx val="71425408"/>
        <c:crosses val="autoZero"/>
        <c:crossBetween val="between"/>
      </c:valAx>
    </c:plotArea>
    <c:legend>
      <c:legendPos val="r"/>
      <c:txPr>
        <a:bodyPr/>
        <a:lstStyle/>
        <a:p>
          <a:pPr>
            <a:defRPr lang="en-US"/>
          </a:pPr>
          <a:endParaRPr lang="id-ID"/>
        </a:p>
      </c:txPr>
    </c:legend>
    <c:plotVisOnly val="1"/>
  </c:chart>
  <c:printSettings>
    <c:headerFooter/>
    <c:pageMargins b="0.75000000000000511" l="0.70000000000000062" r="0.70000000000000062" t="0.750000000000005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id-ID"/>
  <c:chart>
    <c:title>
      <c:tx>
        <c:rich>
          <a:bodyPr/>
          <a:lstStyle/>
          <a:p>
            <a:pPr>
              <a:defRPr lang="en-US"/>
            </a:pPr>
            <a:r>
              <a:rPr lang="en-US"/>
              <a:t>PERBANDINGAN APS DENGAN HASIL PRODUKSI PER ITEM SEMESTER KE-1 TAHUN 2020</a:t>
            </a:r>
          </a:p>
        </c:rich>
      </c:tx>
    </c:title>
    <c:plotArea>
      <c:layout/>
      <c:barChart>
        <c:barDir val="col"/>
        <c:grouping val="clustered"/>
        <c:ser>
          <c:idx val="1"/>
          <c:order val="0"/>
          <c:tx>
            <c:v>FOLDING</c:v>
          </c:tx>
          <c:cat>
            <c:multiLvlStrRef>
              <c:f>'Kinerja PRD Ori'!$C$5:$N$6</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JANUARI</c:v>
                  </c:pt>
                  <c:pt idx="2">
                    <c:v>FEBRUARI</c:v>
                  </c:pt>
                  <c:pt idx="4">
                    <c:v>MARET</c:v>
                  </c:pt>
                  <c:pt idx="6">
                    <c:v>APRIL</c:v>
                  </c:pt>
                  <c:pt idx="8">
                    <c:v>MEI</c:v>
                  </c:pt>
                  <c:pt idx="10">
                    <c:v>JUNI</c:v>
                  </c:pt>
                </c:lvl>
              </c:multiLvlStrCache>
            </c:multiLvlStrRef>
          </c:cat>
          <c:val>
            <c:numRef>
              <c:f>'Kinerja PRD Ori'!$C$8:$N$8</c:f>
              <c:numCache>
                <c:formatCode>_(* #,##0_);_(* \(#,##0\);_(* \-??_);_(@_)</c:formatCode>
                <c:ptCount val="12"/>
                <c:pt idx="0">
                  <c:v>14128</c:v>
                </c:pt>
                <c:pt idx="1">
                  <c:v>14782</c:v>
                </c:pt>
                <c:pt idx="2">
                  <c:v>19205</c:v>
                </c:pt>
                <c:pt idx="3">
                  <c:v>19565</c:v>
                </c:pt>
                <c:pt idx="4">
                  <c:v>19900</c:v>
                </c:pt>
                <c:pt idx="5">
                  <c:v>20692</c:v>
                </c:pt>
                <c:pt idx="6">
                  <c:v>5970</c:v>
                </c:pt>
                <c:pt idx="7">
                  <c:v>5550</c:v>
                </c:pt>
                <c:pt idx="8">
                  <c:v>2700</c:v>
                </c:pt>
                <c:pt idx="9">
                  <c:v>2700</c:v>
                </c:pt>
                <c:pt idx="10">
                  <c:v>5400</c:v>
                </c:pt>
                <c:pt idx="11">
                  <c:v>5460</c:v>
                </c:pt>
              </c:numCache>
            </c:numRef>
          </c:val>
        </c:ser>
        <c:ser>
          <c:idx val="2"/>
          <c:order val="1"/>
          <c:tx>
            <c:v>FOLDING MEMO</c:v>
          </c:tx>
          <c:cat>
            <c:multiLvlStrRef>
              <c:f>'Kinerja PRD Ori'!$C$5:$N$6</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JANUARI</c:v>
                  </c:pt>
                  <c:pt idx="2">
                    <c:v>FEBRUARI</c:v>
                  </c:pt>
                  <c:pt idx="4">
                    <c:v>MARET</c:v>
                  </c:pt>
                  <c:pt idx="6">
                    <c:v>APRIL</c:v>
                  </c:pt>
                  <c:pt idx="8">
                    <c:v>MEI</c:v>
                  </c:pt>
                  <c:pt idx="10">
                    <c:v>JUNI</c:v>
                  </c:pt>
                </c:lvl>
              </c:multiLvlStrCache>
            </c:multiLvlStrRef>
          </c:cat>
          <c:val>
            <c:numRef>
              <c:f>'Kinerja PRD Ori'!$C$9:$N$9</c:f>
              <c:numCache>
                <c:formatCode>_(* #,##0_);_(* \(#,##0\);_(* \-??_);_(@_)</c:formatCode>
                <c:ptCount val="12"/>
                <c:pt idx="0">
                  <c:v>5321</c:v>
                </c:pt>
                <c:pt idx="1">
                  <c:v>6407</c:v>
                </c:pt>
                <c:pt idx="2">
                  <c:v>13020</c:v>
                </c:pt>
                <c:pt idx="3">
                  <c:v>12970</c:v>
                </c:pt>
                <c:pt idx="4">
                  <c:v>9000</c:v>
                </c:pt>
                <c:pt idx="5">
                  <c:v>9616</c:v>
                </c:pt>
                <c:pt idx="6">
                  <c:v>5337</c:v>
                </c:pt>
                <c:pt idx="7">
                  <c:v>2861</c:v>
                </c:pt>
                <c:pt idx="8">
                  <c:v>1800</c:v>
                </c:pt>
                <c:pt idx="9">
                  <c:v>2066</c:v>
                </c:pt>
                <c:pt idx="10">
                  <c:v>1550</c:v>
                </c:pt>
                <c:pt idx="11">
                  <c:v>1552</c:v>
                </c:pt>
              </c:numCache>
            </c:numRef>
          </c:val>
        </c:ser>
        <c:ser>
          <c:idx val="3"/>
          <c:order val="2"/>
          <c:tx>
            <c:v>HBR</c:v>
          </c:tx>
          <c:cat>
            <c:multiLvlStrRef>
              <c:f>'Kinerja PRD Ori'!$C$5:$N$6</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JANUARI</c:v>
                  </c:pt>
                  <c:pt idx="2">
                    <c:v>FEBRUARI</c:v>
                  </c:pt>
                  <c:pt idx="4">
                    <c:v>MARET</c:v>
                  </c:pt>
                  <c:pt idx="6">
                    <c:v>APRIL</c:v>
                  </c:pt>
                  <c:pt idx="8">
                    <c:v>MEI</c:v>
                  </c:pt>
                  <c:pt idx="10">
                    <c:v>JUNI</c:v>
                  </c:pt>
                </c:lvl>
              </c:multiLvlStrCache>
            </c:multiLvlStrRef>
          </c:cat>
          <c:val>
            <c:numRef>
              <c:f>'Kinerja PRD Ori'!$C$10:$N$10</c:f>
              <c:numCache>
                <c:formatCode>_(* #,##0_);_(* \(#,##0\);_(* \-??_);_(@_)</c:formatCode>
                <c:ptCount val="12"/>
                <c:pt idx="0">
                  <c:v>23422</c:v>
                </c:pt>
                <c:pt idx="1">
                  <c:v>24850</c:v>
                </c:pt>
                <c:pt idx="2">
                  <c:v>22102</c:v>
                </c:pt>
                <c:pt idx="3">
                  <c:v>21793</c:v>
                </c:pt>
                <c:pt idx="4">
                  <c:v>18200</c:v>
                </c:pt>
                <c:pt idx="5">
                  <c:v>20927</c:v>
                </c:pt>
                <c:pt idx="6">
                  <c:v>15807</c:v>
                </c:pt>
                <c:pt idx="7">
                  <c:v>12567</c:v>
                </c:pt>
                <c:pt idx="8">
                  <c:v>7138</c:v>
                </c:pt>
                <c:pt idx="9">
                  <c:v>6394</c:v>
                </c:pt>
                <c:pt idx="10">
                  <c:v>4985</c:v>
                </c:pt>
                <c:pt idx="11">
                  <c:v>5600</c:v>
                </c:pt>
              </c:numCache>
            </c:numRef>
          </c:val>
        </c:ser>
        <c:ser>
          <c:idx val="4"/>
          <c:order val="3"/>
          <c:tx>
            <c:v>WORKING &amp; MEETING</c:v>
          </c:tx>
          <c:cat>
            <c:multiLvlStrRef>
              <c:f>'Kinerja PRD Ori'!$C$5:$N$6</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JANUARI</c:v>
                  </c:pt>
                  <c:pt idx="2">
                    <c:v>FEBRUARI</c:v>
                  </c:pt>
                  <c:pt idx="4">
                    <c:v>MARET</c:v>
                  </c:pt>
                  <c:pt idx="6">
                    <c:v>APRIL</c:v>
                  </c:pt>
                  <c:pt idx="8">
                    <c:v>MEI</c:v>
                  </c:pt>
                  <c:pt idx="10">
                    <c:v>JUNI</c:v>
                  </c:pt>
                </c:lvl>
              </c:multiLvlStrCache>
            </c:multiLvlStrRef>
          </c:cat>
          <c:val>
            <c:numRef>
              <c:f>'Kinerja PRD Ori'!$C$11:$N$11</c:f>
              <c:numCache>
                <c:formatCode>_(* #,##0_);_(* \(#,##0\);_(* \-??_);_(@_)</c:formatCode>
                <c:ptCount val="12"/>
                <c:pt idx="0">
                  <c:v>9918</c:v>
                </c:pt>
                <c:pt idx="1">
                  <c:v>8630</c:v>
                </c:pt>
                <c:pt idx="2">
                  <c:v>6841</c:v>
                </c:pt>
                <c:pt idx="3">
                  <c:v>6725</c:v>
                </c:pt>
                <c:pt idx="4">
                  <c:v>5596</c:v>
                </c:pt>
                <c:pt idx="5">
                  <c:v>6014</c:v>
                </c:pt>
                <c:pt idx="6">
                  <c:v>3736</c:v>
                </c:pt>
                <c:pt idx="7">
                  <c:v>3597</c:v>
                </c:pt>
                <c:pt idx="8">
                  <c:v>3610</c:v>
                </c:pt>
                <c:pt idx="9">
                  <c:v>3419</c:v>
                </c:pt>
                <c:pt idx="10">
                  <c:v>5077</c:v>
                </c:pt>
                <c:pt idx="11">
                  <c:v>5257</c:v>
                </c:pt>
              </c:numCache>
            </c:numRef>
          </c:val>
        </c:ser>
        <c:ser>
          <c:idx val="5"/>
          <c:order val="4"/>
          <c:tx>
            <c:v>SCHOOL</c:v>
          </c:tx>
          <c:cat>
            <c:multiLvlStrRef>
              <c:f>'Kinerja PRD Ori'!$C$5:$N$6</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JANUARI</c:v>
                  </c:pt>
                  <c:pt idx="2">
                    <c:v>FEBRUARI</c:v>
                  </c:pt>
                  <c:pt idx="4">
                    <c:v>MARET</c:v>
                  </c:pt>
                  <c:pt idx="6">
                    <c:v>APRIL</c:v>
                  </c:pt>
                  <c:pt idx="8">
                    <c:v>MEI</c:v>
                  </c:pt>
                  <c:pt idx="10">
                    <c:v>JUNI</c:v>
                  </c:pt>
                </c:lvl>
              </c:multiLvlStrCache>
            </c:multiLvlStrRef>
          </c:cat>
          <c:val>
            <c:numRef>
              <c:f>'Kinerja PRD Ori'!$C$12:$N$12</c:f>
              <c:numCache>
                <c:formatCode>_(* #,##0_);_(* \(#,##0\);_(* \-??_);_(@_)</c:formatCode>
                <c:ptCount val="12"/>
                <c:pt idx="0">
                  <c:v>9849</c:v>
                </c:pt>
                <c:pt idx="1">
                  <c:v>5654</c:v>
                </c:pt>
                <c:pt idx="2">
                  <c:v>6784</c:v>
                </c:pt>
                <c:pt idx="3">
                  <c:v>6634</c:v>
                </c:pt>
                <c:pt idx="4">
                  <c:v>7090</c:v>
                </c:pt>
                <c:pt idx="5">
                  <c:v>6853</c:v>
                </c:pt>
                <c:pt idx="6">
                  <c:v>13221</c:v>
                </c:pt>
                <c:pt idx="7">
                  <c:v>7016</c:v>
                </c:pt>
                <c:pt idx="8">
                  <c:v>11541</c:v>
                </c:pt>
                <c:pt idx="9">
                  <c:v>10447</c:v>
                </c:pt>
                <c:pt idx="10">
                  <c:v>4933</c:v>
                </c:pt>
                <c:pt idx="11">
                  <c:v>5480</c:v>
                </c:pt>
              </c:numCache>
            </c:numRef>
          </c:val>
        </c:ser>
        <c:ser>
          <c:idx val="6"/>
          <c:order val="5"/>
          <c:tx>
            <c:v>NURSING BED</c:v>
          </c:tx>
          <c:cat>
            <c:multiLvlStrRef>
              <c:f>'Kinerja PRD Ori'!$C$5:$N$6</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JANUARI</c:v>
                  </c:pt>
                  <c:pt idx="2">
                    <c:v>FEBRUARI</c:v>
                  </c:pt>
                  <c:pt idx="4">
                    <c:v>MARET</c:v>
                  </c:pt>
                  <c:pt idx="6">
                    <c:v>APRIL</c:v>
                  </c:pt>
                  <c:pt idx="8">
                    <c:v>MEI</c:v>
                  </c:pt>
                  <c:pt idx="10">
                    <c:v>JUNI</c:v>
                  </c:pt>
                </c:lvl>
              </c:multiLvlStrCache>
            </c:multiLvlStrRef>
          </c:cat>
          <c:val>
            <c:numRef>
              <c:f>'Kinerja PRD Ori'!$C$13:$N$13</c:f>
              <c:numCache>
                <c:formatCode>_(* #,##0_);_(* \(#,##0\);_(* \-??_);_(@_)</c:formatCode>
                <c:ptCount val="12"/>
                <c:pt idx="0">
                  <c:v>0</c:v>
                </c:pt>
                <c:pt idx="1">
                  <c:v>55</c:v>
                </c:pt>
                <c:pt idx="2">
                  <c:v>0</c:v>
                </c:pt>
                <c:pt idx="3">
                  <c:v>0</c:v>
                </c:pt>
                <c:pt idx="4">
                  <c:v>0</c:v>
                </c:pt>
                <c:pt idx="5">
                  <c:v>385</c:v>
                </c:pt>
                <c:pt idx="6">
                  <c:v>1948</c:v>
                </c:pt>
                <c:pt idx="7">
                  <c:v>1477</c:v>
                </c:pt>
                <c:pt idx="8">
                  <c:v>684</c:v>
                </c:pt>
                <c:pt idx="9">
                  <c:v>416</c:v>
                </c:pt>
                <c:pt idx="10">
                  <c:v>309</c:v>
                </c:pt>
                <c:pt idx="11">
                  <c:v>251</c:v>
                </c:pt>
              </c:numCache>
            </c:numRef>
          </c:val>
        </c:ser>
        <c:ser>
          <c:idx val="7"/>
          <c:order val="6"/>
          <c:tx>
            <c:v>PROJECT</c:v>
          </c:tx>
          <c:cat>
            <c:multiLvlStrRef>
              <c:f>'Kinerja PRD Ori'!$C$5:$N$6</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JANUARI</c:v>
                  </c:pt>
                  <c:pt idx="2">
                    <c:v>FEBRUARI</c:v>
                  </c:pt>
                  <c:pt idx="4">
                    <c:v>MARET</c:v>
                  </c:pt>
                  <c:pt idx="6">
                    <c:v>APRIL</c:v>
                  </c:pt>
                  <c:pt idx="8">
                    <c:v>MEI</c:v>
                  </c:pt>
                  <c:pt idx="10">
                    <c:v>JUNI</c:v>
                  </c:pt>
                </c:lvl>
              </c:multiLvlStrCache>
            </c:multiLvlStrRef>
          </c:cat>
          <c:val>
            <c:numRef>
              <c:f>'Kinerja PRD Ori'!$C$14:$N$14</c:f>
              <c:numCache>
                <c:formatCode>_(* #,##0_);_(* \(#,##0\);_(* \-??_);_(@_)</c:formatCode>
                <c:ptCount val="12"/>
                <c:pt idx="0">
                  <c:v>7541</c:v>
                </c:pt>
                <c:pt idx="1">
                  <c:v>5590</c:v>
                </c:pt>
                <c:pt idx="2">
                  <c:v>5463</c:v>
                </c:pt>
                <c:pt idx="3">
                  <c:v>5244</c:v>
                </c:pt>
                <c:pt idx="4">
                  <c:v>5690</c:v>
                </c:pt>
                <c:pt idx="5">
                  <c:v>5503</c:v>
                </c:pt>
                <c:pt idx="6">
                  <c:v>10303</c:v>
                </c:pt>
                <c:pt idx="7">
                  <c:v>4730</c:v>
                </c:pt>
                <c:pt idx="8">
                  <c:v>7112</c:v>
                </c:pt>
                <c:pt idx="9">
                  <c:v>6614</c:v>
                </c:pt>
                <c:pt idx="10">
                  <c:v>6707</c:v>
                </c:pt>
                <c:pt idx="11">
                  <c:v>6715</c:v>
                </c:pt>
              </c:numCache>
            </c:numRef>
          </c:val>
        </c:ser>
        <c:ser>
          <c:idx val="8"/>
          <c:order val="7"/>
          <c:tx>
            <c:v>ZAO &amp; OKAMURA</c:v>
          </c:tx>
          <c:cat>
            <c:multiLvlStrRef>
              <c:f>'Kinerja PRD Ori'!$C$5:$N$6</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JANUARI</c:v>
                  </c:pt>
                  <c:pt idx="2">
                    <c:v>FEBRUARI</c:v>
                  </c:pt>
                  <c:pt idx="4">
                    <c:v>MARET</c:v>
                  </c:pt>
                  <c:pt idx="6">
                    <c:v>APRIL</c:v>
                  </c:pt>
                  <c:pt idx="8">
                    <c:v>MEI</c:v>
                  </c:pt>
                  <c:pt idx="10">
                    <c:v>JUNI</c:v>
                  </c:pt>
                </c:lvl>
              </c:multiLvlStrCache>
            </c:multiLvlStrRef>
          </c:cat>
          <c:val>
            <c:numRef>
              <c:f>'Kinerja PRD Ori'!$C$15:$N$15</c:f>
              <c:numCache>
                <c:formatCode>_(* #,##0_);_(* \(#,##0\);_(* \-??_);_(@_)</c:formatCode>
                <c:ptCount val="12"/>
                <c:pt idx="0">
                  <c:v>0</c:v>
                </c:pt>
                <c:pt idx="1">
                  <c:v>475</c:v>
                </c:pt>
                <c:pt idx="2">
                  <c:v>0</c:v>
                </c:pt>
                <c:pt idx="3">
                  <c:v>933</c:v>
                </c:pt>
                <c:pt idx="4">
                  <c:v>0</c:v>
                </c:pt>
                <c:pt idx="5">
                  <c:v>176</c:v>
                </c:pt>
                <c:pt idx="6">
                  <c:v>0</c:v>
                </c:pt>
                <c:pt idx="7">
                  <c:v>0</c:v>
                </c:pt>
                <c:pt idx="8">
                  <c:v>0</c:v>
                </c:pt>
                <c:pt idx="9">
                  <c:v>835</c:v>
                </c:pt>
                <c:pt idx="10">
                  <c:v>226</c:v>
                </c:pt>
                <c:pt idx="11">
                  <c:v>1146</c:v>
                </c:pt>
              </c:numCache>
            </c:numRef>
          </c:val>
        </c:ser>
        <c:ser>
          <c:idx val="9"/>
          <c:order val="8"/>
          <c:tx>
            <c:v>B2C &amp; CANVASING</c:v>
          </c:tx>
          <c:cat>
            <c:multiLvlStrRef>
              <c:f>'Kinerja PRD Ori'!$C$5:$N$6</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JANUARI</c:v>
                  </c:pt>
                  <c:pt idx="2">
                    <c:v>FEBRUARI</c:v>
                  </c:pt>
                  <c:pt idx="4">
                    <c:v>MARET</c:v>
                  </c:pt>
                  <c:pt idx="6">
                    <c:v>APRIL</c:v>
                  </c:pt>
                  <c:pt idx="8">
                    <c:v>MEI</c:v>
                  </c:pt>
                  <c:pt idx="10">
                    <c:v>JUNI</c:v>
                  </c:pt>
                </c:lvl>
              </c:multiLvlStrCache>
            </c:multiLvlStrRef>
          </c:cat>
          <c:val>
            <c:numRef>
              <c:f>'Kinerja PRD Ori'!$C$16:$N$16</c:f>
              <c:numCache>
                <c:formatCode>_(* #,##0_);_(* \(#,##0\);_(* \-??_);_(@_)</c:formatCode>
                <c:ptCount val="12"/>
                <c:pt idx="0">
                  <c:v>1651</c:v>
                </c:pt>
                <c:pt idx="1">
                  <c:v>732</c:v>
                </c:pt>
                <c:pt idx="2">
                  <c:v>1011</c:v>
                </c:pt>
                <c:pt idx="3">
                  <c:v>404</c:v>
                </c:pt>
                <c:pt idx="4">
                  <c:v>820</c:v>
                </c:pt>
                <c:pt idx="5">
                  <c:v>663</c:v>
                </c:pt>
                <c:pt idx="6">
                  <c:v>560</c:v>
                </c:pt>
                <c:pt idx="7">
                  <c:v>374</c:v>
                </c:pt>
                <c:pt idx="8">
                  <c:v>140</c:v>
                </c:pt>
                <c:pt idx="9">
                  <c:v>140</c:v>
                </c:pt>
                <c:pt idx="10">
                  <c:v>0</c:v>
                </c:pt>
                <c:pt idx="11">
                  <c:v>0</c:v>
                </c:pt>
              </c:numCache>
            </c:numRef>
          </c:val>
        </c:ser>
        <c:ser>
          <c:idx val="10"/>
          <c:order val="9"/>
          <c:tx>
            <c:v>C-PRO</c:v>
          </c:tx>
          <c:cat>
            <c:multiLvlStrRef>
              <c:f>'Kinerja PRD Ori'!$C$5:$N$6</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JANUARI</c:v>
                  </c:pt>
                  <c:pt idx="2">
                    <c:v>FEBRUARI</c:v>
                  </c:pt>
                  <c:pt idx="4">
                    <c:v>MARET</c:v>
                  </c:pt>
                  <c:pt idx="6">
                    <c:v>APRIL</c:v>
                  </c:pt>
                  <c:pt idx="8">
                    <c:v>MEI</c:v>
                  </c:pt>
                  <c:pt idx="10">
                    <c:v>JUNI</c:v>
                  </c:pt>
                </c:lvl>
              </c:multiLvlStrCache>
            </c:multiLvlStrRef>
          </c:cat>
          <c:val>
            <c:numRef>
              <c:f>'Kinerja PRD Ori'!$C$17:$N$17</c:f>
              <c:numCache>
                <c:formatCode>_(* #,##0_);_(* \(#,##0\);_(* \-??_);_(@_)</c:formatCode>
                <c:ptCount val="12"/>
                <c:pt idx="0">
                  <c:v>0</c:v>
                </c:pt>
                <c:pt idx="1">
                  <c:v>0</c:v>
                </c:pt>
                <c:pt idx="2">
                  <c:v>0</c:v>
                </c:pt>
                <c:pt idx="3">
                  <c:v>579</c:v>
                </c:pt>
                <c:pt idx="4">
                  <c:v>0</c:v>
                </c:pt>
                <c:pt idx="5">
                  <c:v>3</c:v>
                </c:pt>
                <c:pt idx="6">
                  <c:v>0</c:v>
                </c:pt>
                <c:pt idx="7">
                  <c:v>100</c:v>
                </c:pt>
                <c:pt idx="8">
                  <c:v>0</c:v>
                </c:pt>
                <c:pt idx="9">
                  <c:v>60</c:v>
                </c:pt>
                <c:pt idx="10">
                  <c:v>0</c:v>
                </c:pt>
                <c:pt idx="11">
                  <c:v>426</c:v>
                </c:pt>
              </c:numCache>
            </c:numRef>
          </c:val>
        </c:ser>
        <c:axId val="79610240"/>
        <c:axId val="79611776"/>
      </c:barChart>
      <c:catAx>
        <c:axId val="79610240"/>
        <c:scaling>
          <c:orientation val="minMax"/>
        </c:scaling>
        <c:axPos val="b"/>
        <c:majorTickMark val="none"/>
        <c:tickLblPos val="nextTo"/>
        <c:txPr>
          <a:bodyPr/>
          <a:lstStyle/>
          <a:p>
            <a:pPr>
              <a:defRPr lang="en-US"/>
            </a:pPr>
            <a:endParaRPr lang="id-ID"/>
          </a:p>
        </c:txPr>
        <c:crossAx val="79611776"/>
        <c:crosses val="autoZero"/>
        <c:auto val="1"/>
        <c:lblAlgn val="ctr"/>
        <c:lblOffset val="100"/>
      </c:catAx>
      <c:valAx>
        <c:axId val="79611776"/>
        <c:scaling>
          <c:orientation val="minMax"/>
        </c:scaling>
        <c:axPos val="l"/>
        <c:majorGridlines/>
        <c:title>
          <c:tx>
            <c:rich>
              <a:bodyPr/>
              <a:lstStyle/>
              <a:p>
                <a:pPr>
                  <a:defRPr lang="en-US"/>
                </a:pPr>
                <a:r>
                  <a:rPr lang="en-US"/>
                  <a:t>JUMLAH PRODUK PER ITEM</a:t>
                </a:r>
              </a:p>
            </c:rich>
          </c:tx>
        </c:title>
        <c:numFmt formatCode="_(* #,##0_);_(* \(#,##0\);_(* \-??_);_(@_)" sourceLinked="1"/>
        <c:majorTickMark val="none"/>
        <c:tickLblPos val="nextTo"/>
        <c:txPr>
          <a:bodyPr/>
          <a:lstStyle/>
          <a:p>
            <a:pPr>
              <a:defRPr lang="en-US"/>
            </a:pPr>
            <a:endParaRPr lang="id-ID"/>
          </a:p>
        </c:txPr>
        <c:crossAx val="79610240"/>
        <c:crosses val="autoZero"/>
        <c:crossBetween val="between"/>
      </c:valAx>
      <c:dTable>
        <c:showHorzBorder val="1"/>
        <c:showVertBorder val="1"/>
        <c:showOutline val="1"/>
        <c:showKeys val="1"/>
        <c:txPr>
          <a:bodyPr/>
          <a:lstStyle/>
          <a:p>
            <a:pPr>
              <a:defRPr lang="en-US"/>
            </a:pPr>
            <a:endParaRPr lang="id-ID"/>
          </a:p>
        </c:txPr>
      </c:dTable>
    </c:plotArea>
    <c:plotVisOnly val="1"/>
  </c:chart>
  <c:printSettings>
    <c:headerFooter/>
    <c:pageMargins b="0.75000000000000244" l="0.70000000000000062" r="0.70000000000000062" t="0.750000000000002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id-ID"/>
  <c:chart>
    <c:title>
      <c:tx>
        <c:rich>
          <a:bodyPr/>
          <a:lstStyle/>
          <a:p>
            <a:pPr>
              <a:defRPr lang="en-US"/>
            </a:pPr>
            <a:r>
              <a:rPr lang="en-US"/>
              <a:t>PERBANDINGAN APS DENGAN HASIL PRODUKSI PER ITEM SEMESTER KE-2 TAHUN 2020</a:t>
            </a:r>
          </a:p>
        </c:rich>
      </c:tx>
    </c:title>
    <c:plotArea>
      <c:layout/>
      <c:barChart>
        <c:barDir val="col"/>
        <c:grouping val="clustered"/>
        <c:ser>
          <c:idx val="2"/>
          <c:order val="0"/>
          <c:tx>
            <c:v>FOLDING</c:v>
          </c:tx>
          <c:cat>
            <c:multiLvlStrRef>
              <c:f>'Kinerja PRD Ori'!$C$34:$N$35</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JULI</c:v>
                  </c:pt>
                  <c:pt idx="2">
                    <c:v>AGUSTUS</c:v>
                  </c:pt>
                  <c:pt idx="4">
                    <c:v>SEPTEMBER</c:v>
                  </c:pt>
                  <c:pt idx="6">
                    <c:v>OKTOBER</c:v>
                  </c:pt>
                  <c:pt idx="8">
                    <c:v>NOVEMBER</c:v>
                  </c:pt>
                  <c:pt idx="10">
                    <c:v>DESEMBER</c:v>
                  </c:pt>
                </c:lvl>
              </c:multiLvlStrCache>
            </c:multiLvlStrRef>
          </c:cat>
          <c:val>
            <c:numRef>
              <c:f>'Kinerja PRD Ori'!$C$37:$N$37</c:f>
              <c:numCache>
                <c:formatCode>_(* #,##0_);_(* \(#,##0\);_(* \-??_);_(@_)</c:formatCode>
                <c:ptCount val="12"/>
                <c:pt idx="0">
                  <c:v>1370</c:v>
                </c:pt>
                <c:pt idx="1">
                  <c:v>1901</c:v>
                </c:pt>
                <c:pt idx="2">
                  <c:v>4090</c:v>
                </c:pt>
                <c:pt idx="3">
                  <c:v>4333</c:v>
                </c:pt>
                <c:pt idx="4">
                  <c:v>10539</c:v>
                </c:pt>
                <c:pt idx="5">
                  <c:v>10529</c:v>
                </c:pt>
                <c:pt idx="6">
                  <c:v>3526</c:v>
                </c:pt>
                <c:pt idx="7">
                  <c:v>4113</c:v>
                </c:pt>
                <c:pt idx="8">
                  <c:v>800</c:v>
                </c:pt>
                <c:pt idx="9">
                  <c:v>1969</c:v>
                </c:pt>
                <c:pt idx="10">
                  <c:v>7237</c:v>
                </c:pt>
                <c:pt idx="11">
                  <c:v>3364</c:v>
                </c:pt>
              </c:numCache>
            </c:numRef>
          </c:val>
        </c:ser>
        <c:ser>
          <c:idx val="3"/>
          <c:order val="1"/>
          <c:tx>
            <c:v>FOLDING MEMO</c:v>
          </c:tx>
          <c:cat>
            <c:multiLvlStrRef>
              <c:f>'Kinerja PRD Ori'!$C$34:$N$35</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JULI</c:v>
                  </c:pt>
                  <c:pt idx="2">
                    <c:v>AGUSTUS</c:v>
                  </c:pt>
                  <c:pt idx="4">
                    <c:v>SEPTEMBER</c:v>
                  </c:pt>
                  <c:pt idx="6">
                    <c:v>OKTOBER</c:v>
                  </c:pt>
                  <c:pt idx="8">
                    <c:v>NOVEMBER</c:v>
                  </c:pt>
                  <c:pt idx="10">
                    <c:v>DESEMBER</c:v>
                  </c:pt>
                </c:lvl>
              </c:multiLvlStrCache>
            </c:multiLvlStrRef>
          </c:cat>
          <c:val>
            <c:numRef>
              <c:f>'Kinerja PRD Ori'!$C$38:$N$38</c:f>
              <c:numCache>
                <c:formatCode>_(* #,##0_);_(* \(#,##0\);_(* \-??_);_(@_)</c:formatCode>
                <c:ptCount val="12"/>
                <c:pt idx="0">
                  <c:v>7035</c:v>
                </c:pt>
                <c:pt idx="1">
                  <c:v>6927</c:v>
                </c:pt>
                <c:pt idx="2">
                  <c:v>4600</c:v>
                </c:pt>
                <c:pt idx="3">
                  <c:v>4748</c:v>
                </c:pt>
                <c:pt idx="4">
                  <c:v>4800</c:v>
                </c:pt>
                <c:pt idx="5">
                  <c:v>4919</c:v>
                </c:pt>
                <c:pt idx="6">
                  <c:v>2761</c:v>
                </c:pt>
                <c:pt idx="7">
                  <c:v>1799</c:v>
                </c:pt>
                <c:pt idx="8">
                  <c:v>8290</c:v>
                </c:pt>
                <c:pt idx="9">
                  <c:v>8324</c:v>
                </c:pt>
                <c:pt idx="10">
                  <c:v>6609</c:v>
                </c:pt>
                <c:pt idx="11">
                  <c:v>1885</c:v>
                </c:pt>
              </c:numCache>
            </c:numRef>
          </c:val>
        </c:ser>
        <c:ser>
          <c:idx val="4"/>
          <c:order val="2"/>
          <c:tx>
            <c:v>HBR</c:v>
          </c:tx>
          <c:cat>
            <c:multiLvlStrRef>
              <c:f>'Kinerja PRD Ori'!$C$34:$N$35</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JULI</c:v>
                  </c:pt>
                  <c:pt idx="2">
                    <c:v>AGUSTUS</c:v>
                  </c:pt>
                  <c:pt idx="4">
                    <c:v>SEPTEMBER</c:v>
                  </c:pt>
                  <c:pt idx="6">
                    <c:v>OKTOBER</c:v>
                  </c:pt>
                  <c:pt idx="8">
                    <c:v>NOVEMBER</c:v>
                  </c:pt>
                  <c:pt idx="10">
                    <c:v>DESEMBER</c:v>
                  </c:pt>
                </c:lvl>
              </c:multiLvlStrCache>
            </c:multiLvlStrRef>
          </c:cat>
          <c:val>
            <c:numRef>
              <c:f>'Kinerja PRD Ori'!$C$39:$N$39</c:f>
              <c:numCache>
                <c:formatCode>_(* #,##0_);_(* \(#,##0\);_(* \-??_);_(@_)</c:formatCode>
                <c:ptCount val="12"/>
                <c:pt idx="0">
                  <c:v>9857</c:v>
                </c:pt>
                <c:pt idx="1">
                  <c:v>9730</c:v>
                </c:pt>
                <c:pt idx="2">
                  <c:v>9381</c:v>
                </c:pt>
                <c:pt idx="3">
                  <c:v>9180</c:v>
                </c:pt>
                <c:pt idx="4">
                  <c:v>13118</c:v>
                </c:pt>
                <c:pt idx="5">
                  <c:v>13166</c:v>
                </c:pt>
                <c:pt idx="6">
                  <c:v>9650</c:v>
                </c:pt>
                <c:pt idx="7">
                  <c:v>7109</c:v>
                </c:pt>
                <c:pt idx="8">
                  <c:v>7209</c:v>
                </c:pt>
                <c:pt idx="9">
                  <c:v>8294</c:v>
                </c:pt>
                <c:pt idx="10">
                  <c:v>24143</c:v>
                </c:pt>
                <c:pt idx="11">
                  <c:v>9790</c:v>
                </c:pt>
              </c:numCache>
            </c:numRef>
          </c:val>
        </c:ser>
        <c:ser>
          <c:idx val="5"/>
          <c:order val="3"/>
          <c:tx>
            <c:v>WORKING &amp; MEETING</c:v>
          </c:tx>
          <c:cat>
            <c:multiLvlStrRef>
              <c:f>'Kinerja PRD Ori'!$C$34:$N$35</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JULI</c:v>
                  </c:pt>
                  <c:pt idx="2">
                    <c:v>AGUSTUS</c:v>
                  </c:pt>
                  <c:pt idx="4">
                    <c:v>SEPTEMBER</c:v>
                  </c:pt>
                  <c:pt idx="6">
                    <c:v>OKTOBER</c:v>
                  </c:pt>
                  <c:pt idx="8">
                    <c:v>NOVEMBER</c:v>
                  </c:pt>
                  <c:pt idx="10">
                    <c:v>DESEMBER</c:v>
                  </c:pt>
                </c:lvl>
              </c:multiLvlStrCache>
            </c:multiLvlStrRef>
          </c:cat>
          <c:val>
            <c:numRef>
              <c:f>'Kinerja PRD Ori'!$C$40:$N$40</c:f>
              <c:numCache>
                <c:formatCode>_(* #,##0_);_(* \(#,##0\);_(* \-??_);_(@_)</c:formatCode>
                <c:ptCount val="12"/>
                <c:pt idx="0">
                  <c:v>4044</c:v>
                </c:pt>
                <c:pt idx="1">
                  <c:v>3731</c:v>
                </c:pt>
                <c:pt idx="2">
                  <c:v>2892</c:v>
                </c:pt>
                <c:pt idx="3">
                  <c:v>2327</c:v>
                </c:pt>
                <c:pt idx="4">
                  <c:v>7886</c:v>
                </c:pt>
                <c:pt idx="5">
                  <c:v>4856</c:v>
                </c:pt>
                <c:pt idx="6">
                  <c:v>6159</c:v>
                </c:pt>
                <c:pt idx="7">
                  <c:v>4132</c:v>
                </c:pt>
                <c:pt idx="8">
                  <c:v>11000</c:v>
                </c:pt>
                <c:pt idx="9">
                  <c:v>10053</c:v>
                </c:pt>
                <c:pt idx="10">
                  <c:v>12994</c:v>
                </c:pt>
                <c:pt idx="11">
                  <c:v>7541</c:v>
                </c:pt>
              </c:numCache>
            </c:numRef>
          </c:val>
        </c:ser>
        <c:ser>
          <c:idx val="6"/>
          <c:order val="4"/>
          <c:tx>
            <c:v>SCHOOL</c:v>
          </c:tx>
          <c:cat>
            <c:multiLvlStrRef>
              <c:f>'Kinerja PRD Ori'!$C$34:$N$35</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JULI</c:v>
                  </c:pt>
                  <c:pt idx="2">
                    <c:v>AGUSTUS</c:v>
                  </c:pt>
                  <c:pt idx="4">
                    <c:v>SEPTEMBER</c:v>
                  </c:pt>
                  <c:pt idx="6">
                    <c:v>OKTOBER</c:v>
                  </c:pt>
                  <c:pt idx="8">
                    <c:v>NOVEMBER</c:v>
                  </c:pt>
                  <c:pt idx="10">
                    <c:v>DESEMBER</c:v>
                  </c:pt>
                </c:lvl>
              </c:multiLvlStrCache>
            </c:multiLvlStrRef>
          </c:cat>
          <c:val>
            <c:numRef>
              <c:f>'Kinerja PRD Ori'!$C$41:$N$41</c:f>
              <c:numCache>
                <c:formatCode>_(* #,##0_);_(* \(#,##0\);_(* \-??_);_(@_)</c:formatCode>
                <c:ptCount val="12"/>
                <c:pt idx="0">
                  <c:v>5113</c:v>
                </c:pt>
                <c:pt idx="1">
                  <c:v>4973</c:v>
                </c:pt>
                <c:pt idx="2">
                  <c:v>3768</c:v>
                </c:pt>
                <c:pt idx="3">
                  <c:v>3372</c:v>
                </c:pt>
                <c:pt idx="4">
                  <c:v>15716</c:v>
                </c:pt>
                <c:pt idx="5">
                  <c:v>9422</c:v>
                </c:pt>
                <c:pt idx="6">
                  <c:v>18738</c:v>
                </c:pt>
                <c:pt idx="7">
                  <c:v>6132</c:v>
                </c:pt>
                <c:pt idx="8">
                  <c:v>42288</c:v>
                </c:pt>
                <c:pt idx="9">
                  <c:v>18585</c:v>
                </c:pt>
                <c:pt idx="10">
                  <c:v>29578</c:v>
                </c:pt>
                <c:pt idx="11">
                  <c:v>27273</c:v>
                </c:pt>
              </c:numCache>
            </c:numRef>
          </c:val>
        </c:ser>
        <c:ser>
          <c:idx val="7"/>
          <c:order val="5"/>
          <c:tx>
            <c:v>NURSING BED</c:v>
          </c:tx>
          <c:cat>
            <c:multiLvlStrRef>
              <c:f>'Kinerja PRD Ori'!$C$34:$N$35</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JULI</c:v>
                  </c:pt>
                  <c:pt idx="2">
                    <c:v>AGUSTUS</c:v>
                  </c:pt>
                  <c:pt idx="4">
                    <c:v>SEPTEMBER</c:v>
                  </c:pt>
                  <c:pt idx="6">
                    <c:v>OKTOBER</c:v>
                  </c:pt>
                  <c:pt idx="8">
                    <c:v>NOVEMBER</c:v>
                  </c:pt>
                  <c:pt idx="10">
                    <c:v>DESEMBER</c:v>
                  </c:pt>
                </c:lvl>
              </c:multiLvlStrCache>
            </c:multiLvlStrRef>
          </c:cat>
          <c:val>
            <c:numRef>
              <c:f>'Kinerja PRD Ori'!$C$42:$N$42</c:f>
              <c:numCache>
                <c:formatCode>_(* #,##0_);_(* \(#,##0\);_(* \-??_);_(@_)</c:formatCode>
                <c:ptCount val="12"/>
                <c:pt idx="0">
                  <c:v>894</c:v>
                </c:pt>
                <c:pt idx="1">
                  <c:v>0</c:v>
                </c:pt>
                <c:pt idx="2">
                  <c:v>1</c:v>
                </c:pt>
                <c:pt idx="3">
                  <c:v>0</c:v>
                </c:pt>
                <c:pt idx="4">
                  <c:v>282</c:v>
                </c:pt>
                <c:pt idx="5">
                  <c:v>0</c:v>
                </c:pt>
                <c:pt idx="6">
                  <c:v>40</c:v>
                </c:pt>
                <c:pt idx="7">
                  <c:v>0</c:v>
                </c:pt>
                <c:pt idx="8">
                  <c:v>120</c:v>
                </c:pt>
                <c:pt idx="9">
                  <c:v>0</c:v>
                </c:pt>
                <c:pt idx="10">
                  <c:v>0</c:v>
                </c:pt>
                <c:pt idx="11">
                  <c:v>0</c:v>
                </c:pt>
              </c:numCache>
            </c:numRef>
          </c:val>
        </c:ser>
        <c:ser>
          <c:idx val="8"/>
          <c:order val="6"/>
          <c:tx>
            <c:v>PROJECT</c:v>
          </c:tx>
          <c:cat>
            <c:multiLvlStrRef>
              <c:f>'Kinerja PRD Ori'!$C$34:$N$35</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JULI</c:v>
                  </c:pt>
                  <c:pt idx="2">
                    <c:v>AGUSTUS</c:v>
                  </c:pt>
                  <c:pt idx="4">
                    <c:v>SEPTEMBER</c:v>
                  </c:pt>
                  <c:pt idx="6">
                    <c:v>OKTOBER</c:v>
                  </c:pt>
                  <c:pt idx="8">
                    <c:v>NOVEMBER</c:v>
                  </c:pt>
                  <c:pt idx="10">
                    <c:v>DESEMBER</c:v>
                  </c:pt>
                </c:lvl>
              </c:multiLvlStrCache>
            </c:multiLvlStrRef>
          </c:cat>
          <c:val>
            <c:numRef>
              <c:f>'Kinerja PRD Ori'!$C$43:$N$43</c:f>
              <c:numCache>
                <c:formatCode>_(* #,##0_);_(* \(#,##0\);_(* \-??_);_(@_)</c:formatCode>
                <c:ptCount val="12"/>
                <c:pt idx="0">
                  <c:v>5575</c:v>
                </c:pt>
                <c:pt idx="1">
                  <c:v>4963</c:v>
                </c:pt>
                <c:pt idx="2">
                  <c:v>6951</c:v>
                </c:pt>
                <c:pt idx="3">
                  <c:v>5308</c:v>
                </c:pt>
                <c:pt idx="4">
                  <c:v>9523</c:v>
                </c:pt>
                <c:pt idx="5">
                  <c:v>7788</c:v>
                </c:pt>
                <c:pt idx="6">
                  <c:v>6772</c:v>
                </c:pt>
                <c:pt idx="7">
                  <c:v>7508</c:v>
                </c:pt>
                <c:pt idx="8">
                  <c:v>6226</c:v>
                </c:pt>
                <c:pt idx="9">
                  <c:v>6206</c:v>
                </c:pt>
                <c:pt idx="10">
                  <c:v>28191</c:v>
                </c:pt>
                <c:pt idx="11">
                  <c:v>25388</c:v>
                </c:pt>
              </c:numCache>
            </c:numRef>
          </c:val>
        </c:ser>
        <c:ser>
          <c:idx val="9"/>
          <c:order val="7"/>
          <c:tx>
            <c:v>ZAO &amp; OKAMURA</c:v>
          </c:tx>
          <c:cat>
            <c:multiLvlStrRef>
              <c:f>'Kinerja PRD Ori'!$C$34:$N$35</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JULI</c:v>
                  </c:pt>
                  <c:pt idx="2">
                    <c:v>AGUSTUS</c:v>
                  </c:pt>
                  <c:pt idx="4">
                    <c:v>SEPTEMBER</c:v>
                  </c:pt>
                  <c:pt idx="6">
                    <c:v>OKTOBER</c:v>
                  </c:pt>
                  <c:pt idx="8">
                    <c:v>NOVEMBER</c:v>
                  </c:pt>
                  <c:pt idx="10">
                    <c:v>DESEMBER</c:v>
                  </c:pt>
                </c:lvl>
              </c:multiLvlStrCache>
            </c:multiLvlStrRef>
          </c:cat>
          <c:val>
            <c:numRef>
              <c:f>'Kinerja PRD Ori'!$C$44:$N$44</c:f>
              <c:numCache>
                <c:formatCode>_(* #,##0_);_(* \(#,##0\);_(* \-??_);_(@_)</c:formatCode>
                <c:ptCount val="12"/>
                <c:pt idx="0">
                  <c:v>1371</c:v>
                </c:pt>
                <c:pt idx="1">
                  <c:v>1282</c:v>
                </c:pt>
                <c:pt idx="2">
                  <c:v>0</c:v>
                </c:pt>
                <c:pt idx="3">
                  <c:v>5</c:v>
                </c:pt>
                <c:pt idx="4">
                  <c:v>1336</c:v>
                </c:pt>
                <c:pt idx="5">
                  <c:v>650</c:v>
                </c:pt>
                <c:pt idx="6">
                  <c:v>0</c:v>
                </c:pt>
                <c:pt idx="7">
                  <c:v>403</c:v>
                </c:pt>
                <c:pt idx="8">
                  <c:v>852</c:v>
                </c:pt>
                <c:pt idx="9">
                  <c:v>1355</c:v>
                </c:pt>
                <c:pt idx="10">
                  <c:v>3582</c:v>
                </c:pt>
                <c:pt idx="11">
                  <c:v>1425</c:v>
                </c:pt>
              </c:numCache>
            </c:numRef>
          </c:val>
        </c:ser>
        <c:ser>
          <c:idx val="10"/>
          <c:order val="8"/>
          <c:tx>
            <c:v>B2C &amp; CANVASING</c:v>
          </c:tx>
          <c:cat>
            <c:multiLvlStrRef>
              <c:f>'Kinerja PRD Ori'!$C$34:$N$35</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JULI</c:v>
                  </c:pt>
                  <c:pt idx="2">
                    <c:v>AGUSTUS</c:v>
                  </c:pt>
                  <c:pt idx="4">
                    <c:v>SEPTEMBER</c:v>
                  </c:pt>
                  <c:pt idx="6">
                    <c:v>OKTOBER</c:v>
                  </c:pt>
                  <c:pt idx="8">
                    <c:v>NOVEMBER</c:v>
                  </c:pt>
                  <c:pt idx="10">
                    <c:v>DESEMBER</c:v>
                  </c:pt>
                </c:lvl>
              </c:multiLvlStrCache>
            </c:multiLvlStrRef>
          </c:cat>
          <c:val>
            <c:numRef>
              <c:f>'Kinerja PRD Ori'!$C$45:$N$45</c:f>
              <c:numCache>
                <c:formatCode>_(* #,##0_);_(* \(#,##0\);_(* \-??_);_(@_)</c:formatCode>
                <c:ptCount val="12"/>
                <c:pt idx="0">
                  <c:v>0</c:v>
                </c:pt>
                <c:pt idx="1">
                  <c:v>0</c:v>
                </c:pt>
                <c:pt idx="2">
                  <c:v>0</c:v>
                </c:pt>
                <c:pt idx="3">
                  <c:v>302</c:v>
                </c:pt>
                <c:pt idx="4">
                  <c:v>105</c:v>
                </c:pt>
                <c:pt idx="5">
                  <c:v>95</c:v>
                </c:pt>
                <c:pt idx="6">
                  <c:v>0</c:v>
                </c:pt>
                <c:pt idx="7">
                  <c:v>40</c:v>
                </c:pt>
                <c:pt idx="8">
                  <c:v>70</c:v>
                </c:pt>
                <c:pt idx="9">
                  <c:v>60</c:v>
                </c:pt>
                <c:pt idx="10">
                  <c:v>80</c:v>
                </c:pt>
                <c:pt idx="11">
                  <c:v>0</c:v>
                </c:pt>
              </c:numCache>
            </c:numRef>
          </c:val>
        </c:ser>
        <c:ser>
          <c:idx val="0"/>
          <c:order val="9"/>
          <c:tx>
            <c:v>C-PRO</c:v>
          </c:tx>
          <c:cat>
            <c:multiLvlStrRef>
              <c:f>'Kinerja PRD Ori'!$C$34:$N$35</c:f>
              <c:multiLvlStrCache>
                <c:ptCount val="12"/>
                <c:lvl>
                  <c:pt idx="0">
                    <c:v>APS</c:v>
                  </c:pt>
                  <c:pt idx="1">
                    <c:v>HASIL P</c:v>
                  </c:pt>
                  <c:pt idx="2">
                    <c:v>APS</c:v>
                  </c:pt>
                  <c:pt idx="3">
                    <c:v>HASIL P</c:v>
                  </c:pt>
                  <c:pt idx="4">
                    <c:v>APS</c:v>
                  </c:pt>
                  <c:pt idx="5">
                    <c:v>HASIL P</c:v>
                  </c:pt>
                  <c:pt idx="6">
                    <c:v>APS</c:v>
                  </c:pt>
                  <c:pt idx="7">
                    <c:v>HASIL P</c:v>
                  </c:pt>
                  <c:pt idx="8">
                    <c:v>APS</c:v>
                  </c:pt>
                  <c:pt idx="9">
                    <c:v>HASIL P</c:v>
                  </c:pt>
                  <c:pt idx="10">
                    <c:v>APS</c:v>
                  </c:pt>
                  <c:pt idx="11">
                    <c:v>HASIL P</c:v>
                  </c:pt>
                </c:lvl>
                <c:lvl>
                  <c:pt idx="0">
                    <c:v>JULI</c:v>
                  </c:pt>
                  <c:pt idx="2">
                    <c:v>AGUSTUS</c:v>
                  </c:pt>
                  <c:pt idx="4">
                    <c:v>SEPTEMBER</c:v>
                  </c:pt>
                  <c:pt idx="6">
                    <c:v>OKTOBER</c:v>
                  </c:pt>
                  <c:pt idx="8">
                    <c:v>NOVEMBER</c:v>
                  </c:pt>
                  <c:pt idx="10">
                    <c:v>DESEMBER</c:v>
                  </c:pt>
                </c:lvl>
              </c:multiLvlStrCache>
            </c:multiLvlStrRef>
          </c:cat>
          <c:val>
            <c:numRef>
              <c:f>'Kinerja PRD Ori'!$C$46:$N$46</c:f>
              <c:numCache>
                <c:formatCode>_(* #,##0_);_(* \(#,##0\);_(* \-??_);_(@_)</c:formatCode>
                <c:ptCount val="12"/>
                <c:pt idx="0">
                  <c:v>0</c:v>
                </c:pt>
                <c:pt idx="1">
                  <c:v>642</c:v>
                </c:pt>
                <c:pt idx="2">
                  <c:v>0</c:v>
                </c:pt>
                <c:pt idx="3">
                  <c:v>320</c:v>
                </c:pt>
                <c:pt idx="4">
                  <c:v>0</c:v>
                </c:pt>
                <c:pt idx="5">
                  <c:v>0</c:v>
                </c:pt>
                <c:pt idx="6">
                  <c:v>0</c:v>
                </c:pt>
                <c:pt idx="7">
                  <c:v>285</c:v>
                </c:pt>
                <c:pt idx="8">
                  <c:v>0</c:v>
                </c:pt>
                <c:pt idx="10">
                  <c:v>0</c:v>
                </c:pt>
                <c:pt idx="11">
                  <c:v>124</c:v>
                </c:pt>
              </c:numCache>
            </c:numRef>
          </c:val>
        </c:ser>
        <c:axId val="79812864"/>
        <c:axId val="79884288"/>
      </c:barChart>
      <c:catAx>
        <c:axId val="79812864"/>
        <c:scaling>
          <c:orientation val="minMax"/>
        </c:scaling>
        <c:axPos val="b"/>
        <c:majorTickMark val="none"/>
        <c:tickLblPos val="nextTo"/>
        <c:txPr>
          <a:bodyPr/>
          <a:lstStyle/>
          <a:p>
            <a:pPr>
              <a:defRPr lang="en-US"/>
            </a:pPr>
            <a:endParaRPr lang="id-ID"/>
          </a:p>
        </c:txPr>
        <c:crossAx val="79884288"/>
        <c:crosses val="autoZero"/>
        <c:auto val="1"/>
        <c:lblAlgn val="ctr"/>
        <c:lblOffset val="100"/>
      </c:catAx>
      <c:valAx>
        <c:axId val="79884288"/>
        <c:scaling>
          <c:orientation val="minMax"/>
        </c:scaling>
        <c:axPos val="l"/>
        <c:majorGridlines/>
        <c:title>
          <c:tx>
            <c:rich>
              <a:bodyPr/>
              <a:lstStyle/>
              <a:p>
                <a:pPr>
                  <a:defRPr lang="en-US"/>
                </a:pPr>
                <a:r>
                  <a:rPr lang="en-US"/>
                  <a:t>JUMLAH PRODUK PER ITEM</a:t>
                </a:r>
              </a:p>
            </c:rich>
          </c:tx>
        </c:title>
        <c:numFmt formatCode="_(* #,##0_);_(* \(#,##0\);_(* \-??_);_(@_)" sourceLinked="1"/>
        <c:majorTickMark val="none"/>
        <c:tickLblPos val="nextTo"/>
        <c:txPr>
          <a:bodyPr/>
          <a:lstStyle/>
          <a:p>
            <a:pPr>
              <a:defRPr lang="en-US"/>
            </a:pPr>
            <a:endParaRPr lang="id-ID"/>
          </a:p>
        </c:txPr>
        <c:crossAx val="79812864"/>
        <c:crosses val="autoZero"/>
        <c:crossBetween val="between"/>
      </c:valAx>
      <c:dTable>
        <c:showHorzBorder val="1"/>
        <c:showVertBorder val="1"/>
        <c:showOutline val="1"/>
        <c:showKeys val="1"/>
        <c:txPr>
          <a:bodyPr/>
          <a:lstStyle/>
          <a:p>
            <a:pPr>
              <a:defRPr lang="en-US"/>
            </a:pPr>
            <a:endParaRPr lang="id-ID"/>
          </a:p>
        </c:txPr>
      </c:dTable>
    </c:plotArea>
    <c:plotVisOnly val="1"/>
  </c:chart>
  <c:printSettings>
    <c:headerFooter/>
    <c:pageMargins b="0.75000000000000266" l="0.70000000000000062" r="0.70000000000000062" t="0.750000000000002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id-ID"/>
  <c:chart>
    <c:title>
      <c:tx>
        <c:rich>
          <a:bodyPr/>
          <a:lstStyle/>
          <a:p>
            <a:pPr>
              <a:defRPr lang="en-US"/>
            </a:pPr>
            <a:r>
              <a:rPr lang="en-US"/>
              <a:t>PERBANDINGAN APS DENGAN HASIL PRODUKSI PER ITEM PADA SEMESTER KE-1 DAN KE-2 SERTA TOTAL  TAHUN 2020</a:t>
            </a:r>
          </a:p>
        </c:rich>
      </c:tx>
    </c:title>
    <c:plotArea>
      <c:layout/>
      <c:barChart>
        <c:barDir val="col"/>
        <c:grouping val="clustered"/>
        <c:ser>
          <c:idx val="3"/>
          <c:order val="0"/>
          <c:tx>
            <c:v>FOLDING</c:v>
          </c:tx>
          <c:cat>
            <c:strRef>
              <c:f>'Kinerja PRD Ori'!$C$65:$H$65</c:f>
              <c:strCache>
                <c:ptCount val="6"/>
                <c:pt idx="0">
                  <c:v>APS</c:v>
                </c:pt>
                <c:pt idx="1">
                  <c:v>HASIL P</c:v>
                </c:pt>
                <c:pt idx="2">
                  <c:v>APS</c:v>
                </c:pt>
                <c:pt idx="3">
                  <c:v>HASIL P</c:v>
                </c:pt>
                <c:pt idx="4">
                  <c:v>APS</c:v>
                </c:pt>
                <c:pt idx="5">
                  <c:v>HASIL P</c:v>
                </c:pt>
              </c:strCache>
            </c:strRef>
          </c:cat>
          <c:val>
            <c:numRef>
              <c:f>'Kinerja PRD Ori'!$C$67:$H$67</c:f>
              <c:numCache>
                <c:formatCode>#,##0</c:formatCode>
                <c:ptCount val="6"/>
                <c:pt idx="0">
                  <c:v>67303</c:v>
                </c:pt>
                <c:pt idx="1">
                  <c:v>68749</c:v>
                </c:pt>
                <c:pt idx="2">
                  <c:v>27562</c:v>
                </c:pt>
                <c:pt idx="3">
                  <c:v>26209</c:v>
                </c:pt>
                <c:pt idx="4">
                  <c:v>94865</c:v>
                </c:pt>
                <c:pt idx="5">
                  <c:v>94958</c:v>
                </c:pt>
              </c:numCache>
            </c:numRef>
          </c:val>
        </c:ser>
        <c:ser>
          <c:idx val="4"/>
          <c:order val="1"/>
          <c:tx>
            <c:v>FOLDING MEMO</c:v>
          </c:tx>
          <c:cat>
            <c:strRef>
              <c:f>'Kinerja PRD Ori'!$C$65:$H$65</c:f>
              <c:strCache>
                <c:ptCount val="6"/>
                <c:pt idx="0">
                  <c:v>APS</c:v>
                </c:pt>
                <c:pt idx="1">
                  <c:v>HASIL P</c:v>
                </c:pt>
                <c:pt idx="2">
                  <c:v>APS</c:v>
                </c:pt>
                <c:pt idx="3">
                  <c:v>HASIL P</c:v>
                </c:pt>
                <c:pt idx="4">
                  <c:v>APS</c:v>
                </c:pt>
                <c:pt idx="5">
                  <c:v>HASIL P</c:v>
                </c:pt>
              </c:strCache>
            </c:strRef>
          </c:cat>
          <c:val>
            <c:numRef>
              <c:f>'Kinerja PRD Ori'!$C$68:$H$68</c:f>
              <c:numCache>
                <c:formatCode>#,##0</c:formatCode>
                <c:ptCount val="6"/>
                <c:pt idx="0">
                  <c:v>36028</c:v>
                </c:pt>
                <c:pt idx="1">
                  <c:v>35472</c:v>
                </c:pt>
                <c:pt idx="2">
                  <c:v>34095</c:v>
                </c:pt>
                <c:pt idx="3">
                  <c:v>28602</c:v>
                </c:pt>
                <c:pt idx="4">
                  <c:v>70123</c:v>
                </c:pt>
                <c:pt idx="5">
                  <c:v>64074</c:v>
                </c:pt>
              </c:numCache>
            </c:numRef>
          </c:val>
        </c:ser>
        <c:ser>
          <c:idx val="5"/>
          <c:order val="2"/>
          <c:tx>
            <c:v>HBR</c:v>
          </c:tx>
          <c:cat>
            <c:strRef>
              <c:f>'Kinerja PRD Ori'!$C$65:$H$65</c:f>
              <c:strCache>
                <c:ptCount val="6"/>
                <c:pt idx="0">
                  <c:v>APS</c:v>
                </c:pt>
                <c:pt idx="1">
                  <c:v>HASIL P</c:v>
                </c:pt>
                <c:pt idx="2">
                  <c:v>APS</c:v>
                </c:pt>
                <c:pt idx="3">
                  <c:v>HASIL P</c:v>
                </c:pt>
                <c:pt idx="4">
                  <c:v>APS</c:v>
                </c:pt>
                <c:pt idx="5">
                  <c:v>HASIL P</c:v>
                </c:pt>
              </c:strCache>
            </c:strRef>
          </c:cat>
          <c:val>
            <c:numRef>
              <c:f>'Kinerja PRD Ori'!$C$69:$H$69</c:f>
              <c:numCache>
                <c:formatCode>#,##0</c:formatCode>
                <c:ptCount val="6"/>
                <c:pt idx="0">
                  <c:v>91654</c:v>
                </c:pt>
                <c:pt idx="1">
                  <c:v>92131</c:v>
                </c:pt>
                <c:pt idx="2">
                  <c:v>73358</c:v>
                </c:pt>
                <c:pt idx="3">
                  <c:v>57269</c:v>
                </c:pt>
                <c:pt idx="4">
                  <c:v>165012</c:v>
                </c:pt>
                <c:pt idx="5">
                  <c:v>149400</c:v>
                </c:pt>
              </c:numCache>
            </c:numRef>
          </c:val>
        </c:ser>
        <c:ser>
          <c:idx val="6"/>
          <c:order val="3"/>
          <c:tx>
            <c:v>WORKING &amp; MEETING</c:v>
          </c:tx>
          <c:cat>
            <c:strRef>
              <c:f>'Kinerja PRD Ori'!$C$65:$H$65</c:f>
              <c:strCache>
                <c:ptCount val="6"/>
                <c:pt idx="0">
                  <c:v>APS</c:v>
                </c:pt>
                <c:pt idx="1">
                  <c:v>HASIL P</c:v>
                </c:pt>
                <c:pt idx="2">
                  <c:v>APS</c:v>
                </c:pt>
                <c:pt idx="3">
                  <c:v>HASIL P</c:v>
                </c:pt>
                <c:pt idx="4">
                  <c:v>APS</c:v>
                </c:pt>
                <c:pt idx="5">
                  <c:v>HASIL P</c:v>
                </c:pt>
              </c:strCache>
            </c:strRef>
          </c:cat>
          <c:val>
            <c:numRef>
              <c:f>'Kinerja PRD Ori'!$C$70:$H$70</c:f>
              <c:numCache>
                <c:formatCode>#,##0</c:formatCode>
                <c:ptCount val="6"/>
                <c:pt idx="0">
                  <c:v>34778</c:v>
                </c:pt>
                <c:pt idx="1">
                  <c:v>33642</c:v>
                </c:pt>
                <c:pt idx="2">
                  <c:v>44975</c:v>
                </c:pt>
                <c:pt idx="3">
                  <c:v>32640</c:v>
                </c:pt>
                <c:pt idx="4">
                  <c:v>79753</c:v>
                </c:pt>
                <c:pt idx="5">
                  <c:v>66282</c:v>
                </c:pt>
              </c:numCache>
            </c:numRef>
          </c:val>
        </c:ser>
        <c:ser>
          <c:idx val="7"/>
          <c:order val="4"/>
          <c:tx>
            <c:v>SCHOOL</c:v>
          </c:tx>
          <c:cat>
            <c:strRef>
              <c:f>'Kinerja PRD Ori'!$C$65:$H$65</c:f>
              <c:strCache>
                <c:ptCount val="6"/>
                <c:pt idx="0">
                  <c:v>APS</c:v>
                </c:pt>
                <c:pt idx="1">
                  <c:v>HASIL P</c:v>
                </c:pt>
                <c:pt idx="2">
                  <c:v>APS</c:v>
                </c:pt>
                <c:pt idx="3">
                  <c:v>HASIL P</c:v>
                </c:pt>
                <c:pt idx="4">
                  <c:v>APS</c:v>
                </c:pt>
                <c:pt idx="5">
                  <c:v>HASIL P</c:v>
                </c:pt>
              </c:strCache>
            </c:strRef>
          </c:cat>
          <c:val>
            <c:numRef>
              <c:f>'Kinerja PRD Ori'!$C$71:$H$71</c:f>
              <c:numCache>
                <c:formatCode>#,##0</c:formatCode>
                <c:ptCount val="6"/>
                <c:pt idx="0">
                  <c:v>53418</c:v>
                </c:pt>
                <c:pt idx="1">
                  <c:v>42084</c:v>
                </c:pt>
                <c:pt idx="2">
                  <c:v>115201</c:v>
                </c:pt>
                <c:pt idx="3">
                  <c:v>69757</c:v>
                </c:pt>
                <c:pt idx="4">
                  <c:v>168619</c:v>
                </c:pt>
                <c:pt idx="5">
                  <c:v>111841</c:v>
                </c:pt>
              </c:numCache>
            </c:numRef>
          </c:val>
        </c:ser>
        <c:ser>
          <c:idx val="8"/>
          <c:order val="5"/>
          <c:tx>
            <c:v>NURSING BED</c:v>
          </c:tx>
          <c:cat>
            <c:strRef>
              <c:f>'Kinerja PRD Ori'!$C$65:$H$65</c:f>
              <c:strCache>
                <c:ptCount val="6"/>
                <c:pt idx="0">
                  <c:v>APS</c:v>
                </c:pt>
                <c:pt idx="1">
                  <c:v>HASIL P</c:v>
                </c:pt>
                <c:pt idx="2">
                  <c:v>APS</c:v>
                </c:pt>
                <c:pt idx="3">
                  <c:v>HASIL P</c:v>
                </c:pt>
                <c:pt idx="4">
                  <c:v>APS</c:v>
                </c:pt>
                <c:pt idx="5">
                  <c:v>HASIL P</c:v>
                </c:pt>
              </c:strCache>
            </c:strRef>
          </c:cat>
          <c:val>
            <c:numRef>
              <c:f>'Kinerja PRD Ori'!$C$72:$H$72</c:f>
              <c:numCache>
                <c:formatCode>#,##0</c:formatCode>
                <c:ptCount val="6"/>
                <c:pt idx="0">
                  <c:v>2941</c:v>
                </c:pt>
                <c:pt idx="1">
                  <c:v>2584</c:v>
                </c:pt>
                <c:pt idx="2">
                  <c:v>1337</c:v>
                </c:pt>
                <c:pt idx="3">
                  <c:v>0</c:v>
                </c:pt>
                <c:pt idx="4">
                  <c:v>4278</c:v>
                </c:pt>
                <c:pt idx="5">
                  <c:v>2584</c:v>
                </c:pt>
              </c:numCache>
            </c:numRef>
          </c:val>
        </c:ser>
        <c:ser>
          <c:idx val="9"/>
          <c:order val="6"/>
          <c:tx>
            <c:v>PROJECT</c:v>
          </c:tx>
          <c:cat>
            <c:strRef>
              <c:f>'Kinerja PRD Ori'!$C$65:$H$65</c:f>
              <c:strCache>
                <c:ptCount val="6"/>
                <c:pt idx="0">
                  <c:v>APS</c:v>
                </c:pt>
                <c:pt idx="1">
                  <c:v>HASIL P</c:v>
                </c:pt>
                <c:pt idx="2">
                  <c:v>APS</c:v>
                </c:pt>
                <c:pt idx="3">
                  <c:v>HASIL P</c:v>
                </c:pt>
                <c:pt idx="4">
                  <c:v>APS</c:v>
                </c:pt>
                <c:pt idx="5">
                  <c:v>HASIL P</c:v>
                </c:pt>
              </c:strCache>
            </c:strRef>
          </c:cat>
          <c:val>
            <c:numRef>
              <c:f>'Kinerja PRD Ori'!$C$73:$H$73</c:f>
              <c:numCache>
                <c:formatCode>#,##0</c:formatCode>
                <c:ptCount val="6"/>
                <c:pt idx="0">
                  <c:v>42816</c:v>
                </c:pt>
                <c:pt idx="1">
                  <c:v>34396</c:v>
                </c:pt>
                <c:pt idx="2">
                  <c:v>63238</c:v>
                </c:pt>
                <c:pt idx="3">
                  <c:v>57161</c:v>
                </c:pt>
                <c:pt idx="4">
                  <c:v>106054</c:v>
                </c:pt>
                <c:pt idx="5">
                  <c:v>91557</c:v>
                </c:pt>
              </c:numCache>
            </c:numRef>
          </c:val>
        </c:ser>
        <c:ser>
          <c:idx val="10"/>
          <c:order val="7"/>
          <c:tx>
            <c:v>ZAO &amp; OKAMURA</c:v>
          </c:tx>
          <c:cat>
            <c:strRef>
              <c:f>'Kinerja PRD Ori'!$C$65:$H$65</c:f>
              <c:strCache>
                <c:ptCount val="6"/>
                <c:pt idx="0">
                  <c:v>APS</c:v>
                </c:pt>
                <c:pt idx="1">
                  <c:v>HASIL P</c:v>
                </c:pt>
                <c:pt idx="2">
                  <c:v>APS</c:v>
                </c:pt>
                <c:pt idx="3">
                  <c:v>HASIL P</c:v>
                </c:pt>
                <c:pt idx="4">
                  <c:v>APS</c:v>
                </c:pt>
                <c:pt idx="5">
                  <c:v>HASIL P</c:v>
                </c:pt>
              </c:strCache>
            </c:strRef>
          </c:cat>
          <c:val>
            <c:numRef>
              <c:f>'Kinerja PRD Ori'!$C$74:$H$74</c:f>
              <c:numCache>
                <c:formatCode>#,##0</c:formatCode>
                <c:ptCount val="6"/>
                <c:pt idx="0">
                  <c:v>226</c:v>
                </c:pt>
                <c:pt idx="1">
                  <c:v>3565</c:v>
                </c:pt>
                <c:pt idx="2">
                  <c:v>7141</c:v>
                </c:pt>
                <c:pt idx="3">
                  <c:v>5120</c:v>
                </c:pt>
                <c:pt idx="4">
                  <c:v>7367</c:v>
                </c:pt>
                <c:pt idx="5">
                  <c:v>8685</c:v>
                </c:pt>
              </c:numCache>
            </c:numRef>
          </c:val>
        </c:ser>
        <c:ser>
          <c:idx val="0"/>
          <c:order val="8"/>
          <c:tx>
            <c:v>B2C &amp; CANVASING</c:v>
          </c:tx>
          <c:cat>
            <c:strRef>
              <c:f>'Kinerja PRD Ori'!$C$65:$H$65</c:f>
              <c:strCache>
                <c:ptCount val="6"/>
                <c:pt idx="0">
                  <c:v>APS</c:v>
                </c:pt>
                <c:pt idx="1">
                  <c:v>HASIL P</c:v>
                </c:pt>
                <c:pt idx="2">
                  <c:v>APS</c:v>
                </c:pt>
                <c:pt idx="3">
                  <c:v>HASIL P</c:v>
                </c:pt>
                <c:pt idx="4">
                  <c:v>APS</c:v>
                </c:pt>
                <c:pt idx="5">
                  <c:v>HASIL P</c:v>
                </c:pt>
              </c:strCache>
            </c:strRef>
          </c:cat>
          <c:val>
            <c:numRef>
              <c:f>'Kinerja PRD Ori'!$C$75:$H$75</c:f>
              <c:numCache>
                <c:formatCode>#,##0</c:formatCode>
                <c:ptCount val="6"/>
                <c:pt idx="0">
                  <c:v>4182</c:v>
                </c:pt>
                <c:pt idx="1">
                  <c:v>2313</c:v>
                </c:pt>
                <c:pt idx="2">
                  <c:v>255</c:v>
                </c:pt>
                <c:pt idx="3">
                  <c:v>497</c:v>
                </c:pt>
                <c:pt idx="4">
                  <c:v>4437</c:v>
                </c:pt>
                <c:pt idx="5">
                  <c:v>2810</c:v>
                </c:pt>
              </c:numCache>
            </c:numRef>
          </c:val>
        </c:ser>
        <c:ser>
          <c:idx val="1"/>
          <c:order val="9"/>
          <c:tx>
            <c:v>C-PRO</c:v>
          </c:tx>
          <c:cat>
            <c:strRef>
              <c:f>'Kinerja PRD Ori'!$C$65:$H$65</c:f>
              <c:strCache>
                <c:ptCount val="6"/>
                <c:pt idx="0">
                  <c:v>APS</c:v>
                </c:pt>
                <c:pt idx="1">
                  <c:v>HASIL P</c:v>
                </c:pt>
                <c:pt idx="2">
                  <c:v>APS</c:v>
                </c:pt>
                <c:pt idx="3">
                  <c:v>HASIL P</c:v>
                </c:pt>
                <c:pt idx="4">
                  <c:v>APS</c:v>
                </c:pt>
                <c:pt idx="5">
                  <c:v>HASIL P</c:v>
                </c:pt>
              </c:strCache>
            </c:strRef>
          </c:cat>
          <c:val>
            <c:numRef>
              <c:f>'Kinerja PRD Ori'!$C$76:$H$76</c:f>
              <c:numCache>
                <c:formatCode>#,##0</c:formatCode>
                <c:ptCount val="6"/>
                <c:pt idx="0">
                  <c:v>0</c:v>
                </c:pt>
                <c:pt idx="1">
                  <c:v>1168</c:v>
                </c:pt>
                <c:pt idx="2">
                  <c:v>0</c:v>
                </c:pt>
                <c:pt idx="3">
                  <c:v>1371</c:v>
                </c:pt>
                <c:pt idx="4">
                  <c:v>0</c:v>
                </c:pt>
                <c:pt idx="5">
                  <c:v>2539</c:v>
                </c:pt>
              </c:numCache>
            </c:numRef>
          </c:val>
        </c:ser>
        <c:axId val="80458112"/>
        <c:axId val="80459648"/>
      </c:barChart>
      <c:catAx>
        <c:axId val="80458112"/>
        <c:scaling>
          <c:orientation val="minMax"/>
        </c:scaling>
        <c:axPos val="b"/>
        <c:majorTickMark val="none"/>
        <c:tickLblPos val="nextTo"/>
        <c:txPr>
          <a:bodyPr/>
          <a:lstStyle/>
          <a:p>
            <a:pPr>
              <a:defRPr lang="en-US"/>
            </a:pPr>
            <a:endParaRPr lang="id-ID"/>
          </a:p>
        </c:txPr>
        <c:crossAx val="80459648"/>
        <c:crosses val="autoZero"/>
        <c:auto val="1"/>
        <c:lblAlgn val="ctr"/>
        <c:lblOffset val="100"/>
      </c:catAx>
      <c:valAx>
        <c:axId val="80459648"/>
        <c:scaling>
          <c:orientation val="minMax"/>
        </c:scaling>
        <c:axPos val="l"/>
        <c:majorGridlines/>
        <c:title>
          <c:tx>
            <c:rich>
              <a:bodyPr/>
              <a:lstStyle/>
              <a:p>
                <a:pPr>
                  <a:defRPr lang="en-US"/>
                </a:pPr>
                <a:r>
                  <a:rPr lang="en-US"/>
                  <a:t>JUMLAH PRODUK PER ITEM</a:t>
                </a:r>
              </a:p>
            </c:rich>
          </c:tx>
        </c:title>
        <c:numFmt formatCode="#,##0" sourceLinked="1"/>
        <c:majorTickMark val="none"/>
        <c:tickLblPos val="nextTo"/>
        <c:txPr>
          <a:bodyPr/>
          <a:lstStyle/>
          <a:p>
            <a:pPr>
              <a:defRPr lang="en-US"/>
            </a:pPr>
            <a:endParaRPr lang="id-ID"/>
          </a:p>
        </c:txPr>
        <c:crossAx val="80458112"/>
        <c:crosses val="autoZero"/>
        <c:crossBetween val="between"/>
      </c:valAx>
      <c:dTable>
        <c:showHorzBorder val="1"/>
        <c:showVertBorder val="1"/>
        <c:showOutline val="1"/>
        <c:showKeys val="1"/>
        <c:txPr>
          <a:bodyPr/>
          <a:lstStyle/>
          <a:p>
            <a:pPr>
              <a:defRPr lang="en-US"/>
            </a:pPr>
            <a:endParaRPr lang="id-ID"/>
          </a:p>
        </c:txPr>
      </c:dTable>
    </c:plotArea>
    <c:plotVisOnly val="1"/>
  </c:chart>
  <c:printSettings>
    <c:headerFooter/>
    <c:pageMargins b="0.75000000000000289" l="0.70000000000000062" r="0.70000000000000062" t="0.750000000000002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id-ID"/>
  <c:chart>
    <c:title>
      <c:tx>
        <c:rich>
          <a:bodyPr/>
          <a:lstStyle/>
          <a:p>
            <a:pPr>
              <a:defRPr lang="en-US"/>
            </a:pPr>
            <a:r>
              <a:rPr lang="en-US"/>
              <a:t>GRAFIK GAGAL PERSEN  G1 DAN G2 TAHUN 2020</a:t>
            </a:r>
          </a:p>
        </c:rich>
      </c:tx>
    </c:title>
    <c:plotArea>
      <c:layout/>
      <c:lineChart>
        <c:grouping val="standard"/>
        <c:ser>
          <c:idx val="0"/>
          <c:order val="0"/>
          <c:tx>
            <c:strRef>
              <c:f>'Analisa QC'!$B$4</c:f>
              <c:strCache>
                <c:ptCount val="1"/>
                <c:pt idx="0">
                  <c:v>PROSENTASE(%) GAGAL G1 </c:v>
                </c:pt>
              </c:strCache>
            </c:strRef>
          </c:tx>
          <c:dLbls>
            <c:txPr>
              <a:bodyPr/>
              <a:lstStyle/>
              <a:p>
                <a:pPr>
                  <a:defRPr lang="en-US"/>
                </a:pPr>
                <a:endParaRPr lang="id-ID"/>
              </a:p>
            </c:txPr>
            <c:showVal val="1"/>
          </c:dLbls>
          <c:cat>
            <c:strRef>
              <c:f>'Analisa QC'!$A$5:$A$17</c:f>
              <c:strCache>
                <c:ptCount val="13"/>
                <c:pt idx="0">
                  <c:v>JANUARI</c:v>
                </c:pt>
                <c:pt idx="1">
                  <c:v>FEBRUARI</c:v>
                </c:pt>
                <c:pt idx="2">
                  <c:v>MARET</c:v>
                </c:pt>
                <c:pt idx="3">
                  <c:v>APRIL</c:v>
                </c:pt>
                <c:pt idx="4">
                  <c:v>MEI</c:v>
                </c:pt>
                <c:pt idx="5">
                  <c:v>JUNI</c:v>
                </c:pt>
                <c:pt idx="6">
                  <c:v>JULI</c:v>
                </c:pt>
                <c:pt idx="7">
                  <c:v>AGUSTUS</c:v>
                </c:pt>
                <c:pt idx="8">
                  <c:v>SEPTEMBER</c:v>
                </c:pt>
                <c:pt idx="9">
                  <c:v>OKTOBER</c:v>
                </c:pt>
                <c:pt idx="10">
                  <c:v>NOVEMBER</c:v>
                </c:pt>
                <c:pt idx="11">
                  <c:v>DESEMBER</c:v>
                </c:pt>
                <c:pt idx="12">
                  <c:v>RATA-RATA</c:v>
                </c:pt>
              </c:strCache>
            </c:strRef>
          </c:cat>
          <c:val>
            <c:numRef>
              <c:f>'Analisa QC'!$B$5:$B$17</c:f>
              <c:numCache>
                <c:formatCode>0.00%</c:formatCode>
                <c:ptCount val="13"/>
                <c:pt idx="0">
                  <c:v>2.3E-3</c:v>
                </c:pt>
                <c:pt idx="1">
                  <c:v>1.9E-3</c:v>
                </c:pt>
                <c:pt idx="2">
                  <c:v>1.9E-3</c:v>
                </c:pt>
                <c:pt idx="3">
                  <c:v>3.0000000000000001E-3</c:v>
                </c:pt>
                <c:pt idx="4">
                  <c:v>4.5999999999999999E-3</c:v>
                </c:pt>
                <c:pt idx="5">
                  <c:v>3.3E-3</c:v>
                </c:pt>
                <c:pt idx="6">
                  <c:v>2.8E-3</c:v>
                </c:pt>
                <c:pt idx="7">
                  <c:v>1.6999999999999999E-3</c:v>
                </c:pt>
                <c:pt idx="8">
                  <c:v>1E-3</c:v>
                </c:pt>
                <c:pt idx="9">
                  <c:v>1.4E-3</c:v>
                </c:pt>
                <c:pt idx="10">
                  <c:v>2.5999999999999999E-3</c:v>
                </c:pt>
                <c:pt idx="11">
                  <c:v>4.1999999999999997E-3</c:v>
                </c:pt>
                <c:pt idx="12">
                  <c:v>2.3999999999999998E-3</c:v>
                </c:pt>
              </c:numCache>
            </c:numRef>
          </c:val>
        </c:ser>
        <c:ser>
          <c:idx val="1"/>
          <c:order val="1"/>
          <c:tx>
            <c:strRef>
              <c:f>'Analisa QC'!$C$4</c:f>
              <c:strCache>
                <c:ptCount val="1"/>
                <c:pt idx="0">
                  <c:v>PROSENTASE(%) GAGAL G2 </c:v>
                </c:pt>
              </c:strCache>
            </c:strRef>
          </c:tx>
          <c:dLbls>
            <c:txPr>
              <a:bodyPr/>
              <a:lstStyle/>
              <a:p>
                <a:pPr>
                  <a:defRPr lang="en-US"/>
                </a:pPr>
                <a:endParaRPr lang="id-ID"/>
              </a:p>
            </c:txPr>
            <c:showVal val="1"/>
          </c:dLbls>
          <c:cat>
            <c:strRef>
              <c:f>'Analisa QC'!$A$5:$A$17</c:f>
              <c:strCache>
                <c:ptCount val="13"/>
                <c:pt idx="0">
                  <c:v>JANUARI</c:v>
                </c:pt>
                <c:pt idx="1">
                  <c:v>FEBRUARI</c:v>
                </c:pt>
                <c:pt idx="2">
                  <c:v>MARET</c:v>
                </c:pt>
                <c:pt idx="3">
                  <c:v>APRIL</c:v>
                </c:pt>
                <c:pt idx="4">
                  <c:v>MEI</c:v>
                </c:pt>
                <c:pt idx="5">
                  <c:v>JUNI</c:v>
                </c:pt>
                <c:pt idx="6">
                  <c:v>JULI</c:v>
                </c:pt>
                <c:pt idx="7">
                  <c:v>AGUSTUS</c:v>
                </c:pt>
                <c:pt idx="8">
                  <c:v>SEPTEMBER</c:v>
                </c:pt>
                <c:pt idx="9">
                  <c:v>OKTOBER</c:v>
                </c:pt>
                <c:pt idx="10">
                  <c:v>NOVEMBER</c:v>
                </c:pt>
                <c:pt idx="11">
                  <c:v>DESEMBER</c:v>
                </c:pt>
                <c:pt idx="12">
                  <c:v>RATA-RATA</c:v>
                </c:pt>
              </c:strCache>
            </c:strRef>
          </c:cat>
          <c:val>
            <c:numRef>
              <c:f>'Analisa QC'!$C$5:$C$17</c:f>
              <c:numCache>
                <c:formatCode>0.00%</c:formatCode>
                <c:ptCount val="13"/>
                <c:pt idx="0">
                  <c:v>5.3E-3</c:v>
                </c:pt>
                <c:pt idx="1">
                  <c:v>3.2000000000000002E-3</c:v>
                </c:pt>
                <c:pt idx="2">
                  <c:v>3.0999999999999999E-3</c:v>
                </c:pt>
                <c:pt idx="3">
                  <c:v>3.0999999999999999E-3</c:v>
                </c:pt>
                <c:pt idx="4">
                  <c:v>2.8999999999999998E-3</c:v>
                </c:pt>
                <c:pt idx="5">
                  <c:v>1.9E-3</c:v>
                </c:pt>
                <c:pt idx="6">
                  <c:v>2.8E-3</c:v>
                </c:pt>
                <c:pt idx="7">
                  <c:v>2.3999999999999998E-3</c:v>
                </c:pt>
                <c:pt idx="8">
                  <c:v>3.8999999999999998E-3</c:v>
                </c:pt>
                <c:pt idx="9">
                  <c:v>4.4999999999999997E-3</c:v>
                </c:pt>
                <c:pt idx="10">
                  <c:v>3.0000000000000001E-3</c:v>
                </c:pt>
                <c:pt idx="11">
                  <c:v>2.3999999999999998E-3</c:v>
                </c:pt>
                <c:pt idx="12">
                  <c:v>3.3E-3</c:v>
                </c:pt>
              </c:numCache>
            </c:numRef>
          </c:val>
        </c:ser>
        <c:marker val="1"/>
        <c:axId val="80827520"/>
        <c:axId val="80829056"/>
      </c:lineChart>
      <c:catAx>
        <c:axId val="80827520"/>
        <c:scaling>
          <c:orientation val="minMax"/>
        </c:scaling>
        <c:axPos val="b"/>
        <c:majorTickMark val="none"/>
        <c:tickLblPos val="nextTo"/>
        <c:txPr>
          <a:bodyPr/>
          <a:lstStyle/>
          <a:p>
            <a:pPr>
              <a:defRPr lang="en-US"/>
            </a:pPr>
            <a:endParaRPr lang="id-ID"/>
          </a:p>
        </c:txPr>
        <c:crossAx val="80829056"/>
        <c:crosses val="autoZero"/>
        <c:auto val="1"/>
        <c:lblAlgn val="ctr"/>
        <c:lblOffset val="100"/>
      </c:catAx>
      <c:valAx>
        <c:axId val="80829056"/>
        <c:scaling>
          <c:orientation val="minMax"/>
        </c:scaling>
        <c:axPos val="l"/>
        <c:majorGridlines/>
        <c:numFmt formatCode="0.00%" sourceLinked="1"/>
        <c:majorTickMark val="none"/>
        <c:tickLblPos val="nextTo"/>
        <c:spPr>
          <a:ln w="9525">
            <a:noFill/>
          </a:ln>
        </c:spPr>
        <c:txPr>
          <a:bodyPr/>
          <a:lstStyle/>
          <a:p>
            <a:pPr>
              <a:defRPr lang="en-US"/>
            </a:pPr>
            <a:endParaRPr lang="id-ID"/>
          </a:p>
        </c:txPr>
        <c:crossAx val="80827520"/>
        <c:crosses val="autoZero"/>
        <c:crossBetween val="between"/>
      </c:valAx>
    </c:plotArea>
    <c:legend>
      <c:legendPos val="b"/>
      <c:txPr>
        <a:bodyPr/>
        <a:lstStyle/>
        <a:p>
          <a:pPr>
            <a:defRPr lang="en-US"/>
          </a:pPr>
          <a:endParaRPr lang="id-ID"/>
        </a:p>
      </c:txPr>
    </c:legend>
    <c:plotVisOnly val="1"/>
  </c:chart>
  <c:printSettings>
    <c:headerFooter/>
    <c:pageMargins b="0.75000000000000289" l="0.70000000000000062" r="0.70000000000000062" t="0.7500000000000028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id-ID"/>
  <c:chart>
    <c:title>
      <c:tx>
        <c:rich>
          <a:bodyPr/>
          <a:lstStyle/>
          <a:p>
            <a:pPr>
              <a:defRPr lang="en-US"/>
            </a:pPr>
            <a:r>
              <a:rPr lang="en-US"/>
              <a:t>GRAFIK PROSENTASE(%) GAGAL G2 PER AREA KERJA 10 TERTINGGI TAHUN 2020 </a:t>
            </a:r>
          </a:p>
        </c:rich>
      </c:tx>
    </c:title>
    <c:view3D>
      <c:rAngAx val="1"/>
    </c:view3D>
    <c:plotArea>
      <c:layout/>
      <c:bar3DChart>
        <c:barDir val="col"/>
        <c:grouping val="clustered"/>
        <c:ser>
          <c:idx val="0"/>
          <c:order val="0"/>
          <c:tx>
            <c:strRef>
              <c:f>'Analisa QC'!$C$41</c:f>
              <c:strCache>
                <c:ptCount val="1"/>
                <c:pt idx="0">
                  <c:v>PROSENTASE(%) GAGAL G2 </c:v>
                </c:pt>
              </c:strCache>
            </c:strRef>
          </c:tx>
          <c:dLbls>
            <c:dLbl>
              <c:idx val="9"/>
              <c:layout>
                <c:manualLayout>
                  <c:x val="7.7972693594328601E-3"/>
                  <c:y val="-6.4568200161420524E-3"/>
                </c:manualLayout>
              </c:layout>
              <c:showVal val="1"/>
            </c:dLbl>
            <c:txPr>
              <a:bodyPr/>
              <a:lstStyle/>
              <a:p>
                <a:pPr>
                  <a:defRPr lang="en-US"/>
                </a:pPr>
                <a:endParaRPr lang="id-ID"/>
              </a:p>
            </c:txPr>
            <c:showVal val="1"/>
          </c:dLbls>
          <c:cat>
            <c:multiLvlStrRef>
              <c:f>'Analisa QC'!$A$42:$B$51</c:f>
              <c:multiLvlStrCache>
                <c:ptCount val="10"/>
                <c:lvl>
                  <c:pt idx="0">
                    <c:v>FINISHING CHROME DEPAN</c:v>
                  </c:pt>
                  <c:pt idx="1">
                    <c:v>ASS. MULTY LINE-2</c:v>
                  </c:pt>
                  <c:pt idx="2">
                    <c:v>FINISHING CHROME BLKG</c:v>
                  </c:pt>
                  <c:pt idx="3">
                    <c:v>ASS. MULTY LINE 3</c:v>
                  </c:pt>
                  <c:pt idx="4">
                    <c:v>KONT. MULTY BENDING</c:v>
                  </c:pt>
                  <c:pt idx="5">
                    <c:v> ASS. BAROS LINE 1</c:v>
                  </c:pt>
                  <c:pt idx="6">
                    <c:v>KONST. NEW PRODUK</c:v>
                  </c:pt>
                  <c:pt idx="7">
                    <c:v>WOODLINE</c:v>
                  </c:pt>
                  <c:pt idx="8">
                    <c:v>KONST. MULTY LAS</c:v>
                  </c:pt>
                  <c:pt idx="9">
                    <c:v>ASS. FOLDING LINE-2</c:v>
                  </c:pt>
                </c:lvl>
                <c:lvl>
                  <c:pt idx="0">
                    <c:v>1</c:v>
                  </c:pt>
                  <c:pt idx="1">
                    <c:v>2</c:v>
                  </c:pt>
                  <c:pt idx="2">
                    <c:v>3</c:v>
                  </c:pt>
                  <c:pt idx="3">
                    <c:v>4</c:v>
                  </c:pt>
                  <c:pt idx="4">
                    <c:v>5</c:v>
                  </c:pt>
                  <c:pt idx="5">
                    <c:v>6</c:v>
                  </c:pt>
                  <c:pt idx="6">
                    <c:v>7</c:v>
                  </c:pt>
                  <c:pt idx="7">
                    <c:v>8</c:v>
                  </c:pt>
                  <c:pt idx="8">
                    <c:v>9</c:v>
                  </c:pt>
                  <c:pt idx="9">
                    <c:v>10</c:v>
                  </c:pt>
                </c:lvl>
              </c:multiLvlStrCache>
            </c:multiLvlStrRef>
          </c:cat>
          <c:val>
            <c:numRef>
              <c:f>'Analisa QC'!$C$42:$C$51</c:f>
              <c:numCache>
                <c:formatCode>0.00%</c:formatCode>
                <c:ptCount val="10"/>
                <c:pt idx="0">
                  <c:v>9.5999999999999992E-3</c:v>
                </c:pt>
                <c:pt idx="1">
                  <c:v>7.6E-3</c:v>
                </c:pt>
                <c:pt idx="2">
                  <c:v>6.4000000000000003E-3</c:v>
                </c:pt>
                <c:pt idx="3">
                  <c:v>5.4999999999999997E-3</c:v>
                </c:pt>
                <c:pt idx="4">
                  <c:v>4.3E-3</c:v>
                </c:pt>
                <c:pt idx="5">
                  <c:v>3.8999999999999998E-3</c:v>
                </c:pt>
                <c:pt idx="6">
                  <c:v>3.5999999999999999E-3</c:v>
                </c:pt>
                <c:pt idx="7">
                  <c:v>3.0000000000000001E-3</c:v>
                </c:pt>
                <c:pt idx="8">
                  <c:v>2.3999999999999998E-3</c:v>
                </c:pt>
                <c:pt idx="9">
                  <c:v>2.2000000000000001E-3</c:v>
                </c:pt>
              </c:numCache>
            </c:numRef>
          </c:val>
        </c:ser>
        <c:shape val="box"/>
        <c:axId val="80911360"/>
        <c:axId val="81146624"/>
        <c:axId val="0"/>
      </c:bar3DChart>
      <c:catAx>
        <c:axId val="80911360"/>
        <c:scaling>
          <c:orientation val="minMax"/>
        </c:scaling>
        <c:axPos val="b"/>
        <c:majorTickMark val="none"/>
        <c:tickLblPos val="nextTo"/>
        <c:txPr>
          <a:bodyPr/>
          <a:lstStyle/>
          <a:p>
            <a:pPr>
              <a:defRPr lang="en-US"/>
            </a:pPr>
            <a:endParaRPr lang="id-ID"/>
          </a:p>
        </c:txPr>
        <c:crossAx val="81146624"/>
        <c:crosses val="autoZero"/>
        <c:auto val="1"/>
        <c:lblAlgn val="ctr"/>
        <c:lblOffset val="100"/>
      </c:catAx>
      <c:valAx>
        <c:axId val="81146624"/>
        <c:scaling>
          <c:orientation val="minMax"/>
        </c:scaling>
        <c:axPos val="l"/>
        <c:majorGridlines>
          <c:spPr>
            <a:ln>
              <a:solidFill>
                <a:schemeClr val="bg1"/>
              </a:solidFill>
            </a:ln>
          </c:spPr>
        </c:majorGridlines>
        <c:title>
          <c:tx>
            <c:rich>
              <a:bodyPr/>
              <a:lstStyle/>
              <a:p>
                <a:pPr>
                  <a:defRPr lang="en-US"/>
                </a:pPr>
                <a:r>
                  <a:rPr lang="en-US"/>
                  <a:t>%</a:t>
                </a:r>
                <a:r>
                  <a:rPr lang="en-US" baseline="0"/>
                  <a:t> G2</a:t>
                </a:r>
                <a:endParaRPr lang="en-US"/>
              </a:p>
            </c:rich>
          </c:tx>
        </c:title>
        <c:numFmt formatCode="0.00%" sourceLinked="1"/>
        <c:majorTickMark val="none"/>
        <c:tickLblPos val="nextTo"/>
        <c:txPr>
          <a:bodyPr/>
          <a:lstStyle/>
          <a:p>
            <a:pPr>
              <a:defRPr lang="en-US"/>
            </a:pPr>
            <a:endParaRPr lang="id-ID"/>
          </a:p>
        </c:txPr>
        <c:crossAx val="80911360"/>
        <c:crosses val="autoZero"/>
        <c:crossBetween val="between"/>
      </c:valAx>
    </c:plotArea>
    <c:plotVisOnly val="1"/>
  </c:chart>
  <c:printSettings>
    <c:headerFooter/>
    <c:pageMargins b="0.75000000000000289" l="0.70000000000000062" r="0.70000000000000062" t="0.75000000000000289" header="0.30000000000000032" footer="0.30000000000000032"/>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26</xdr:row>
      <xdr:rowOff>0</xdr:rowOff>
    </xdr:from>
    <xdr:to>
      <xdr:col>7</xdr:col>
      <xdr:colOff>76200</xdr:colOff>
      <xdr:row>26</xdr:row>
      <xdr:rowOff>224008</xdr:rowOff>
    </xdr:to>
    <xdr:sp macro="" textlink="">
      <xdr:nvSpPr>
        <xdr:cNvPr id="2" name="Text Box 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3" name="Text Box 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4" name="Text Box 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5" name="Text Box 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6" name="Text Box 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7" name="Text Box 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27369</xdr:rowOff>
    </xdr:to>
    <xdr:sp macro="" textlink="">
      <xdr:nvSpPr>
        <xdr:cNvPr id="8" name="Text Box 7"/>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26</xdr:row>
      <xdr:rowOff>152400</xdr:rowOff>
    </xdr:from>
    <xdr:to>
      <xdr:col>7</xdr:col>
      <xdr:colOff>76200</xdr:colOff>
      <xdr:row>26</xdr:row>
      <xdr:rowOff>385998</xdr:rowOff>
    </xdr:to>
    <xdr:sp macro="" textlink="">
      <xdr:nvSpPr>
        <xdr:cNvPr id="9" name="Text Box 8"/>
        <xdr:cNvSpPr txBox="1">
          <a:spLocks noChangeArrowheads="1"/>
        </xdr:cNvSpPr>
      </xdr:nvSpPr>
      <xdr:spPr>
        <a:xfrm>
          <a:off x="12706350" y="10153650"/>
          <a:ext cx="76200" cy="23304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0" name="Text Box 9"/>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1" name="Text Box 1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2" name="Text Box 1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3" name="Text Box 1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4" name="Text Box 1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5" name="Text Box 1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6" name="Text Box 1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7" name="Text Box 16"/>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58</xdr:row>
      <xdr:rowOff>152400</xdr:rowOff>
    </xdr:from>
    <xdr:to>
      <xdr:col>7</xdr:col>
      <xdr:colOff>76200</xdr:colOff>
      <xdr:row>60</xdr:row>
      <xdr:rowOff>28574</xdr:rowOff>
    </xdr:to>
    <xdr:sp macro="" textlink="">
      <xdr:nvSpPr>
        <xdr:cNvPr id="18" name="Text Box 17"/>
        <xdr:cNvSpPr txBox="1">
          <a:spLocks noChangeArrowheads="1"/>
        </xdr:cNvSpPr>
      </xdr:nvSpPr>
      <xdr:spPr>
        <a:xfrm>
          <a:off x="12706350" y="22393275"/>
          <a:ext cx="76200" cy="256540"/>
        </a:xfrm>
        <a:prstGeom prst="rect">
          <a:avLst/>
        </a:prstGeom>
        <a:noFill/>
        <a:ln w="9525">
          <a:noFill/>
          <a:miter lim="800000"/>
        </a:ln>
      </xdr:spPr>
    </xdr:sp>
    <xdr:clientData/>
  </xdr:twoCellAnchor>
  <xdr:twoCellAnchor editAs="oneCell">
    <xdr:from>
      <xdr:col>7</xdr:col>
      <xdr:colOff>0</xdr:colOff>
      <xdr:row>63</xdr:row>
      <xdr:rowOff>152400</xdr:rowOff>
    </xdr:from>
    <xdr:to>
      <xdr:col>7</xdr:col>
      <xdr:colOff>76200</xdr:colOff>
      <xdr:row>65</xdr:row>
      <xdr:rowOff>28573</xdr:rowOff>
    </xdr:to>
    <xdr:sp macro="" textlink="">
      <xdr:nvSpPr>
        <xdr:cNvPr id="19" name="Text Box 18"/>
        <xdr:cNvSpPr txBox="1">
          <a:spLocks noChangeArrowheads="1"/>
        </xdr:cNvSpPr>
      </xdr:nvSpPr>
      <xdr:spPr>
        <a:xfrm>
          <a:off x="12706350" y="23345775"/>
          <a:ext cx="76200" cy="256540"/>
        </a:xfrm>
        <a:prstGeom prst="rect">
          <a:avLst/>
        </a:prstGeom>
        <a:noFill/>
        <a:ln w="9525">
          <a:noFill/>
          <a:miter lim="800000"/>
        </a:ln>
      </xdr:spPr>
    </xdr:sp>
    <xdr:clientData/>
  </xdr:twoCellAnchor>
  <xdr:twoCellAnchor editAs="oneCell">
    <xdr:from>
      <xdr:col>7</xdr:col>
      <xdr:colOff>0</xdr:colOff>
      <xdr:row>68</xdr:row>
      <xdr:rowOff>152400</xdr:rowOff>
    </xdr:from>
    <xdr:to>
      <xdr:col>7</xdr:col>
      <xdr:colOff>76200</xdr:colOff>
      <xdr:row>70</xdr:row>
      <xdr:rowOff>28576</xdr:rowOff>
    </xdr:to>
    <xdr:sp macro="" textlink="">
      <xdr:nvSpPr>
        <xdr:cNvPr id="20" name="Text Box 19"/>
        <xdr:cNvSpPr txBox="1">
          <a:spLocks noChangeArrowheads="1"/>
        </xdr:cNvSpPr>
      </xdr:nvSpPr>
      <xdr:spPr>
        <a:xfrm>
          <a:off x="12706350" y="24298275"/>
          <a:ext cx="76200" cy="257175"/>
        </a:xfrm>
        <a:prstGeom prst="rect">
          <a:avLst/>
        </a:prstGeom>
        <a:noFill/>
        <a:ln w="9525">
          <a:noFill/>
          <a:miter lim="800000"/>
        </a:ln>
      </xdr:spPr>
    </xdr:sp>
    <xdr:clientData/>
  </xdr:twoCellAnchor>
  <xdr:twoCellAnchor editAs="oneCell">
    <xdr:from>
      <xdr:col>7</xdr:col>
      <xdr:colOff>0</xdr:colOff>
      <xdr:row>67</xdr:row>
      <xdr:rowOff>152400</xdr:rowOff>
    </xdr:from>
    <xdr:to>
      <xdr:col>7</xdr:col>
      <xdr:colOff>76200</xdr:colOff>
      <xdr:row>69</xdr:row>
      <xdr:rowOff>28576</xdr:rowOff>
    </xdr:to>
    <xdr:sp macro="" textlink="">
      <xdr:nvSpPr>
        <xdr:cNvPr id="21" name="Text Box 20"/>
        <xdr:cNvSpPr txBox="1">
          <a:spLocks noChangeArrowheads="1"/>
        </xdr:cNvSpPr>
      </xdr:nvSpPr>
      <xdr:spPr>
        <a:xfrm>
          <a:off x="12706350" y="24107775"/>
          <a:ext cx="76200" cy="257175"/>
        </a:xfrm>
        <a:prstGeom prst="rect">
          <a:avLst/>
        </a:prstGeom>
        <a:noFill/>
        <a:ln w="9525">
          <a:noFill/>
          <a:miter lim="800000"/>
        </a:ln>
      </xdr:spPr>
    </xdr:sp>
    <xdr:clientData/>
  </xdr:twoCellAnchor>
  <xdr:twoCellAnchor editAs="oneCell">
    <xdr:from>
      <xdr:col>7</xdr:col>
      <xdr:colOff>0</xdr:colOff>
      <xdr:row>54</xdr:row>
      <xdr:rowOff>152400</xdr:rowOff>
    </xdr:from>
    <xdr:to>
      <xdr:col>7</xdr:col>
      <xdr:colOff>76200</xdr:colOff>
      <xdr:row>56</xdr:row>
      <xdr:rowOff>28574</xdr:rowOff>
    </xdr:to>
    <xdr:sp macro="" textlink="">
      <xdr:nvSpPr>
        <xdr:cNvPr id="22" name="Text Box 21"/>
        <xdr:cNvSpPr txBox="1">
          <a:spLocks noChangeArrowheads="1"/>
        </xdr:cNvSpPr>
      </xdr:nvSpPr>
      <xdr:spPr>
        <a:xfrm>
          <a:off x="12706350" y="21631275"/>
          <a:ext cx="76200" cy="257175"/>
        </a:xfrm>
        <a:prstGeom prst="rect">
          <a:avLst/>
        </a:prstGeom>
        <a:noFill/>
        <a:ln w="9525">
          <a:noFill/>
          <a:miter lim="800000"/>
        </a:ln>
      </xdr:spPr>
    </xdr:sp>
    <xdr:clientData/>
  </xdr:twoCellAnchor>
  <xdr:twoCellAnchor editAs="oneCell">
    <xdr:from>
      <xdr:col>7</xdr:col>
      <xdr:colOff>0</xdr:colOff>
      <xdr:row>54</xdr:row>
      <xdr:rowOff>152400</xdr:rowOff>
    </xdr:from>
    <xdr:to>
      <xdr:col>7</xdr:col>
      <xdr:colOff>76200</xdr:colOff>
      <xdr:row>56</xdr:row>
      <xdr:rowOff>28574</xdr:rowOff>
    </xdr:to>
    <xdr:sp macro="" textlink="">
      <xdr:nvSpPr>
        <xdr:cNvPr id="23" name="Text Box 22"/>
        <xdr:cNvSpPr txBox="1">
          <a:spLocks noChangeArrowheads="1"/>
        </xdr:cNvSpPr>
      </xdr:nvSpPr>
      <xdr:spPr>
        <a:xfrm>
          <a:off x="12706350" y="21631275"/>
          <a:ext cx="76200" cy="257175"/>
        </a:xfrm>
        <a:prstGeom prst="rect">
          <a:avLst/>
        </a:prstGeom>
        <a:noFill/>
        <a:ln w="9525">
          <a:noFill/>
          <a:miter lim="800000"/>
        </a:ln>
      </xdr:spPr>
    </xdr:sp>
    <xdr:clientData/>
  </xdr:twoCellAnchor>
  <xdr:twoCellAnchor editAs="oneCell">
    <xdr:from>
      <xdr:col>7</xdr:col>
      <xdr:colOff>0</xdr:colOff>
      <xdr:row>135</xdr:row>
      <xdr:rowOff>152400</xdr:rowOff>
    </xdr:from>
    <xdr:to>
      <xdr:col>7</xdr:col>
      <xdr:colOff>76200</xdr:colOff>
      <xdr:row>137</xdr:row>
      <xdr:rowOff>28575</xdr:rowOff>
    </xdr:to>
    <xdr:sp macro="" textlink="">
      <xdr:nvSpPr>
        <xdr:cNvPr id="24" name="Text Box 23"/>
        <xdr:cNvSpPr txBox="1">
          <a:spLocks noChangeArrowheads="1"/>
        </xdr:cNvSpPr>
      </xdr:nvSpPr>
      <xdr:spPr>
        <a:xfrm>
          <a:off x="12706350" y="37080825"/>
          <a:ext cx="76200" cy="257175"/>
        </a:xfrm>
        <a:prstGeom prst="rect">
          <a:avLst/>
        </a:prstGeom>
        <a:noFill/>
        <a:ln w="9525">
          <a:noFill/>
          <a:miter lim="800000"/>
        </a:ln>
      </xdr:spPr>
    </xdr:sp>
    <xdr:clientData/>
  </xdr:twoCellAnchor>
  <xdr:twoCellAnchor editAs="oneCell">
    <xdr:from>
      <xdr:col>7</xdr:col>
      <xdr:colOff>0</xdr:colOff>
      <xdr:row>140</xdr:row>
      <xdr:rowOff>152400</xdr:rowOff>
    </xdr:from>
    <xdr:to>
      <xdr:col>7</xdr:col>
      <xdr:colOff>76200</xdr:colOff>
      <xdr:row>142</xdr:row>
      <xdr:rowOff>28576</xdr:rowOff>
    </xdr:to>
    <xdr:sp macro="" textlink="">
      <xdr:nvSpPr>
        <xdr:cNvPr id="25" name="Text Box 24"/>
        <xdr:cNvSpPr txBox="1">
          <a:spLocks noChangeArrowheads="1"/>
        </xdr:cNvSpPr>
      </xdr:nvSpPr>
      <xdr:spPr>
        <a:xfrm>
          <a:off x="12706350" y="38033325"/>
          <a:ext cx="76200" cy="257175"/>
        </a:xfrm>
        <a:prstGeom prst="rect">
          <a:avLst/>
        </a:prstGeom>
        <a:noFill/>
        <a:ln w="9525">
          <a:noFill/>
          <a:miter lim="800000"/>
        </a:ln>
      </xdr:spPr>
    </xdr:sp>
    <xdr:clientData/>
  </xdr:twoCellAnchor>
  <xdr:twoCellAnchor editAs="oneCell">
    <xdr:from>
      <xdr:col>7</xdr:col>
      <xdr:colOff>0</xdr:colOff>
      <xdr:row>145</xdr:row>
      <xdr:rowOff>152400</xdr:rowOff>
    </xdr:from>
    <xdr:to>
      <xdr:col>7</xdr:col>
      <xdr:colOff>76200</xdr:colOff>
      <xdr:row>147</xdr:row>
      <xdr:rowOff>28575</xdr:rowOff>
    </xdr:to>
    <xdr:sp macro="" textlink="">
      <xdr:nvSpPr>
        <xdr:cNvPr id="26" name="Text Box 25"/>
        <xdr:cNvSpPr txBox="1">
          <a:spLocks noChangeArrowheads="1"/>
        </xdr:cNvSpPr>
      </xdr:nvSpPr>
      <xdr:spPr>
        <a:xfrm>
          <a:off x="12706350" y="38985825"/>
          <a:ext cx="76200" cy="257175"/>
        </a:xfrm>
        <a:prstGeom prst="rect">
          <a:avLst/>
        </a:prstGeom>
        <a:noFill/>
        <a:ln w="9525">
          <a:noFill/>
          <a:miter lim="800000"/>
        </a:ln>
      </xdr:spPr>
    </xdr:sp>
    <xdr:clientData/>
  </xdr:twoCellAnchor>
  <xdr:twoCellAnchor editAs="oneCell">
    <xdr:from>
      <xdr:col>7</xdr:col>
      <xdr:colOff>0</xdr:colOff>
      <xdr:row>144</xdr:row>
      <xdr:rowOff>152400</xdr:rowOff>
    </xdr:from>
    <xdr:to>
      <xdr:col>7</xdr:col>
      <xdr:colOff>76200</xdr:colOff>
      <xdr:row>146</xdr:row>
      <xdr:rowOff>28573</xdr:rowOff>
    </xdr:to>
    <xdr:sp macro="" textlink="">
      <xdr:nvSpPr>
        <xdr:cNvPr id="27" name="Text Box 26"/>
        <xdr:cNvSpPr txBox="1">
          <a:spLocks noChangeArrowheads="1"/>
        </xdr:cNvSpPr>
      </xdr:nvSpPr>
      <xdr:spPr>
        <a:xfrm>
          <a:off x="12706350" y="38795325"/>
          <a:ext cx="76200" cy="256540"/>
        </a:xfrm>
        <a:prstGeom prst="rect">
          <a:avLst/>
        </a:prstGeom>
        <a:noFill/>
        <a:ln w="9525">
          <a:noFill/>
          <a:miter lim="800000"/>
        </a:ln>
      </xdr:spPr>
    </xdr:sp>
    <xdr:clientData/>
  </xdr:twoCellAnchor>
  <xdr:twoCellAnchor editAs="oneCell">
    <xdr:from>
      <xdr:col>7</xdr:col>
      <xdr:colOff>0</xdr:colOff>
      <xdr:row>131</xdr:row>
      <xdr:rowOff>152400</xdr:rowOff>
    </xdr:from>
    <xdr:to>
      <xdr:col>7</xdr:col>
      <xdr:colOff>76200</xdr:colOff>
      <xdr:row>133</xdr:row>
      <xdr:rowOff>28576</xdr:rowOff>
    </xdr:to>
    <xdr:sp macro="" textlink="">
      <xdr:nvSpPr>
        <xdr:cNvPr id="28" name="Text Box 27"/>
        <xdr:cNvSpPr txBox="1">
          <a:spLocks noChangeArrowheads="1"/>
        </xdr:cNvSpPr>
      </xdr:nvSpPr>
      <xdr:spPr>
        <a:xfrm>
          <a:off x="12706350" y="36318825"/>
          <a:ext cx="76200" cy="257175"/>
        </a:xfrm>
        <a:prstGeom prst="rect">
          <a:avLst/>
        </a:prstGeom>
        <a:noFill/>
        <a:ln w="9525">
          <a:noFill/>
          <a:miter lim="800000"/>
        </a:ln>
      </xdr:spPr>
    </xdr:sp>
    <xdr:clientData/>
  </xdr:twoCellAnchor>
  <xdr:twoCellAnchor editAs="oneCell">
    <xdr:from>
      <xdr:col>7</xdr:col>
      <xdr:colOff>0</xdr:colOff>
      <xdr:row>131</xdr:row>
      <xdr:rowOff>152400</xdr:rowOff>
    </xdr:from>
    <xdr:to>
      <xdr:col>7</xdr:col>
      <xdr:colOff>76200</xdr:colOff>
      <xdr:row>133</xdr:row>
      <xdr:rowOff>28576</xdr:rowOff>
    </xdr:to>
    <xdr:sp macro="" textlink="">
      <xdr:nvSpPr>
        <xdr:cNvPr id="29" name="Text Box 28"/>
        <xdr:cNvSpPr txBox="1">
          <a:spLocks noChangeArrowheads="1"/>
        </xdr:cNvSpPr>
      </xdr:nvSpPr>
      <xdr:spPr>
        <a:xfrm>
          <a:off x="12706350" y="36318825"/>
          <a:ext cx="76200" cy="257175"/>
        </a:xfrm>
        <a:prstGeom prst="rect">
          <a:avLst/>
        </a:prstGeom>
        <a:noFill/>
        <a:ln w="9525">
          <a:noFill/>
          <a:miter lim="800000"/>
        </a:ln>
      </xdr:spPr>
    </xdr:sp>
    <xdr:clientData/>
  </xdr:twoCellAnchor>
  <xdr:twoCellAnchor editAs="oneCell">
    <xdr:from>
      <xdr:col>7</xdr:col>
      <xdr:colOff>0</xdr:colOff>
      <xdr:row>65</xdr:row>
      <xdr:rowOff>152400</xdr:rowOff>
    </xdr:from>
    <xdr:to>
      <xdr:col>7</xdr:col>
      <xdr:colOff>76200</xdr:colOff>
      <xdr:row>67</xdr:row>
      <xdr:rowOff>28574</xdr:rowOff>
    </xdr:to>
    <xdr:sp macro="" textlink="">
      <xdr:nvSpPr>
        <xdr:cNvPr id="30" name="Text Box 29"/>
        <xdr:cNvSpPr txBox="1">
          <a:spLocks noChangeArrowheads="1"/>
        </xdr:cNvSpPr>
      </xdr:nvSpPr>
      <xdr:spPr>
        <a:xfrm>
          <a:off x="12706350" y="23726775"/>
          <a:ext cx="76200" cy="257175"/>
        </a:xfrm>
        <a:prstGeom prst="rect">
          <a:avLst/>
        </a:prstGeom>
        <a:noFill/>
        <a:ln w="9525">
          <a:noFill/>
          <a:miter lim="800000"/>
        </a:ln>
      </xdr:spPr>
    </xdr:sp>
    <xdr:clientData/>
  </xdr:twoCellAnchor>
  <xdr:twoCellAnchor editAs="oneCell">
    <xdr:from>
      <xdr:col>7</xdr:col>
      <xdr:colOff>0</xdr:colOff>
      <xdr:row>65</xdr:row>
      <xdr:rowOff>152400</xdr:rowOff>
    </xdr:from>
    <xdr:to>
      <xdr:col>7</xdr:col>
      <xdr:colOff>76200</xdr:colOff>
      <xdr:row>67</xdr:row>
      <xdr:rowOff>28574</xdr:rowOff>
    </xdr:to>
    <xdr:sp macro="" textlink="">
      <xdr:nvSpPr>
        <xdr:cNvPr id="31" name="Text Box 30"/>
        <xdr:cNvSpPr txBox="1">
          <a:spLocks noChangeArrowheads="1"/>
        </xdr:cNvSpPr>
      </xdr:nvSpPr>
      <xdr:spPr>
        <a:xfrm>
          <a:off x="12706350" y="23726775"/>
          <a:ext cx="76200" cy="257175"/>
        </a:xfrm>
        <a:prstGeom prst="rect">
          <a:avLst/>
        </a:prstGeom>
        <a:noFill/>
        <a:ln w="9525">
          <a:noFill/>
          <a:miter lim="800000"/>
        </a:ln>
      </xdr:spPr>
    </xdr:sp>
    <xdr:clientData/>
  </xdr:twoCellAnchor>
  <xdr:twoCellAnchor editAs="oneCell">
    <xdr:from>
      <xdr:col>7</xdr:col>
      <xdr:colOff>0</xdr:colOff>
      <xdr:row>120</xdr:row>
      <xdr:rowOff>152400</xdr:rowOff>
    </xdr:from>
    <xdr:to>
      <xdr:col>7</xdr:col>
      <xdr:colOff>76200</xdr:colOff>
      <xdr:row>122</xdr:row>
      <xdr:rowOff>28575</xdr:rowOff>
    </xdr:to>
    <xdr:sp macro="" textlink="">
      <xdr:nvSpPr>
        <xdr:cNvPr id="32" name="Text Box 31"/>
        <xdr:cNvSpPr txBox="1">
          <a:spLocks noChangeArrowheads="1"/>
        </xdr:cNvSpPr>
      </xdr:nvSpPr>
      <xdr:spPr>
        <a:xfrm>
          <a:off x="12706350" y="34223325"/>
          <a:ext cx="76200" cy="257175"/>
        </a:xfrm>
        <a:prstGeom prst="rect">
          <a:avLst/>
        </a:prstGeom>
        <a:noFill/>
        <a:ln w="9525">
          <a:noFill/>
          <a:miter lim="800000"/>
        </a:ln>
      </xdr:spPr>
    </xdr:sp>
    <xdr:clientData/>
  </xdr:twoCellAnchor>
  <xdr:twoCellAnchor editAs="oneCell">
    <xdr:from>
      <xdr:col>7</xdr:col>
      <xdr:colOff>0</xdr:colOff>
      <xdr:row>125</xdr:row>
      <xdr:rowOff>152400</xdr:rowOff>
    </xdr:from>
    <xdr:to>
      <xdr:col>7</xdr:col>
      <xdr:colOff>76200</xdr:colOff>
      <xdr:row>127</xdr:row>
      <xdr:rowOff>28577</xdr:rowOff>
    </xdr:to>
    <xdr:sp macro="" textlink="">
      <xdr:nvSpPr>
        <xdr:cNvPr id="33" name="Text Box 32"/>
        <xdr:cNvSpPr txBox="1">
          <a:spLocks noChangeArrowheads="1"/>
        </xdr:cNvSpPr>
      </xdr:nvSpPr>
      <xdr:spPr>
        <a:xfrm>
          <a:off x="12706350" y="35175825"/>
          <a:ext cx="76200" cy="257175"/>
        </a:xfrm>
        <a:prstGeom prst="rect">
          <a:avLst/>
        </a:prstGeom>
        <a:noFill/>
        <a:ln w="9525">
          <a:noFill/>
          <a:miter lim="800000"/>
        </a:ln>
      </xdr:spPr>
    </xdr:sp>
    <xdr:clientData/>
  </xdr:twoCellAnchor>
  <xdr:twoCellAnchor editAs="oneCell">
    <xdr:from>
      <xdr:col>7</xdr:col>
      <xdr:colOff>0</xdr:colOff>
      <xdr:row>124</xdr:row>
      <xdr:rowOff>152400</xdr:rowOff>
    </xdr:from>
    <xdr:to>
      <xdr:col>7</xdr:col>
      <xdr:colOff>76200</xdr:colOff>
      <xdr:row>126</xdr:row>
      <xdr:rowOff>28575</xdr:rowOff>
    </xdr:to>
    <xdr:sp macro="" textlink="">
      <xdr:nvSpPr>
        <xdr:cNvPr id="34" name="Text Box 33"/>
        <xdr:cNvSpPr txBox="1">
          <a:spLocks noChangeArrowheads="1"/>
        </xdr:cNvSpPr>
      </xdr:nvSpPr>
      <xdr:spPr>
        <a:xfrm>
          <a:off x="12706350" y="34985325"/>
          <a:ext cx="76200" cy="257175"/>
        </a:xfrm>
        <a:prstGeom prst="rect">
          <a:avLst/>
        </a:prstGeom>
        <a:noFill/>
        <a:ln w="9525">
          <a:noFill/>
          <a:miter lim="800000"/>
        </a:ln>
      </xdr:spPr>
    </xdr:sp>
    <xdr:clientData/>
  </xdr:twoCellAnchor>
  <xdr:twoCellAnchor editAs="oneCell">
    <xdr:from>
      <xdr:col>7</xdr:col>
      <xdr:colOff>0</xdr:colOff>
      <xdr:row>120</xdr:row>
      <xdr:rowOff>152400</xdr:rowOff>
    </xdr:from>
    <xdr:to>
      <xdr:col>7</xdr:col>
      <xdr:colOff>76200</xdr:colOff>
      <xdr:row>122</xdr:row>
      <xdr:rowOff>28575</xdr:rowOff>
    </xdr:to>
    <xdr:sp macro="" textlink="">
      <xdr:nvSpPr>
        <xdr:cNvPr id="35" name="Text Box 34"/>
        <xdr:cNvSpPr txBox="1">
          <a:spLocks noChangeArrowheads="1"/>
        </xdr:cNvSpPr>
      </xdr:nvSpPr>
      <xdr:spPr>
        <a:xfrm>
          <a:off x="12706350" y="34223325"/>
          <a:ext cx="76200" cy="257175"/>
        </a:xfrm>
        <a:prstGeom prst="rect">
          <a:avLst/>
        </a:prstGeom>
        <a:noFill/>
        <a:ln w="9525">
          <a:noFill/>
          <a:miter lim="800000"/>
        </a:ln>
      </xdr:spPr>
    </xdr:sp>
    <xdr:clientData/>
  </xdr:twoCellAnchor>
  <xdr:twoCellAnchor editAs="oneCell">
    <xdr:from>
      <xdr:col>7</xdr:col>
      <xdr:colOff>0</xdr:colOff>
      <xdr:row>127</xdr:row>
      <xdr:rowOff>152400</xdr:rowOff>
    </xdr:from>
    <xdr:to>
      <xdr:col>7</xdr:col>
      <xdr:colOff>76200</xdr:colOff>
      <xdr:row>129</xdr:row>
      <xdr:rowOff>28574</xdr:rowOff>
    </xdr:to>
    <xdr:sp macro="" textlink="">
      <xdr:nvSpPr>
        <xdr:cNvPr id="36" name="Text Box 35"/>
        <xdr:cNvSpPr txBox="1">
          <a:spLocks noChangeArrowheads="1"/>
        </xdr:cNvSpPr>
      </xdr:nvSpPr>
      <xdr:spPr>
        <a:xfrm>
          <a:off x="12706350" y="35556825"/>
          <a:ext cx="76200" cy="256540"/>
        </a:xfrm>
        <a:prstGeom prst="rect">
          <a:avLst/>
        </a:prstGeom>
        <a:noFill/>
        <a:ln w="9525">
          <a:noFill/>
          <a:miter lim="800000"/>
        </a:ln>
      </xdr:spPr>
    </xdr:sp>
    <xdr:clientData/>
  </xdr:twoCellAnchor>
  <xdr:twoCellAnchor editAs="oneCell">
    <xdr:from>
      <xdr:col>7</xdr:col>
      <xdr:colOff>0</xdr:colOff>
      <xdr:row>127</xdr:row>
      <xdr:rowOff>152400</xdr:rowOff>
    </xdr:from>
    <xdr:to>
      <xdr:col>7</xdr:col>
      <xdr:colOff>76200</xdr:colOff>
      <xdr:row>129</xdr:row>
      <xdr:rowOff>28574</xdr:rowOff>
    </xdr:to>
    <xdr:sp macro="" textlink="">
      <xdr:nvSpPr>
        <xdr:cNvPr id="37" name="Text Box 36"/>
        <xdr:cNvSpPr txBox="1">
          <a:spLocks noChangeArrowheads="1"/>
        </xdr:cNvSpPr>
      </xdr:nvSpPr>
      <xdr:spPr>
        <a:xfrm>
          <a:off x="12706350" y="35556825"/>
          <a:ext cx="76200" cy="256540"/>
        </a:xfrm>
        <a:prstGeom prst="rect">
          <a:avLst/>
        </a:prstGeom>
        <a:noFill/>
        <a:ln w="9525">
          <a:noFill/>
          <a:miter lim="800000"/>
        </a:ln>
      </xdr:spPr>
    </xdr:sp>
    <xdr:clientData/>
  </xdr:twoCellAnchor>
  <xdr:twoCellAnchor editAs="oneCell">
    <xdr:from>
      <xdr:col>7</xdr:col>
      <xdr:colOff>0</xdr:colOff>
      <xdr:row>133</xdr:row>
      <xdr:rowOff>152400</xdr:rowOff>
    </xdr:from>
    <xdr:to>
      <xdr:col>7</xdr:col>
      <xdr:colOff>76200</xdr:colOff>
      <xdr:row>135</xdr:row>
      <xdr:rowOff>28573</xdr:rowOff>
    </xdr:to>
    <xdr:sp macro="" textlink="">
      <xdr:nvSpPr>
        <xdr:cNvPr id="38" name="Text Box 37"/>
        <xdr:cNvSpPr txBox="1">
          <a:spLocks noChangeArrowheads="1"/>
        </xdr:cNvSpPr>
      </xdr:nvSpPr>
      <xdr:spPr>
        <a:xfrm>
          <a:off x="12706350" y="36699825"/>
          <a:ext cx="76200" cy="256540"/>
        </a:xfrm>
        <a:prstGeom prst="rect">
          <a:avLst/>
        </a:prstGeom>
        <a:noFill/>
        <a:ln w="9525">
          <a:noFill/>
          <a:miter lim="800000"/>
        </a:ln>
      </xdr:spPr>
    </xdr:sp>
    <xdr:clientData/>
  </xdr:twoCellAnchor>
  <xdr:twoCellAnchor editAs="oneCell">
    <xdr:from>
      <xdr:col>7</xdr:col>
      <xdr:colOff>0</xdr:colOff>
      <xdr:row>133</xdr:row>
      <xdr:rowOff>152400</xdr:rowOff>
    </xdr:from>
    <xdr:to>
      <xdr:col>7</xdr:col>
      <xdr:colOff>76200</xdr:colOff>
      <xdr:row>135</xdr:row>
      <xdr:rowOff>28573</xdr:rowOff>
    </xdr:to>
    <xdr:sp macro="" textlink="">
      <xdr:nvSpPr>
        <xdr:cNvPr id="39" name="Text Box 38"/>
        <xdr:cNvSpPr txBox="1">
          <a:spLocks noChangeArrowheads="1"/>
        </xdr:cNvSpPr>
      </xdr:nvSpPr>
      <xdr:spPr>
        <a:xfrm>
          <a:off x="12706350" y="36699825"/>
          <a:ext cx="76200" cy="256540"/>
        </a:xfrm>
        <a:prstGeom prst="rect">
          <a:avLst/>
        </a:prstGeom>
        <a:noFill/>
        <a:ln w="9525">
          <a:noFill/>
          <a:miter lim="800000"/>
        </a:ln>
      </xdr:spPr>
    </xdr:sp>
    <xdr:clientData/>
  </xdr:twoCellAnchor>
  <xdr:twoCellAnchor editAs="oneCell">
    <xdr:from>
      <xdr:col>7</xdr:col>
      <xdr:colOff>0</xdr:colOff>
      <xdr:row>133</xdr:row>
      <xdr:rowOff>152400</xdr:rowOff>
    </xdr:from>
    <xdr:to>
      <xdr:col>7</xdr:col>
      <xdr:colOff>76200</xdr:colOff>
      <xdr:row>135</xdr:row>
      <xdr:rowOff>28573</xdr:rowOff>
    </xdr:to>
    <xdr:sp macro="" textlink="">
      <xdr:nvSpPr>
        <xdr:cNvPr id="40" name="Text Box 39"/>
        <xdr:cNvSpPr txBox="1">
          <a:spLocks noChangeArrowheads="1"/>
        </xdr:cNvSpPr>
      </xdr:nvSpPr>
      <xdr:spPr>
        <a:xfrm>
          <a:off x="12706350" y="36699825"/>
          <a:ext cx="76200" cy="25654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41" name="Text Box 4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42" name="Text Box 4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43" name="Text Box 4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44" name="Text Box 4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45" name="Text Box 4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46" name="Text Box 46"/>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47" name="Text Box 47"/>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48" name="Text Box 48"/>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49" name="Text Box 49"/>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50" name="Text Box 5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51" name="Text Box 5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52" name="Text Box 5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53" name="Text Box 5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54" name="Text Box 54"/>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55"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56" name="Text Box 56"/>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46419</xdr:rowOff>
    </xdr:to>
    <xdr:sp macro="" textlink="">
      <xdr:nvSpPr>
        <xdr:cNvPr id="57" name="Text Box 57"/>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58" name="Text Box 5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219245</xdr:rowOff>
    </xdr:to>
    <xdr:sp macro="" textlink="">
      <xdr:nvSpPr>
        <xdr:cNvPr id="59" name="Text Box 59"/>
        <xdr:cNvSpPr txBox="1">
          <a:spLocks noChangeArrowheads="1"/>
        </xdr:cNvSpPr>
      </xdr:nvSpPr>
      <xdr:spPr>
        <a:xfrm>
          <a:off x="12706350" y="10001250"/>
          <a:ext cx="76200" cy="21907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60" name="Text Box 6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46419</xdr:rowOff>
    </xdr:to>
    <xdr:sp macro="" textlink="">
      <xdr:nvSpPr>
        <xdr:cNvPr id="61" name="Text Box 61"/>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62" name="Text Box 62"/>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27369</xdr:rowOff>
    </xdr:to>
    <xdr:sp macro="" textlink="">
      <xdr:nvSpPr>
        <xdr:cNvPr id="63" name="Text Box 63"/>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26</xdr:row>
      <xdr:rowOff>152400</xdr:rowOff>
    </xdr:from>
    <xdr:to>
      <xdr:col>7</xdr:col>
      <xdr:colOff>76200</xdr:colOff>
      <xdr:row>26</xdr:row>
      <xdr:rowOff>385998</xdr:rowOff>
    </xdr:to>
    <xdr:sp macro="" textlink="">
      <xdr:nvSpPr>
        <xdr:cNvPr id="64" name="Text Box 64"/>
        <xdr:cNvSpPr txBox="1">
          <a:spLocks noChangeArrowheads="1"/>
        </xdr:cNvSpPr>
      </xdr:nvSpPr>
      <xdr:spPr>
        <a:xfrm>
          <a:off x="12706350" y="10153650"/>
          <a:ext cx="76200" cy="233045"/>
        </a:xfrm>
        <a:prstGeom prst="rect">
          <a:avLst/>
        </a:prstGeom>
        <a:noFill/>
        <a:ln w="9525">
          <a:noFill/>
          <a:miter lim="800000"/>
        </a:ln>
      </xdr:spPr>
    </xdr:sp>
    <xdr:clientData/>
  </xdr:twoCellAnchor>
  <xdr:twoCellAnchor editAs="oneCell">
    <xdr:from>
      <xdr:col>7</xdr:col>
      <xdr:colOff>0</xdr:colOff>
      <xdr:row>26</xdr:row>
      <xdr:rowOff>152400</xdr:rowOff>
    </xdr:from>
    <xdr:to>
      <xdr:col>7</xdr:col>
      <xdr:colOff>76200</xdr:colOff>
      <xdr:row>26</xdr:row>
      <xdr:rowOff>385998</xdr:rowOff>
    </xdr:to>
    <xdr:sp macro="" textlink="">
      <xdr:nvSpPr>
        <xdr:cNvPr id="65" name="Text Box 65"/>
        <xdr:cNvSpPr txBox="1">
          <a:spLocks noChangeArrowheads="1"/>
        </xdr:cNvSpPr>
      </xdr:nvSpPr>
      <xdr:spPr>
        <a:xfrm>
          <a:off x="12706350" y="10153650"/>
          <a:ext cx="76200" cy="23304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66" name="Text Box 67"/>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67" name="Text Box 6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68" name="Text Box 69"/>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69"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70"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46419</xdr:rowOff>
    </xdr:to>
    <xdr:sp macro="" textlink="">
      <xdr:nvSpPr>
        <xdr:cNvPr id="71" name="Text Box 72"/>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27369</xdr:rowOff>
    </xdr:to>
    <xdr:sp macro="" textlink="">
      <xdr:nvSpPr>
        <xdr:cNvPr id="72" name="Text Box 73"/>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46419</xdr:rowOff>
    </xdr:to>
    <xdr:sp macro="" textlink="">
      <xdr:nvSpPr>
        <xdr:cNvPr id="73" name="Text Box 74"/>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74" name="Text Box 75"/>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75" name="Text Box 7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76" name="Text Box 77"/>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77" name="Text Box 78"/>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78" name="Text Box 79"/>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79" name="Text Box 8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80" name="Text Box 8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81" name="Text Box 8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82" name="Text Box 8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83" name="Text Box 8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84" name="Text Box 8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85" name="Text Box 86"/>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86" name="Text Box 87"/>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87" name="Text Box 88"/>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88" name="Text Box 89"/>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89" name="Text Box 9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90" name="Text Box 9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91" name="Text Box 9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92" name="Text Box 9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93" name="Text Box 9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94" name="Text Box 9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95" name="Text Box 96"/>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96" name="Text Box 97"/>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97" name="Text Box 98"/>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98" name="Text Box 99"/>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99" name="Text Box 10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00" name="Text Box 10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01" name="Text Box 10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02" name="Text Box 10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03" name="Text Box 10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04" name="Text Box 10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05" name="Text Box 106"/>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06" name="Text Box 107"/>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07" name="Text Box 108"/>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08" name="Text Box 109"/>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09" name="Text Box 11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10" name="Text Box 11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11" name="Text Box 11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12" name="Text Box 11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13" name="Text Box 11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14" name="Text Box 11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115" name="Text Box 11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116" name="Text Box 117"/>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17" name="Text Box 11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18" name="Text Box 119"/>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19" name="Text Box 12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20" name="Text Box 12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21" name="Text Box 122"/>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22" name="Text Box 123"/>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23" name="Text Box 54"/>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24" name="Text Box 54"/>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25"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126"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127"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12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129"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13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13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3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133"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3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3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219245</xdr:rowOff>
    </xdr:to>
    <xdr:sp macro="" textlink="">
      <xdr:nvSpPr>
        <xdr:cNvPr id="136" name="Text Box 56"/>
        <xdr:cNvSpPr txBox="1">
          <a:spLocks noChangeArrowheads="1"/>
        </xdr:cNvSpPr>
      </xdr:nvSpPr>
      <xdr:spPr>
        <a:xfrm>
          <a:off x="12706350" y="10001250"/>
          <a:ext cx="76200" cy="21907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219245</xdr:rowOff>
    </xdr:to>
    <xdr:sp macro="" textlink="">
      <xdr:nvSpPr>
        <xdr:cNvPr id="137" name="Text Box 78"/>
        <xdr:cNvSpPr txBox="1">
          <a:spLocks noChangeArrowheads="1"/>
        </xdr:cNvSpPr>
      </xdr:nvSpPr>
      <xdr:spPr>
        <a:xfrm>
          <a:off x="12706350" y="10001250"/>
          <a:ext cx="76200" cy="21907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38" name="Text Box 5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219245</xdr:rowOff>
    </xdr:to>
    <xdr:sp macro="" textlink="">
      <xdr:nvSpPr>
        <xdr:cNvPr id="139" name="Text Box 70"/>
        <xdr:cNvSpPr txBox="1">
          <a:spLocks noChangeArrowheads="1"/>
        </xdr:cNvSpPr>
      </xdr:nvSpPr>
      <xdr:spPr>
        <a:xfrm>
          <a:off x="12706350" y="10001250"/>
          <a:ext cx="76200" cy="21907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40" name="Text Box 7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224008</xdr:rowOff>
    </xdr:to>
    <xdr:sp macro="" textlink="">
      <xdr:nvSpPr>
        <xdr:cNvPr id="141" name="Text Box 7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42"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43"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44"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45"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46"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47"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48"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49"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50"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51"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52"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53"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54"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55"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56"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57"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58"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59"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60"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61"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62"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63"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64"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65"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66"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67"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68"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69"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70"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71"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172"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173"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17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17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76"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177"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78"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7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80"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8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82"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83"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84"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85"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86"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87"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88"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89"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90"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91"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92"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93"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94"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195"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196"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197"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198"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19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200" name="Text Box 56"/>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201" name="Text Box 78"/>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02"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203"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0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0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06"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207"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08"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0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210"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211"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1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213"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1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1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16"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17"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18"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19"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20"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21"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22"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23"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24"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25"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26"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214312</xdr:rowOff>
    </xdr:to>
    <xdr:sp macro="" textlink="">
      <xdr:nvSpPr>
        <xdr:cNvPr id="227"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2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46419</xdr:rowOff>
    </xdr:to>
    <xdr:sp macro="" textlink="">
      <xdr:nvSpPr>
        <xdr:cNvPr id="229" name="Text Box 70"/>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3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3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46419</xdr:rowOff>
    </xdr:to>
    <xdr:sp macro="" textlink="">
      <xdr:nvSpPr>
        <xdr:cNvPr id="232" name="Text Box 56"/>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46419</xdr:rowOff>
    </xdr:to>
    <xdr:sp macro="" textlink="">
      <xdr:nvSpPr>
        <xdr:cNvPr id="233" name="Text Box 78"/>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3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46419</xdr:rowOff>
    </xdr:to>
    <xdr:sp macro="" textlink="">
      <xdr:nvSpPr>
        <xdr:cNvPr id="235" name="Text Box 70"/>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3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3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38"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239"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40"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41"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242"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243"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44"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245"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46"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47"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48"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4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5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5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52"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53"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54"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5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56"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257"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258"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259"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260"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261"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262" name="Text Box 56"/>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263" name="Text Box 78"/>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264"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51183</xdr:rowOff>
    </xdr:to>
    <xdr:sp macro="" textlink="">
      <xdr:nvSpPr>
        <xdr:cNvPr id="265"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266"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267"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6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269"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7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7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272"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273"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7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275"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7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27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78"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279"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80"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81"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282"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283"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84"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285"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86"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29209</xdr:rowOff>
    </xdr:to>
    <xdr:sp macro="" textlink="">
      <xdr:nvSpPr>
        <xdr:cNvPr id="287"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88"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89"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90"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91"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9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9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9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95"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96"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97"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9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29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0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01"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02"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03"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0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0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0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07"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0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0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10"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11"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1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13"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1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1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1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17"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18"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19"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20"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2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2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23"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24"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25"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2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2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28"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29"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30"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31"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3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3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3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3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3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3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38"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39"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4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4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4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4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44"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45"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46"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47"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48"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49"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50"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51"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352"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53"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35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35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56"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57"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35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359"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36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36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62"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63"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64"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65"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66"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67"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68"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69"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7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71"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7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7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74"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75"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7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36895</xdr:rowOff>
    </xdr:to>
    <xdr:sp macro="" textlink="">
      <xdr:nvSpPr>
        <xdr:cNvPr id="377"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7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37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80"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81"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82"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8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84"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85"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86"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87"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88"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8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90"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9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92"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93"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9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39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9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39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398"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399"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400"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401"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402"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403"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404"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405"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406"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407"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408"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409"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10"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11"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12"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13"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1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1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16"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17"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18"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19"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2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2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2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23"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24"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25"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26"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27"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28"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29"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3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3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32"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33"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34"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35"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36"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37"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38"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39"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40"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41"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42"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43"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44"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45"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46"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47"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48"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4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50"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51"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5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453"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5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45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56"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57"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58"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59"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6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6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6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63"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64"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65"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66"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19053</xdr:rowOff>
    </xdr:to>
    <xdr:sp macro="" textlink="">
      <xdr:nvSpPr>
        <xdr:cNvPr id="467"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68"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69"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70"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71"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7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7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74"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75"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76"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77"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78"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7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8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81"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82"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83"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8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8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86"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487"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88"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8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490" name="Text Box 56"/>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491" name="Text Box 78"/>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92"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493"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9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49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496" name="Text Box 56"/>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497" name="Text Box 78"/>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498"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499"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500"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501" name="Text Box 56"/>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502" name="Text Box 78"/>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503"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04"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505"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06"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0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508" name="Text Box 56"/>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509" name="Text Box 78"/>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1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171453</xdr:rowOff>
    </xdr:to>
    <xdr:sp macro="" textlink="">
      <xdr:nvSpPr>
        <xdr:cNvPr id="511"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1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1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14"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15"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16"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17"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18"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1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2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21"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22"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23"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2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2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26"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27"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28"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29"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30"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3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32"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33"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34"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35"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36"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3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38"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39"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40"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41"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4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4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44"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4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46"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4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48"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49"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5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5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5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5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54"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55"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56"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5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58"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59"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60"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6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62"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6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6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6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66"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67"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68"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6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70"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7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72"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73"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74"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75"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76"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7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78"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79"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80"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81"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8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8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84"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85"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86"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87"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88"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8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9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91"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92"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93"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9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9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96"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97"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98"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599"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00"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0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02"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0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0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0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06"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07"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08"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0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10"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1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12"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13"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14"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1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16"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17"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18"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1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2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2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2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2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24"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25"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26"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2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41</xdr:row>
      <xdr:rowOff>0</xdr:rowOff>
    </xdr:from>
    <xdr:to>
      <xdr:col>7</xdr:col>
      <xdr:colOff>76200</xdr:colOff>
      <xdr:row>42</xdr:row>
      <xdr:rowOff>9522</xdr:rowOff>
    </xdr:to>
    <xdr:sp macro="" textlink="">
      <xdr:nvSpPr>
        <xdr:cNvPr id="628"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8</xdr:col>
      <xdr:colOff>304800</xdr:colOff>
      <xdr:row>41</xdr:row>
      <xdr:rowOff>0</xdr:rowOff>
    </xdr:from>
    <xdr:to>
      <xdr:col>8</xdr:col>
      <xdr:colOff>381000</xdr:colOff>
      <xdr:row>42</xdr:row>
      <xdr:rowOff>9522</xdr:rowOff>
    </xdr:to>
    <xdr:sp macro="" textlink="">
      <xdr:nvSpPr>
        <xdr:cNvPr id="629" name="Text Box 70"/>
        <xdr:cNvSpPr txBox="1">
          <a:spLocks noChangeArrowheads="1"/>
        </xdr:cNvSpPr>
      </xdr:nvSpPr>
      <xdr:spPr>
        <a:xfrm>
          <a:off x="13858875" y="19002375"/>
          <a:ext cx="76200" cy="1993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30" name="Text Box 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31" name="Text Box 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32" name="Text Box 54"/>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33"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34" name="Text Box 5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35" name="Text Box 6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36" name="Text Box 62"/>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37" name="Text Box 67"/>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38" name="Text Box 6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39" name="Text Box 69"/>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40"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41"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42" name="Text Box 54"/>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43" name="Text Box 54"/>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44"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45"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46"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47"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48"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49"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50"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51"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52"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53"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54"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55"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56"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57"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58"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59"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60"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61"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62"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63"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64"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65"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66"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67"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68"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69"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70"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71"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72"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73"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74"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75"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76"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77"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78"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79"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80"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81"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82"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83"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84"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85"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86"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87"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88"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27371</xdr:rowOff>
    </xdr:to>
    <xdr:sp macro="" textlink="">
      <xdr:nvSpPr>
        <xdr:cNvPr id="689"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690"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691"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692"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693"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694"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695"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696"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697"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69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699"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0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0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702"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703"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0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13083</xdr:rowOff>
    </xdr:to>
    <xdr:sp macro="" textlink="">
      <xdr:nvSpPr>
        <xdr:cNvPr id="705"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0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0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08" name="Text Box 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09" name="Text Box 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10"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11"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12" name="Text Box 5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13" name="Text Box 6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14" name="Text Box 62"/>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15" name="Text Box 67"/>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16" name="Text Box 6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17" name="Text Box 69"/>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18"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19"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20"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21"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22"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23"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2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2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26"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27"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2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2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3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3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32"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33"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3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3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3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3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38"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39"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40"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4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42"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43"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44"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45"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46"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4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48"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4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50"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51"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52"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53"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54"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55"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56"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57"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58"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59"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6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6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62"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63"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6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6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6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17845</xdr:rowOff>
    </xdr:to>
    <xdr:sp macro="" textlink="">
      <xdr:nvSpPr>
        <xdr:cNvPr id="76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68" name="Text Box 56"/>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69" name="Text Box 78"/>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70"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71"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72"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73" name="Text Box 56"/>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74" name="Text Box 78"/>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75"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7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77"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7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7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80" name="Text Box 56"/>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81" name="Text Box 78"/>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8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42071</xdr:rowOff>
    </xdr:to>
    <xdr:sp macro="" textlink="">
      <xdr:nvSpPr>
        <xdr:cNvPr id="783"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8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8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86" name="Text Box 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87" name="Text Box 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88"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89"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90" name="Text Box 5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91" name="Text Box 6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92" name="Text Box 62"/>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93" name="Text Box 67"/>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94" name="Text Box 6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95" name="Text Box 69"/>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96"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97"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98"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799"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00"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01"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0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0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04"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05"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0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0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0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0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10"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11"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1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1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1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1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16"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17"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18"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1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20"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2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22"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23"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2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2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2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2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28"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29"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30"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31"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32"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33"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34"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35"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36"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37"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3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3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40"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41"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4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4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4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24638</xdr:rowOff>
    </xdr:to>
    <xdr:sp macro="" textlink="">
      <xdr:nvSpPr>
        <xdr:cNvPr id="84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46"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47"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48"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4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50"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51"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52"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5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5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5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5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5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58"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59"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6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48260</xdr:rowOff>
    </xdr:to>
    <xdr:sp macro="" textlink="">
      <xdr:nvSpPr>
        <xdr:cNvPr id="86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6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6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64" name="Text Box 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65" name="Text Box 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66"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67"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68" name="Text Box 5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69" name="Text Box 6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70" name="Text Box 62"/>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71" name="Text Box 67"/>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72" name="Text Box 6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73" name="Text Box 69"/>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74"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75"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76"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77"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78"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79"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80"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8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82"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83"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8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8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8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8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88"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89"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9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9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9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9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94"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95"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9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9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9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89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00"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01"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0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0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0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0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0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07"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08"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09"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10"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11"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12"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13"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14"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15"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1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1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18"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19"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2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2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2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24450</xdr:rowOff>
    </xdr:to>
    <xdr:sp macro="" textlink="">
      <xdr:nvSpPr>
        <xdr:cNvPr id="92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24"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25"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26"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27"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28"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29"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30"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31"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3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33"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3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3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36"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37"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38"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939"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4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4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42" name="Text Box 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43" name="Text Box 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44" name="Text Box 54"/>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45"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46" name="Text Box 5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47" name="Text Box 6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48" name="Text Box 62"/>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49" name="Text Box 67"/>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50" name="Text Box 6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51" name="Text Box 69"/>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52"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53"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54" name="Text Box 54"/>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55" name="Text Box 54"/>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56"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57"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58"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5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60"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61"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6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63"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6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6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66"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67"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68"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6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7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7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72"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73"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74"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7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76"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77"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78"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79"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80"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8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82"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83"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84"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85"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86"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87"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88"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89"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90"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91"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92"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93"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9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9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96"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97"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98"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99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00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19054</xdr:rowOff>
    </xdr:to>
    <xdr:sp macro="" textlink="">
      <xdr:nvSpPr>
        <xdr:cNvPr id="100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224007</xdr:rowOff>
    </xdr:to>
    <xdr:sp macro="" textlink="">
      <xdr:nvSpPr>
        <xdr:cNvPr id="1002" name="Text Box 5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224007</xdr:rowOff>
    </xdr:to>
    <xdr:sp macro="" textlink="">
      <xdr:nvSpPr>
        <xdr:cNvPr id="1003" name="Text Box 7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224007</xdr:rowOff>
    </xdr:to>
    <xdr:sp macro="" textlink="">
      <xdr:nvSpPr>
        <xdr:cNvPr id="1004" name="Text Box 7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224007</xdr:rowOff>
    </xdr:to>
    <xdr:sp macro="" textlink="">
      <xdr:nvSpPr>
        <xdr:cNvPr id="1005" name="Text Box 5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224007</xdr:rowOff>
    </xdr:to>
    <xdr:sp macro="" textlink="">
      <xdr:nvSpPr>
        <xdr:cNvPr id="1006" name="Text Box 7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26</xdr:row>
      <xdr:rowOff>0</xdr:rowOff>
    </xdr:from>
    <xdr:to>
      <xdr:col>7</xdr:col>
      <xdr:colOff>76200</xdr:colOff>
      <xdr:row>26</xdr:row>
      <xdr:rowOff>224007</xdr:rowOff>
    </xdr:to>
    <xdr:sp macro="" textlink="">
      <xdr:nvSpPr>
        <xdr:cNvPr id="1007" name="Text Box 7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08" name="Text Box 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09" name="Text Box 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10" name="Text Box 54"/>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11"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12" name="Text Box 5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13" name="Text Box 6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14" name="Text Box 62"/>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15" name="Text Box 67"/>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16" name="Text Box 6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17" name="Text Box 69"/>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18"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19"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20" name="Text Box 54"/>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21" name="Text Box 54"/>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22"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23"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24"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25"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26"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27"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28"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29"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30"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31"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32"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33"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34"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35"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36"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37"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38"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39"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40"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41"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42"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43"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44"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45"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46"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47"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48"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49"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50"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51"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52"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53"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54"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55"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56"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57"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58"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59"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60"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61"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62"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63"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64"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65"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66"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67"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68"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69"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70"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71"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72"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73"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74"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75"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32133</xdr:rowOff>
    </xdr:to>
    <xdr:sp macro="" textlink="">
      <xdr:nvSpPr>
        <xdr:cNvPr id="1076"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77" name="Text Box 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78" name="Text Box 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79"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80"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81" name="Text Box 5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82" name="Text Box 6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83" name="Text Box 62"/>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84" name="Text Box 67"/>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85" name="Text Box 6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86" name="Text Box 69"/>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8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88"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89"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90"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9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92"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93"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9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9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9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9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98"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099"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00"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0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02"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03"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04"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05"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06"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0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08"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0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10"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11"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12"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13"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1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1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16"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17"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1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1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2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2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22"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23"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2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2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2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2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28"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29"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30"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3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32"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33"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34"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35"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36"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3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38"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3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40"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41"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42"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43"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4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17846</xdr:rowOff>
    </xdr:to>
    <xdr:sp macro="" textlink="">
      <xdr:nvSpPr>
        <xdr:cNvPr id="114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46" name="Text Box 11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47" name="Text Box 117"/>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48"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49"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50"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51"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52"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53"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54"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55"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56"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57"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58"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59"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60"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61"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62"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63"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64"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65"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66"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67"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68"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69"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70"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43498</xdr:rowOff>
    </xdr:to>
    <xdr:sp macro="" textlink="">
      <xdr:nvSpPr>
        <xdr:cNvPr id="1171"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72" name="Text Box 11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73" name="Text Box 117"/>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74"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75"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76"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77"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78"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79"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80"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81"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82"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83"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84"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85"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86"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87"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88"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89"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90"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91"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92"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93"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94"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95"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96"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41</xdr:row>
      <xdr:rowOff>0</xdr:rowOff>
    </xdr:to>
    <xdr:sp macro="" textlink="">
      <xdr:nvSpPr>
        <xdr:cNvPr id="1197"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198" name="Text Box 11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199" name="Text Box 117"/>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00"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01"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02"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03"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04"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05"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06"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07"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08"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09"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10"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11"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12"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13"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14"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15"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16"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17"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18"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19"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20"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21"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22"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14291</xdr:rowOff>
    </xdr:to>
    <xdr:sp macro="" textlink="">
      <xdr:nvSpPr>
        <xdr:cNvPr id="1223"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51" name="Text Box 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52" name="Text Box 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53" name="Text Box 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54" name="Text Box 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55" name="Text Box 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56" name="Text Box 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47722</xdr:rowOff>
    </xdr:to>
    <xdr:sp macro="" textlink="">
      <xdr:nvSpPr>
        <xdr:cNvPr id="1757" name="Text Box 8"/>
        <xdr:cNvSpPr txBox="1">
          <a:spLocks noChangeArrowheads="1"/>
        </xdr:cNvSpPr>
      </xdr:nvSpPr>
      <xdr:spPr>
        <a:xfrm>
          <a:off x="12706350" y="18611850"/>
          <a:ext cx="76200" cy="23812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58" name="Text Box 9"/>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59" name="Text Box 1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60" name="Text Box 1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61" name="Text Box 1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62" name="Text Box 1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63" name="Text Box 1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64" name="Text Box 1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65" name="Text Box 1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66" name="Text Box 4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67" name="Text Box 4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68" name="Text Box 4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69" name="Text Box 4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70" name="Text Box 4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71" name="Text Box 4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72" name="Text Box 47"/>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73" name="Text Box 4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74" name="Text Box 49"/>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75" name="Text Box 5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76" name="Text Box 5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77" name="Text Box 5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78" name="Text Box 5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79"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80"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81" name="Text Box 5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32258</xdr:rowOff>
    </xdr:to>
    <xdr:sp macro="" textlink="">
      <xdr:nvSpPr>
        <xdr:cNvPr id="1782" name="Text Box 59"/>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83" name="Text Box 6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84" name="Text Box 62"/>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47722</xdr:rowOff>
    </xdr:to>
    <xdr:sp macro="" textlink="">
      <xdr:nvSpPr>
        <xdr:cNvPr id="1785" name="Text Box 64"/>
        <xdr:cNvSpPr txBox="1">
          <a:spLocks noChangeArrowheads="1"/>
        </xdr:cNvSpPr>
      </xdr:nvSpPr>
      <xdr:spPr>
        <a:xfrm>
          <a:off x="12706350" y="18611850"/>
          <a:ext cx="76200" cy="23812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47722</xdr:rowOff>
    </xdr:to>
    <xdr:sp macro="" textlink="">
      <xdr:nvSpPr>
        <xdr:cNvPr id="1786" name="Text Box 65"/>
        <xdr:cNvSpPr txBox="1">
          <a:spLocks noChangeArrowheads="1"/>
        </xdr:cNvSpPr>
      </xdr:nvSpPr>
      <xdr:spPr>
        <a:xfrm>
          <a:off x="12706350" y="18611850"/>
          <a:ext cx="76200" cy="23812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87" name="Text Box 67"/>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88" name="Text Box 6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89" name="Text Box 69"/>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9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79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92" name="Text Box 8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93" name="Text Box 8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94" name="Text Box 8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95" name="Text Box 8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96" name="Text Box 8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97" name="Text Box 8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98" name="Text Box 8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799" name="Text Box 87"/>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00" name="Text Box 8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01" name="Text Box 89"/>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02" name="Text Box 9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03" name="Text Box 9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04" name="Text Box 9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05" name="Text Box 9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06" name="Text Box 9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07" name="Text Box 9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08" name="Text Box 9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09" name="Text Box 97"/>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10" name="Text Box 9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11" name="Text Box 99"/>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12" name="Text Box 10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13" name="Text Box 10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14" name="Text Box 10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15" name="Text Box 10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16" name="Text Box 10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17" name="Text Box 10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18" name="Text Box 10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19" name="Text Box 107"/>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20" name="Text Box 10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21" name="Text Box 109"/>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22" name="Text Box 11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23" name="Text Box 11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24" name="Text Box 11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25" name="Text Box 11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26" name="Text Box 11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27" name="Text Box 11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28"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29"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3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32258</xdr:rowOff>
    </xdr:to>
    <xdr:sp macro="" textlink="">
      <xdr:nvSpPr>
        <xdr:cNvPr id="1831"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32258</xdr:rowOff>
    </xdr:to>
    <xdr:sp macro="" textlink="">
      <xdr:nvSpPr>
        <xdr:cNvPr id="1832"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33" name="Text Box 5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32258</xdr:rowOff>
    </xdr:to>
    <xdr:sp macro="" textlink="">
      <xdr:nvSpPr>
        <xdr:cNvPr id="1834"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35" name="Text Box 7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37021</xdr:rowOff>
    </xdr:to>
    <xdr:sp macro="" textlink="">
      <xdr:nvSpPr>
        <xdr:cNvPr id="1836"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3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3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3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4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4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4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43"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44"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45"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4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47"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4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49"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50"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51"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5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5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5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5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5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5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5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5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6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61"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62"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63"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6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65"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6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6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6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6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7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7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7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73"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74"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75"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7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77"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7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79"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80"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81"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8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8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8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8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8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8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8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8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28672</xdr:rowOff>
    </xdr:to>
    <xdr:sp macro="" textlink="">
      <xdr:nvSpPr>
        <xdr:cNvPr id="189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37020</xdr:rowOff>
    </xdr:to>
    <xdr:sp macro="" textlink="">
      <xdr:nvSpPr>
        <xdr:cNvPr id="1891" name="Text Box 5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37020</xdr:rowOff>
    </xdr:to>
    <xdr:sp macro="" textlink="">
      <xdr:nvSpPr>
        <xdr:cNvPr id="1892" name="Text Box 7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37020</xdr:rowOff>
    </xdr:to>
    <xdr:sp macro="" textlink="">
      <xdr:nvSpPr>
        <xdr:cNvPr id="1893"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37020</xdr:rowOff>
    </xdr:to>
    <xdr:sp macro="" textlink="">
      <xdr:nvSpPr>
        <xdr:cNvPr id="1894" name="Text Box 5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37020</xdr:rowOff>
    </xdr:to>
    <xdr:sp macro="" textlink="">
      <xdr:nvSpPr>
        <xdr:cNvPr id="1895" name="Text Box 7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37020</xdr:rowOff>
    </xdr:to>
    <xdr:sp macro="" textlink="">
      <xdr:nvSpPr>
        <xdr:cNvPr id="1896"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370" name="Text Box 75"/>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371" name="Text Box 7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372" name="Text Box 77"/>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373" name="Text Box 79"/>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374" name="Text Box 11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375" name="Text Box 117"/>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376"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377"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78"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79"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80"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381"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82"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83"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8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385"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86"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87"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8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89"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90"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9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392"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393"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394"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395"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96"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97"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9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399"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00"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0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02"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03"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04"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05"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06"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07"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08"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09"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10"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1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12"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13"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14"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15"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16"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17"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18"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19"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20"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21"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22"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2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24"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25"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26"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27"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28"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2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30"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31"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32"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3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34"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35"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36"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37"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38"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3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40"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41"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42"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43"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44"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45"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46"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47"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48"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49"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50"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5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52"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53"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54"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55"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56"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57"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58"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59"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60"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61"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62"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63"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64"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65"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66"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67"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68"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6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70"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71"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72"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45880</xdr:rowOff>
    </xdr:to>
    <xdr:sp macro="" textlink="">
      <xdr:nvSpPr>
        <xdr:cNvPr id="1473"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74"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47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76"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77"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78"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79"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80"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81"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82"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83"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84"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85"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86"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87"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88"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89"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90"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22068</xdr:rowOff>
    </xdr:to>
    <xdr:sp macro="" textlink="">
      <xdr:nvSpPr>
        <xdr:cNvPr id="1491"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92"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93"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94" name="Text Box 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95" name="Text Box 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96"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97"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98" name="Text Box 5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499" name="Text Box 6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00" name="Text Box 62"/>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01" name="Text Box 67"/>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02" name="Text Box 6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03" name="Text Box 69"/>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0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05"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06"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07"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0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09"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10"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1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12"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13"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14"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15"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16"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17"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18"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19"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20"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2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22"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23"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24"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25"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26"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27"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28"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29"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30"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31"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32"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33"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34"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35"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36"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37"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3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39"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40"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41"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4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43"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4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45"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46"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47"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48"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49"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50"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5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52"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26830</xdr:rowOff>
    </xdr:to>
    <xdr:sp macro="" textlink="">
      <xdr:nvSpPr>
        <xdr:cNvPr id="1553"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54" name="Text Box 56"/>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55" name="Text Box 78"/>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56"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57"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58"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59" name="Text Box 56"/>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60" name="Text Box 78"/>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61"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62"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63"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64"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6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66" name="Text Box 56"/>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67" name="Text Box 78"/>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68"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38737</xdr:rowOff>
    </xdr:to>
    <xdr:sp macro="" textlink="">
      <xdr:nvSpPr>
        <xdr:cNvPr id="1569"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70"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7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72" name="Text Box 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73" name="Text Box 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74" name="Text Box 54"/>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75"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76" name="Text Box 5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77" name="Text Box 6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78" name="Text Box 62"/>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79" name="Text Box 67"/>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80" name="Text Box 6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81" name="Text Box 69"/>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82"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83"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84" name="Text Box 54"/>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85" name="Text Box 54"/>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86"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87"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88"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8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90"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91"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92"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9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94"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9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96"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97"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98"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59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00"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0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02"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03"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04"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0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06"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07"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08"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09"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10"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1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12"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1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14"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15"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16"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17"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18"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19"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20"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21"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22"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23"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24"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2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26"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27"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28"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2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30"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48263</xdr:rowOff>
    </xdr:to>
    <xdr:sp macro="" textlink="">
      <xdr:nvSpPr>
        <xdr:cNvPr id="163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32" name="Text Box 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33" name="Text Box 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34"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35"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36" name="Text Box 5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37" name="Text Box 6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38" name="Text Box 62"/>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39" name="Text Box 67"/>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40" name="Text Box 6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41" name="Text Box 69"/>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4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43"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44"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45"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46"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47"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48"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49"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50"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51"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5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53"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54"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55"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56"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57"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5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59"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60"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61"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6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63"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6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65"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66"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67"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6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69"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70"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71"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72"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73"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7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75"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76"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77"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78"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79"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80"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81"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8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83"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84"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85"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86"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87"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8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89"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90"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91"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9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93"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9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95"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96"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97"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9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699"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26831</xdr:rowOff>
    </xdr:to>
    <xdr:sp macro="" textlink="">
      <xdr:nvSpPr>
        <xdr:cNvPr id="1700"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01" name="Text Box 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02" name="Text Box 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03" name="Text Box 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04" name="Text Box 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05" name="Text Box 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06" name="Text Box 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115372</xdr:rowOff>
    </xdr:to>
    <xdr:sp macro="" textlink="">
      <xdr:nvSpPr>
        <xdr:cNvPr id="1707" name="Text Box 8"/>
        <xdr:cNvSpPr txBox="1">
          <a:spLocks noChangeArrowheads="1"/>
        </xdr:cNvSpPr>
      </xdr:nvSpPr>
      <xdr:spPr>
        <a:xfrm>
          <a:off x="12706350" y="12582525"/>
          <a:ext cx="76200" cy="23050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08" name="Text Box 9"/>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09" name="Text Box 1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10" name="Text Box 1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11" name="Text Box 1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12" name="Text Box 1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13" name="Text Box 1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14" name="Text Box 1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15" name="Text Box 16"/>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16" name="Text Box 4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17" name="Text Box 4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18" name="Text Box 4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19" name="Text Box 4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20" name="Text Box 4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21" name="Text Box 46"/>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22" name="Text Box 47"/>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23" name="Text Box 48"/>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24" name="Text Box 49"/>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25" name="Text Box 5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26" name="Text Box 5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27" name="Text Box 5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28" name="Text Box 5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29" name="Text Box 54"/>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30"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31" name="Text Box 5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99908</xdr:rowOff>
    </xdr:to>
    <xdr:sp macro="" textlink="">
      <xdr:nvSpPr>
        <xdr:cNvPr id="1732" name="Text Box 59"/>
        <xdr:cNvSpPr txBox="1">
          <a:spLocks noChangeArrowheads="1"/>
        </xdr:cNvSpPr>
      </xdr:nvSpPr>
      <xdr:spPr>
        <a:xfrm>
          <a:off x="12706350" y="12430125"/>
          <a:ext cx="76200" cy="21526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33" name="Text Box 6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34" name="Text Box 62"/>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115372</xdr:rowOff>
    </xdr:to>
    <xdr:sp macro="" textlink="">
      <xdr:nvSpPr>
        <xdr:cNvPr id="1735" name="Text Box 64"/>
        <xdr:cNvSpPr txBox="1">
          <a:spLocks noChangeArrowheads="1"/>
        </xdr:cNvSpPr>
      </xdr:nvSpPr>
      <xdr:spPr>
        <a:xfrm>
          <a:off x="12706350" y="12582525"/>
          <a:ext cx="76200" cy="23050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115372</xdr:rowOff>
    </xdr:to>
    <xdr:sp macro="" textlink="">
      <xdr:nvSpPr>
        <xdr:cNvPr id="1736" name="Text Box 65"/>
        <xdr:cNvSpPr txBox="1">
          <a:spLocks noChangeArrowheads="1"/>
        </xdr:cNvSpPr>
      </xdr:nvSpPr>
      <xdr:spPr>
        <a:xfrm>
          <a:off x="12706350" y="12582525"/>
          <a:ext cx="76200" cy="23050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37" name="Text Box 67"/>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38" name="Text Box 6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39" name="Text Box 69"/>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40"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741"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42" name="Text Box 8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43" name="Text Box 8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44" name="Text Box 8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45" name="Text Box 8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46" name="Text Box 8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47" name="Text Box 8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48" name="Text Box 86"/>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49" name="Text Box 87"/>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750" name="Text Box 88"/>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897" name="Text Box 89"/>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898" name="Text Box 9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899" name="Text Box 9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00" name="Text Box 9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01" name="Text Box 9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02" name="Text Box 9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03" name="Text Box 9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04" name="Text Box 96"/>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05" name="Text Box 97"/>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06" name="Text Box 98"/>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07" name="Text Box 99"/>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08" name="Text Box 10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09" name="Text Box 10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10" name="Text Box 10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11" name="Text Box 10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12" name="Text Box 10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13" name="Text Box 10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14" name="Text Box 106"/>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15" name="Text Box 107"/>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16" name="Text Box 108"/>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17" name="Text Box 109"/>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18" name="Text Box 11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19" name="Text Box 11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20" name="Text Box 11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21" name="Text Box 11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22" name="Text Box 11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23" name="Text Box 11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24" name="Text Box 54"/>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25" name="Text Box 54"/>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26"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99908</xdr:rowOff>
    </xdr:to>
    <xdr:sp macro="" textlink="">
      <xdr:nvSpPr>
        <xdr:cNvPr id="1927" name="Text Box 56"/>
        <xdr:cNvSpPr txBox="1">
          <a:spLocks noChangeArrowheads="1"/>
        </xdr:cNvSpPr>
      </xdr:nvSpPr>
      <xdr:spPr>
        <a:xfrm>
          <a:off x="12706350" y="12430125"/>
          <a:ext cx="76200" cy="21526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99908</xdr:rowOff>
    </xdr:to>
    <xdr:sp macro="" textlink="">
      <xdr:nvSpPr>
        <xdr:cNvPr id="1928" name="Text Box 78"/>
        <xdr:cNvSpPr txBox="1">
          <a:spLocks noChangeArrowheads="1"/>
        </xdr:cNvSpPr>
      </xdr:nvSpPr>
      <xdr:spPr>
        <a:xfrm>
          <a:off x="12706350" y="12430125"/>
          <a:ext cx="76200" cy="21526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29" name="Text Box 5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99908</xdr:rowOff>
    </xdr:to>
    <xdr:sp macro="" textlink="">
      <xdr:nvSpPr>
        <xdr:cNvPr id="1930" name="Text Box 70"/>
        <xdr:cNvSpPr txBox="1">
          <a:spLocks noChangeArrowheads="1"/>
        </xdr:cNvSpPr>
      </xdr:nvSpPr>
      <xdr:spPr>
        <a:xfrm>
          <a:off x="12706350" y="12430125"/>
          <a:ext cx="76200" cy="21526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31" name="Text Box 7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104671</xdr:rowOff>
    </xdr:to>
    <xdr:sp macro="" textlink="">
      <xdr:nvSpPr>
        <xdr:cNvPr id="1932" name="Text Box 7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33"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34"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35"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36"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37"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38"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39"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40"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41"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42"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43"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44"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45"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46"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47"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48"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49"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50"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51"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52"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53"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54"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55"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56"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57"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58"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59"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60"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61"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62"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63"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64"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65"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66"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67"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68"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69"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70"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71"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72"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73"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74"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75"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76"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77"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78"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79"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80"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81"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82"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83"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84"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85"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103959</xdr:rowOff>
    </xdr:to>
    <xdr:sp macro="" textlink="">
      <xdr:nvSpPr>
        <xdr:cNvPr id="1986"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104670</xdr:rowOff>
    </xdr:to>
    <xdr:sp macro="" textlink="">
      <xdr:nvSpPr>
        <xdr:cNvPr id="1987" name="Text Box 5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104670</xdr:rowOff>
    </xdr:to>
    <xdr:sp macro="" textlink="">
      <xdr:nvSpPr>
        <xdr:cNvPr id="1988" name="Text Box 7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104670</xdr:rowOff>
    </xdr:to>
    <xdr:sp macro="" textlink="">
      <xdr:nvSpPr>
        <xdr:cNvPr id="1989" name="Text Box 7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104670</xdr:rowOff>
    </xdr:to>
    <xdr:sp macro="" textlink="">
      <xdr:nvSpPr>
        <xdr:cNvPr id="1990" name="Text Box 5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104670</xdr:rowOff>
    </xdr:to>
    <xdr:sp macro="" textlink="">
      <xdr:nvSpPr>
        <xdr:cNvPr id="1991" name="Text Box 7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28</xdr:row>
      <xdr:rowOff>104670</xdr:rowOff>
    </xdr:to>
    <xdr:sp macro="" textlink="">
      <xdr:nvSpPr>
        <xdr:cNvPr id="1992" name="Text Box 7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1993" name="Text Box 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1994" name="Text Box 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1995" name="Text Box 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1996" name="Text Box 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1997" name="Text Box 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1998" name="Text Box 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40452</xdr:rowOff>
    </xdr:to>
    <xdr:sp macro="" textlink="">
      <xdr:nvSpPr>
        <xdr:cNvPr id="1999" name="Text Box 8"/>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00" name="Text Box 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01" name="Text Box 1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02" name="Text Box 1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03" name="Text Box 1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04" name="Text Box 1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05" name="Text Box 1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06" name="Text Box 1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07" name="Text Box 1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08" name="Text Box 4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09" name="Text Box 4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10" name="Text Box 4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11" name="Text Box 4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12" name="Text Box 4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13" name="Text Box 4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14" name="Text Box 4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15" name="Text Box 4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16" name="Text Box 4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17" name="Text Box 5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18" name="Text Box 5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19" name="Text Box 5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20" name="Text Box 5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21"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22"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23" name="Text Box 5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24988</xdr:rowOff>
    </xdr:to>
    <xdr:sp macro="" textlink="">
      <xdr:nvSpPr>
        <xdr:cNvPr id="2024" name="Text Box 59"/>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25" name="Text Box 6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26" name="Text Box 62"/>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40452</xdr:rowOff>
    </xdr:to>
    <xdr:sp macro="" textlink="">
      <xdr:nvSpPr>
        <xdr:cNvPr id="2027" name="Text Box 64"/>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40452</xdr:rowOff>
    </xdr:to>
    <xdr:sp macro="" textlink="">
      <xdr:nvSpPr>
        <xdr:cNvPr id="2028" name="Text Box 65"/>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29" name="Text Box 67"/>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30" name="Text Box 6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31" name="Text Box 69"/>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3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3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34" name="Text Box 8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35" name="Text Box 8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36" name="Text Box 8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37" name="Text Box 8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38" name="Text Box 8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39" name="Text Box 8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40" name="Text Box 8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41" name="Text Box 8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42" name="Text Box 8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43" name="Text Box 8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44" name="Text Box 9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45" name="Text Box 9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46" name="Text Box 9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47" name="Text Box 9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48" name="Text Box 9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49" name="Text Box 9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50" name="Text Box 9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51" name="Text Box 9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52" name="Text Box 9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53" name="Text Box 9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54" name="Text Box 10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55" name="Text Box 10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56" name="Text Box 10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57" name="Text Box 10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58" name="Text Box 10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59" name="Text Box 10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60" name="Text Box 10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61" name="Text Box 10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62" name="Text Box 10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63" name="Text Box 10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64" name="Text Box 11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65" name="Text Box 11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66" name="Text Box 11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67" name="Text Box 11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68" name="Text Box 11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69" name="Text Box 11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70"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71"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7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24988</xdr:rowOff>
    </xdr:to>
    <xdr:sp macro="" textlink="">
      <xdr:nvSpPr>
        <xdr:cNvPr id="2073" name="Text Box 56"/>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24988</xdr:rowOff>
    </xdr:to>
    <xdr:sp macro="" textlink="">
      <xdr:nvSpPr>
        <xdr:cNvPr id="2074" name="Text Box 78"/>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75"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24988</xdr:rowOff>
    </xdr:to>
    <xdr:sp macro="" textlink="">
      <xdr:nvSpPr>
        <xdr:cNvPr id="2076" name="Text Box 70"/>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77"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078"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79"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80"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81"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8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8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8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8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8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8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8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8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9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91"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92"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93"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9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95"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9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9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9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09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0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0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0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03"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04"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05"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0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07"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0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09"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10"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11"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1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1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1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1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1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1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1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1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2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21"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22"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23"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2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25"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2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2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2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2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3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3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3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133"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134"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135"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136"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137"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138"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39" name="Text Box 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40" name="Text Box 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41" name="Text Box 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42" name="Text Box 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43" name="Text Box 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44" name="Text Box 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40452</xdr:rowOff>
    </xdr:to>
    <xdr:sp macro="" textlink="">
      <xdr:nvSpPr>
        <xdr:cNvPr id="2145" name="Text Box 8"/>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46" name="Text Box 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47" name="Text Box 1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48" name="Text Box 1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49" name="Text Box 1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50" name="Text Box 1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51" name="Text Box 1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52" name="Text Box 1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53" name="Text Box 1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54" name="Text Box 4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55" name="Text Box 4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56" name="Text Box 4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57" name="Text Box 4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58" name="Text Box 4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59" name="Text Box 4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60" name="Text Box 4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61" name="Text Box 4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62" name="Text Box 4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63" name="Text Box 5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64" name="Text Box 5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65" name="Text Box 5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66" name="Text Box 5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67"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68"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69" name="Text Box 5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24988</xdr:rowOff>
    </xdr:to>
    <xdr:sp macro="" textlink="">
      <xdr:nvSpPr>
        <xdr:cNvPr id="2170" name="Text Box 59"/>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71" name="Text Box 6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72" name="Text Box 62"/>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40452</xdr:rowOff>
    </xdr:to>
    <xdr:sp macro="" textlink="">
      <xdr:nvSpPr>
        <xdr:cNvPr id="2173" name="Text Box 64"/>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40452</xdr:rowOff>
    </xdr:to>
    <xdr:sp macro="" textlink="">
      <xdr:nvSpPr>
        <xdr:cNvPr id="2174" name="Text Box 65"/>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75" name="Text Box 67"/>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76" name="Text Box 6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77" name="Text Box 69"/>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7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17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80" name="Text Box 8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81" name="Text Box 8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82" name="Text Box 8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83" name="Text Box 8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84" name="Text Box 8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85" name="Text Box 8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86" name="Text Box 8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87" name="Text Box 8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88" name="Text Box 8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89" name="Text Box 8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90" name="Text Box 9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91" name="Text Box 9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92" name="Text Box 9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93" name="Text Box 9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94" name="Text Box 9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95" name="Text Box 9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96" name="Text Box 9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97" name="Text Box 9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98" name="Text Box 9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199" name="Text Box 9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00" name="Text Box 10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01" name="Text Box 10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02" name="Text Box 10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03" name="Text Box 10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04" name="Text Box 10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05" name="Text Box 10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06" name="Text Box 10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07" name="Text Box 10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08" name="Text Box 10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09" name="Text Box 10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10" name="Text Box 11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11" name="Text Box 11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12" name="Text Box 11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13" name="Text Box 11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14" name="Text Box 11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15" name="Text Box 11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16"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17"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1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24988</xdr:rowOff>
    </xdr:to>
    <xdr:sp macro="" textlink="">
      <xdr:nvSpPr>
        <xdr:cNvPr id="2219" name="Text Box 56"/>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24988</xdr:rowOff>
    </xdr:to>
    <xdr:sp macro="" textlink="">
      <xdr:nvSpPr>
        <xdr:cNvPr id="2220" name="Text Box 78"/>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21"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24988</xdr:rowOff>
    </xdr:to>
    <xdr:sp macro="" textlink="">
      <xdr:nvSpPr>
        <xdr:cNvPr id="2222" name="Text Box 70"/>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23"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29751</xdr:rowOff>
    </xdr:to>
    <xdr:sp macro="" textlink="">
      <xdr:nvSpPr>
        <xdr:cNvPr id="2224"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2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2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2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2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2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3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31"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32"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33"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3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35"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3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3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3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3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4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4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4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43"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44"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45"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4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47"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4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49"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50"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51"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5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5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5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5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5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5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5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5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6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61"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62"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63"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6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65"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6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6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6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6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7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7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7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73"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74"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75"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7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77"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29040</xdr:rowOff>
    </xdr:to>
    <xdr:sp macro="" textlink="">
      <xdr:nvSpPr>
        <xdr:cNvPr id="227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279"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280"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281"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282"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283"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29750</xdr:rowOff>
    </xdr:to>
    <xdr:sp macro="" textlink="">
      <xdr:nvSpPr>
        <xdr:cNvPr id="2284"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85" name="Text Box 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86" name="Text Box 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87" name="Text Box 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88" name="Text Box 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289" name="Text Box 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290" name="Text Box 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152400</xdr:rowOff>
    </xdr:from>
    <xdr:to>
      <xdr:col>7</xdr:col>
      <xdr:colOff>76200</xdr:colOff>
      <xdr:row>28</xdr:row>
      <xdr:rowOff>738669</xdr:rowOff>
    </xdr:to>
    <xdr:sp macro="" textlink="">
      <xdr:nvSpPr>
        <xdr:cNvPr id="2291" name="Text Box 8"/>
        <xdr:cNvSpPr txBox="1">
          <a:spLocks noChangeArrowheads="1"/>
        </xdr:cNvSpPr>
      </xdr:nvSpPr>
      <xdr:spPr>
        <a:xfrm>
          <a:off x="12706350" y="13592175"/>
          <a:ext cx="76200" cy="58737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92" name="Text Box 9"/>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93" name="Text Box 1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94" name="Text Box 1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95" name="Text Box 1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96" name="Text Box 1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97" name="Text Box 1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98" name="Text Box 1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299" name="Text Box 16"/>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00" name="Text Box 4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01" name="Text Box 4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02" name="Text Box 4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03" name="Text Box 4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04" name="Text Box 4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05" name="Text Box 46"/>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06" name="Text Box 47"/>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07" name="Text Box 48"/>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08" name="Text Box 49"/>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09" name="Text Box 5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10" name="Text Box 5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11" name="Text Box 5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12" name="Text Box 5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13" name="Text Box 54"/>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14"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15" name="Text Box 5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570805</xdr:rowOff>
    </xdr:to>
    <xdr:sp macro="" textlink="">
      <xdr:nvSpPr>
        <xdr:cNvPr id="2316" name="Text Box 59"/>
        <xdr:cNvSpPr txBox="1">
          <a:spLocks noChangeArrowheads="1"/>
        </xdr:cNvSpPr>
      </xdr:nvSpPr>
      <xdr:spPr>
        <a:xfrm>
          <a:off x="12706350" y="13439775"/>
          <a:ext cx="76200" cy="57213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17" name="Text Box 6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18" name="Text Box 62"/>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152400</xdr:rowOff>
    </xdr:from>
    <xdr:to>
      <xdr:col>7</xdr:col>
      <xdr:colOff>76200</xdr:colOff>
      <xdr:row>28</xdr:row>
      <xdr:rowOff>738669</xdr:rowOff>
    </xdr:to>
    <xdr:sp macro="" textlink="">
      <xdr:nvSpPr>
        <xdr:cNvPr id="2319" name="Text Box 64"/>
        <xdr:cNvSpPr txBox="1">
          <a:spLocks noChangeArrowheads="1"/>
        </xdr:cNvSpPr>
      </xdr:nvSpPr>
      <xdr:spPr>
        <a:xfrm>
          <a:off x="12706350" y="13592175"/>
          <a:ext cx="76200" cy="587375"/>
        </a:xfrm>
        <a:prstGeom prst="rect">
          <a:avLst/>
        </a:prstGeom>
        <a:noFill/>
        <a:ln w="9525">
          <a:noFill/>
          <a:miter lim="800000"/>
        </a:ln>
      </xdr:spPr>
    </xdr:sp>
    <xdr:clientData/>
  </xdr:twoCellAnchor>
  <xdr:twoCellAnchor editAs="oneCell">
    <xdr:from>
      <xdr:col>7</xdr:col>
      <xdr:colOff>0</xdr:colOff>
      <xdr:row>28</xdr:row>
      <xdr:rowOff>152400</xdr:rowOff>
    </xdr:from>
    <xdr:to>
      <xdr:col>7</xdr:col>
      <xdr:colOff>76200</xdr:colOff>
      <xdr:row>28</xdr:row>
      <xdr:rowOff>738669</xdr:rowOff>
    </xdr:to>
    <xdr:sp macro="" textlink="">
      <xdr:nvSpPr>
        <xdr:cNvPr id="2320" name="Text Box 65"/>
        <xdr:cNvSpPr txBox="1">
          <a:spLocks noChangeArrowheads="1"/>
        </xdr:cNvSpPr>
      </xdr:nvSpPr>
      <xdr:spPr>
        <a:xfrm>
          <a:off x="12706350" y="13592175"/>
          <a:ext cx="76200" cy="58737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21" name="Text Box 67"/>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22" name="Text Box 6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23" name="Text Box 69"/>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2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25"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26" name="Text Box 8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27" name="Text Box 8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28" name="Text Box 8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29" name="Text Box 8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30" name="Text Box 8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31" name="Text Box 8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32" name="Text Box 86"/>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33" name="Text Box 87"/>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34" name="Text Box 88"/>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35" name="Text Box 89"/>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36" name="Text Box 9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37" name="Text Box 9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38" name="Text Box 9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39" name="Text Box 9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40" name="Text Box 9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41" name="Text Box 9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42" name="Text Box 96"/>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43" name="Text Box 97"/>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44" name="Text Box 98"/>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45" name="Text Box 99"/>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46" name="Text Box 10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47" name="Text Box 10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48" name="Text Box 10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49" name="Text Box 10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50" name="Text Box 10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51" name="Text Box 10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52" name="Text Box 106"/>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53" name="Text Box 107"/>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54" name="Text Box 108"/>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55" name="Text Box 109"/>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56" name="Text Box 11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57" name="Text Box 11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58" name="Text Box 11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59" name="Text Box 11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60" name="Text Box 11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61" name="Text Box 11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62" name="Text Box 54"/>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63" name="Text Box 54"/>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6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570805</xdr:rowOff>
    </xdr:to>
    <xdr:sp macro="" textlink="">
      <xdr:nvSpPr>
        <xdr:cNvPr id="2365" name="Text Box 56"/>
        <xdr:cNvSpPr txBox="1">
          <a:spLocks noChangeArrowheads="1"/>
        </xdr:cNvSpPr>
      </xdr:nvSpPr>
      <xdr:spPr>
        <a:xfrm>
          <a:off x="12706350" y="13439775"/>
          <a:ext cx="76200" cy="57213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570805</xdr:rowOff>
    </xdr:to>
    <xdr:sp macro="" textlink="">
      <xdr:nvSpPr>
        <xdr:cNvPr id="2366" name="Text Box 78"/>
        <xdr:cNvSpPr txBox="1">
          <a:spLocks noChangeArrowheads="1"/>
        </xdr:cNvSpPr>
      </xdr:nvSpPr>
      <xdr:spPr>
        <a:xfrm>
          <a:off x="12706350" y="13439775"/>
          <a:ext cx="76200" cy="57213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67" name="Text Box 5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570805</xdr:rowOff>
    </xdr:to>
    <xdr:sp macro="" textlink="">
      <xdr:nvSpPr>
        <xdr:cNvPr id="2368" name="Text Box 70"/>
        <xdr:cNvSpPr txBox="1">
          <a:spLocks noChangeArrowheads="1"/>
        </xdr:cNvSpPr>
      </xdr:nvSpPr>
      <xdr:spPr>
        <a:xfrm>
          <a:off x="12706350" y="13439775"/>
          <a:ext cx="76200" cy="57213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69" name="Text Box 7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575568</xdr:rowOff>
    </xdr:to>
    <xdr:sp macro="" textlink="">
      <xdr:nvSpPr>
        <xdr:cNvPr id="2370" name="Text Box 7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71"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72"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73"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7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75"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76"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77"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78"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79"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80"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81"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82"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83"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84"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85"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86"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87"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88"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89"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90"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91"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92"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93"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9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95"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96"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97"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98"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399"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00"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01"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02"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03"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0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05"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06"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07"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08"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09"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10"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11"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12"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13"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14"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15"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16"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17"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18"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19"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20"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21"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22"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23"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574856</xdr:rowOff>
    </xdr:to>
    <xdr:sp macro="" textlink="">
      <xdr:nvSpPr>
        <xdr:cNvPr id="242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575567</xdr:rowOff>
    </xdr:to>
    <xdr:sp macro="" textlink="">
      <xdr:nvSpPr>
        <xdr:cNvPr id="2425" name="Text Box 5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575567</xdr:rowOff>
    </xdr:to>
    <xdr:sp macro="" textlink="">
      <xdr:nvSpPr>
        <xdr:cNvPr id="2426" name="Text Box 7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575567</xdr:rowOff>
    </xdr:to>
    <xdr:sp macro="" textlink="">
      <xdr:nvSpPr>
        <xdr:cNvPr id="2427" name="Text Box 7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575567</xdr:rowOff>
    </xdr:to>
    <xdr:sp macro="" textlink="">
      <xdr:nvSpPr>
        <xdr:cNvPr id="2428" name="Text Box 5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575567</xdr:rowOff>
    </xdr:to>
    <xdr:sp macro="" textlink="">
      <xdr:nvSpPr>
        <xdr:cNvPr id="2429" name="Text Box 7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28</xdr:row>
      <xdr:rowOff>0</xdr:rowOff>
    </xdr:from>
    <xdr:to>
      <xdr:col>7</xdr:col>
      <xdr:colOff>76200</xdr:colOff>
      <xdr:row>28</xdr:row>
      <xdr:rowOff>575567</xdr:rowOff>
    </xdr:to>
    <xdr:sp macro="" textlink="">
      <xdr:nvSpPr>
        <xdr:cNvPr id="2430" name="Text Box 70"/>
        <xdr:cNvSpPr txBox="1">
          <a:spLocks noChangeArrowheads="1"/>
        </xdr:cNvSpPr>
      </xdr:nvSpPr>
      <xdr:spPr>
        <a:xfrm>
          <a:off x="12706350" y="13439775"/>
          <a:ext cx="76200" cy="577215"/>
        </a:xfrm>
        <a:prstGeom prst="rect">
          <a:avLst/>
        </a:prstGeom>
        <a:noFill/>
        <a:ln w="9525">
          <a:noFill/>
          <a:miter lim="800000"/>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1</xdr:row>
      <xdr:rowOff>76200</xdr:rowOff>
    </xdr:from>
    <xdr:to>
      <xdr:col>18</xdr:col>
      <xdr:colOff>523875</xdr:colOff>
      <xdr:row>18</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209873</xdr:colOff>
      <xdr:row>57</xdr:row>
      <xdr:rowOff>33391</xdr:rowOff>
    </xdr:from>
    <xdr:to>
      <xdr:col>21</xdr:col>
      <xdr:colOff>503008</xdr:colOff>
      <xdr:row>74</xdr:row>
      <xdr:rowOff>160533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556518</xdr:colOff>
      <xdr:row>38</xdr:row>
      <xdr:rowOff>74915</xdr:rowOff>
    </xdr:from>
    <xdr:to>
      <xdr:col>16</xdr:col>
      <xdr:colOff>149832</xdr:colOff>
      <xdr:row>55</xdr:row>
      <xdr:rowOff>139129</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16</xdr:col>
      <xdr:colOff>574302</xdr:colOff>
      <xdr:row>0</xdr:row>
      <xdr:rowOff>154081</xdr:rowOff>
    </xdr:from>
    <xdr:to>
      <xdr:col>30</xdr:col>
      <xdr:colOff>532279</xdr:colOff>
      <xdr:row>25</xdr:row>
      <xdr:rowOff>182096</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350184</xdr:colOff>
      <xdr:row>31</xdr:row>
      <xdr:rowOff>168088</xdr:rowOff>
    </xdr:from>
    <xdr:to>
      <xdr:col>32</xdr:col>
      <xdr:colOff>560294</xdr:colOff>
      <xdr:row>58</xdr:row>
      <xdr:rowOff>70037</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238125</xdr:colOff>
      <xdr:row>62</xdr:row>
      <xdr:rowOff>0</xdr:rowOff>
    </xdr:from>
    <xdr:to>
      <xdr:col>23</xdr:col>
      <xdr:colOff>448234</xdr:colOff>
      <xdr:row>88</xdr:row>
      <xdr:rowOff>112058</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180974</xdr:colOff>
      <xdr:row>18</xdr:row>
      <xdr:rowOff>19049</xdr:rowOff>
    </xdr:from>
    <xdr:to>
      <xdr:col>7</xdr:col>
      <xdr:colOff>95249</xdr:colOff>
      <xdr:row>36</xdr:row>
      <xdr:rowOff>9524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171448</xdr:colOff>
      <xdr:row>54</xdr:row>
      <xdr:rowOff>171449</xdr:rowOff>
    </xdr:from>
    <xdr:to>
      <xdr:col>5</xdr:col>
      <xdr:colOff>419099</xdr:colOff>
      <xdr:row>75</xdr:row>
      <xdr:rowOff>104774</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oleObject" Target="../embeddings/oleObject4.bin"/><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Q97"/>
  <sheetViews>
    <sheetView topLeftCell="A19" zoomScale="101" zoomScaleNormal="101" workbookViewId="0">
      <selection activeCell="C34" sqref="C34"/>
    </sheetView>
  </sheetViews>
  <sheetFormatPr defaultColWidth="9" defaultRowHeight="15"/>
  <cols>
    <col min="1" max="1" width="5" customWidth="1"/>
    <col min="2" max="2" width="8.28515625" customWidth="1"/>
    <col min="3" max="3" width="64.28515625" customWidth="1"/>
    <col min="5" max="5" width="49.5703125" customWidth="1"/>
    <col min="6" max="6" width="7.28515625" customWidth="1"/>
    <col min="7" max="7" width="50.140625" customWidth="1"/>
    <col min="8" max="8" width="15.5703125" customWidth="1"/>
    <col min="9" max="9" width="17.42578125" customWidth="1"/>
  </cols>
  <sheetData>
    <row r="1" spans="1:11">
      <c r="A1" s="267"/>
      <c r="B1" s="267"/>
      <c r="C1" s="268" t="s">
        <v>89</v>
      </c>
      <c r="D1" s="267"/>
      <c r="E1" s="267"/>
      <c r="F1" s="269"/>
      <c r="G1" s="269"/>
      <c r="H1" s="269"/>
      <c r="I1" s="269"/>
      <c r="J1" s="269"/>
      <c r="K1" s="269"/>
    </row>
    <row r="2" spans="1:11" ht="16.5">
      <c r="A2" s="267"/>
      <c r="B2" s="267"/>
      <c r="C2" s="267" t="s">
        <v>0</v>
      </c>
      <c r="D2" s="267"/>
      <c r="E2" s="267"/>
      <c r="F2" s="269"/>
      <c r="G2" s="269"/>
      <c r="H2" s="79"/>
      <c r="I2" s="79"/>
      <c r="J2" s="80"/>
      <c r="K2" s="269"/>
    </row>
    <row r="3" spans="1:11" ht="16.5">
      <c r="A3" s="267"/>
      <c r="B3" s="267"/>
      <c r="C3" s="267" t="s">
        <v>1</v>
      </c>
      <c r="D3" s="267"/>
      <c r="E3" s="267"/>
      <c r="F3" s="269"/>
      <c r="G3" s="269"/>
      <c r="H3" s="79"/>
      <c r="I3" s="326"/>
      <c r="J3" s="326"/>
      <c r="K3" s="269"/>
    </row>
    <row r="4" spans="1:11" ht="16.5">
      <c r="H4" s="80"/>
      <c r="I4" s="170"/>
      <c r="J4" s="170"/>
    </row>
    <row r="5" spans="1:11" ht="16.5">
      <c r="H5" s="79"/>
      <c r="I5" s="170"/>
      <c r="J5" s="170"/>
    </row>
    <row r="6" spans="1:11" ht="16.5">
      <c r="A6" s="270"/>
      <c r="B6" s="270"/>
      <c r="C6" s="270"/>
      <c r="D6" s="270"/>
      <c r="E6" s="271" t="s">
        <v>2</v>
      </c>
      <c r="F6" s="272"/>
      <c r="G6" s="272"/>
      <c r="H6" s="79"/>
      <c r="I6" s="327"/>
      <c r="J6" s="327"/>
      <c r="K6" s="270"/>
    </row>
    <row r="7" spans="1:11" ht="16.5">
      <c r="A7" s="270"/>
      <c r="B7" s="272"/>
      <c r="C7" s="270"/>
      <c r="D7" s="270"/>
      <c r="E7" s="271" t="s">
        <v>132</v>
      </c>
      <c r="F7" s="270"/>
      <c r="G7" s="270"/>
      <c r="H7" s="79"/>
      <c r="I7" s="328"/>
      <c r="J7" s="328"/>
      <c r="K7" s="270"/>
    </row>
    <row r="8" spans="1:11" ht="16.5">
      <c r="A8" s="270"/>
      <c r="B8" s="272"/>
      <c r="C8" s="270"/>
      <c r="D8" s="270"/>
      <c r="E8" s="271"/>
      <c r="F8" s="270"/>
      <c r="G8" s="270"/>
      <c r="H8" s="79"/>
      <c r="I8" s="328"/>
      <c r="J8" s="328"/>
      <c r="K8" s="270"/>
    </row>
    <row r="9" spans="1:11" ht="16.5" thickBot="1">
      <c r="A9" s="270"/>
      <c r="B9" s="272"/>
      <c r="C9" s="270"/>
      <c r="D9" s="270"/>
      <c r="E9" s="273"/>
      <c r="F9" s="270"/>
      <c r="G9" s="270"/>
      <c r="H9" s="270"/>
      <c r="I9" s="329"/>
      <c r="J9" s="270"/>
      <c r="K9" s="270"/>
    </row>
    <row r="10" spans="1:11" ht="15.75" customHeight="1" thickTop="1">
      <c r="A10" s="708" t="s">
        <v>3</v>
      </c>
      <c r="B10" s="274"/>
      <c r="C10" s="275"/>
      <c r="D10" s="711" t="s">
        <v>4</v>
      </c>
      <c r="E10" s="711" t="s">
        <v>5</v>
      </c>
      <c r="F10" s="276" t="s">
        <v>6</v>
      </c>
      <c r="G10" s="275"/>
      <c r="H10" s="718" t="s">
        <v>7</v>
      </c>
      <c r="I10" s="718" t="s">
        <v>8</v>
      </c>
      <c r="J10" s="711" t="s">
        <v>9</v>
      </c>
      <c r="K10" s="715" t="s">
        <v>10</v>
      </c>
    </row>
    <row r="11" spans="1:11" ht="15.75">
      <c r="A11" s="709"/>
      <c r="B11" s="277" t="s">
        <v>11</v>
      </c>
      <c r="C11" s="277" t="s">
        <v>12</v>
      </c>
      <c r="D11" s="712"/>
      <c r="E11" s="712"/>
      <c r="F11" s="278" t="s">
        <v>13</v>
      </c>
      <c r="G11" s="277" t="s">
        <v>14</v>
      </c>
      <c r="H11" s="719"/>
      <c r="I11" s="719"/>
      <c r="J11" s="712"/>
      <c r="K11" s="716"/>
    </row>
    <row r="12" spans="1:11" ht="16.5" thickBot="1">
      <c r="A12" s="710"/>
      <c r="B12" s="279"/>
      <c r="C12" s="280"/>
      <c r="D12" s="713"/>
      <c r="E12" s="714"/>
      <c r="F12" s="280" t="s">
        <v>15</v>
      </c>
      <c r="G12" s="280"/>
      <c r="H12" s="720"/>
      <c r="I12" s="720"/>
      <c r="J12" s="713"/>
      <c r="K12" s="717"/>
    </row>
    <row r="13" spans="1:11" ht="65.25" customHeight="1" thickTop="1">
      <c r="A13" s="281">
        <v>1</v>
      </c>
      <c r="B13" s="282" t="s">
        <v>16</v>
      </c>
      <c r="C13" s="233" t="s">
        <v>133</v>
      </c>
      <c r="D13" s="283">
        <v>8.1</v>
      </c>
      <c r="E13" s="119" t="s">
        <v>198</v>
      </c>
      <c r="F13" s="284" t="s">
        <v>20</v>
      </c>
      <c r="G13" s="119" t="s">
        <v>199</v>
      </c>
      <c r="H13" s="93" t="s">
        <v>17</v>
      </c>
      <c r="I13" s="330">
        <v>44265</v>
      </c>
      <c r="J13" s="372" t="s">
        <v>221</v>
      </c>
      <c r="K13" s="332"/>
    </row>
    <row r="14" spans="1:11" ht="9" customHeight="1">
      <c r="A14" s="281"/>
      <c r="B14" s="282"/>
      <c r="C14" s="203"/>
      <c r="D14" s="285"/>
      <c r="E14" s="286"/>
      <c r="F14" s="284"/>
      <c r="G14" s="121"/>
      <c r="H14" s="93"/>
      <c r="I14" s="333"/>
      <c r="J14" s="331"/>
      <c r="K14" s="334"/>
    </row>
    <row r="15" spans="1:11" ht="63.75" customHeight="1">
      <c r="A15" s="281">
        <v>2</v>
      </c>
      <c r="B15" s="282"/>
      <c r="C15" s="694" t="s">
        <v>134</v>
      </c>
      <c r="D15" s="285">
        <v>8.1999999999999993</v>
      </c>
      <c r="E15" s="558" t="s">
        <v>197</v>
      </c>
      <c r="F15" s="587" t="s">
        <v>15</v>
      </c>
      <c r="G15" s="558" t="s">
        <v>196</v>
      </c>
      <c r="H15" s="93" t="s">
        <v>18</v>
      </c>
      <c r="I15" s="330">
        <v>44265</v>
      </c>
      <c r="J15" s="371" t="s">
        <v>221</v>
      </c>
      <c r="K15" s="334"/>
    </row>
    <row r="16" spans="1:11" ht="9" customHeight="1">
      <c r="A16" s="281"/>
      <c r="B16" s="282"/>
      <c r="C16" s="203"/>
      <c r="D16" s="285"/>
      <c r="E16" s="286"/>
      <c r="F16" s="284"/>
      <c r="G16" s="121"/>
      <c r="H16" s="93"/>
      <c r="I16" s="333"/>
      <c r="J16" s="331"/>
      <c r="K16" s="334"/>
    </row>
    <row r="17" spans="1:17" ht="33" customHeight="1">
      <c r="A17" s="281">
        <v>3</v>
      </c>
      <c r="B17" s="287"/>
      <c r="C17" s="563" t="s">
        <v>135</v>
      </c>
      <c r="D17" s="588">
        <v>6.1</v>
      </c>
      <c r="E17" s="586" t="s">
        <v>190</v>
      </c>
      <c r="F17" s="587" t="s">
        <v>20</v>
      </c>
      <c r="G17" s="586" t="s">
        <v>191</v>
      </c>
      <c r="H17" s="588" t="s">
        <v>18</v>
      </c>
      <c r="I17" s="589">
        <v>44265</v>
      </c>
      <c r="J17" s="371" t="s">
        <v>221</v>
      </c>
      <c r="K17" s="335"/>
    </row>
    <row r="18" spans="1:17" ht="8.25" customHeight="1">
      <c r="A18" s="288"/>
      <c r="B18" s="293"/>
      <c r="C18" s="294"/>
      <c r="D18" s="290"/>
      <c r="E18" s="291"/>
      <c r="F18" s="287"/>
      <c r="G18" s="295"/>
      <c r="H18" s="296"/>
      <c r="I18" s="336"/>
      <c r="J18" s="262"/>
      <c r="K18" s="337"/>
    </row>
    <row r="19" spans="1:17" ht="45" customHeight="1">
      <c r="A19" s="281">
        <v>4</v>
      </c>
      <c r="B19" s="297"/>
      <c r="C19" s="694" t="s">
        <v>136</v>
      </c>
      <c r="D19" s="93">
        <v>7.5</v>
      </c>
      <c r="E19" s="298" t="s">
        <v>194</v>
      </c>
      <c r="F19" s="284" t="s">
        <v>15</v>
      </c>
      <c r="G19" s="298" t="s">
        <v>195</v>
      </c>
      <c r="H19" s="299" t="s">
        <v>18</v>
      </c>
      <c r="I19" s="330">
        <v>44265</v>
      </c>
      <c r="J19" s="371" t="s">
        <v>221</v>
      </c>
      <c r="K19" s="338"/>
      <c r="Q19" s="347"/>
    </row>
    <row r="20" spans="1:17" ht="9.75" customHeight="1">
      <c r="A20" s="288"/>
      <c r="B20" s="297"/>
      <c r="C20" s="99"/>
      <c r="D20" s="290"/>
      <c r="E20" s="298"/>
      <c r="F20" s="287"/>
      <c r="G20" s="300"/>
      <c r="H20" s="296"/>
      <c r="I20" s="330"/>
      <c r="J20" s="158"/>
      <c r="K20" s="338"/>
      <c r="Q20" s="347"/>
    </row>
    <row r="21" spans="1:17" ht="48" customHeight="1">
      <c r="A21" s="281">
        <v>5</v>
      </c>
      <c r="B21" s="297"/>
      <c r="C21" s="95" t="s">
        <v>137</v>
      </c>
      <c r="D21" s="588" t="s">
        <v>138</v>
      </c>
      <c r="E21" s="300" t="s">
        <v>192</v>
      </c>
      <c r="F21" s="284" t="s">
        <v>15</v>
      </c>
      <c r="G21" s="300" t="s">
        <v>193</v>
      </c>
      <c r="H21" s="299" t="s">
        <v>18</v>
      </c>
      <c r="I21" s="330">
        <v>44265</v>
      </c>
      <c r="J21" s="371" t="s">
        <v>221</v>
      </c>
      <c r="K21" s="373"/>
      <c r="Q21" s="347"/>
    </row>
    <row r="22" spans="1:17" ht="10.5" customHeight="1">
      <c r="A22" s="288"/>
      <c r="B22" s="297"/>
      <c r="C22" s="99"/>
      <c r="D22" s="290"/>
      <c r="E22" s="298"/>
      <c r="F22" s="287"/>
      <c r="G22" s="300"/>
      <c r="H22" s="296"/>
      <c r="I22" s="339"/>
      <c r="J22" s="158"/>
      <c r="K22" s="338"/>
      <c r="Q22" s="347"/>
    </row>
    <row r="23" spans="1:17" ht="34.5" customHeight="1">
      <c r="A23" s="281">
        <v>6</v>
      </c>
      <c r="B23" s="297"/>
      <c r="C23" s="95" t="s">
        <v>139</v>
      </c>
      <c r="D23" s="93">
        <v>5.3</v>
      </c>
      <c r="E23" s="298" t="s">
        <v>183</v>
      </c>
      <c r="F23" s="284" t="s">
        <v>15</v>
      </c>
      <c r="G23" s="300" t="s">
        <v>184</v>
      </c>
      <c r="H23" s="299" t="s">
        <v>18</v>
      </c>
      <c r="I23" s="330">
        <v>44265</v>
      </c>
      <c r="J23" s="371" t="s">
        <v>221</v>
      </c>
      <c r="K23" s="373"/>
      <c r="Q23" s="347"/>
    </row>
    <row r="24" spans="1:17" ht="7.5" customHeight="1" thickBot="1">
      <c r="A24" s="288"/>
      <c r="B24" s="297"/>
      <c r="C24" s="294"/>
      <c r="D24" s="301"/>
      <c r="E24" s="302"/>
      <c r="F24" s="287"/>
      <c r="G24" s="302"/>
      <c r="H24" s="296"/>
      <c r="I24" s="340"/>
      <c r="J24" s="158"/>
      <c r="K24" s="338"/>
    </row>
    <row r="25" spans="1:17" ht="33" customHeight="1" thickTop="1">
      <c r="A25" s="303">
        <v>1</v>
      </c>
      <c r="B25" s="304" t="s">
        <v>21</v>
      </c>
      <c r="C25" s="94" t="s">
        <v>91</v>
      </c>
      <c r="D25" s="283"/>
      <c r="E25" s="425" t="s">
        <v>254</v>
      </c>
      <c r="F25" s="313"/>
      <c r="G25" s="425" t="s">
        <v>255</v>
      </c>
      <c r="H25" s="314" t="s">
        <v>22</v>
      </c>
      <c r="I25" s="440"/>
      <c r="J25" s="372"/>
      <c r="K25" s="374"/>
    </row>
    <row r="26" spans="1:17" ht="9.75" customHeight="1" thickBot="1">
      <c r="A26" s="305"/>
      <c r="B26" s="287"/>
      <c r="C26" s="306"/>
      <c r="D26" s="290"/>
      <c r="E26" s="307"/>
      <c r="F26" s="290"/>
      <c r="G26" s="292"/>
      <c r="H26" s="308"/>
      <c r="I26" s="341"/>
      <c r="J26" s="308"/>
      <c r="K26" s="342"/>
    </row>
    <row r="27" spans="1:17" ht="69" customHeight="1" thickTop="1">
      <c r="A27" s="309">
        <v>1</v>
      </c>
      <c r="B27" s="310" t="s">
        <v>23</v>
      </c>
      <c r="C27" s="311" t="s">
        <v>203</v>
      </c>
      <c r="D27" s="312">
        <v>9.1</v>
      </c>
      <c r="E27" s="209" t="s">
        <v>285</v>
      </c>
      <c r="F27" s="313" t="s">
        <v>20</v>
      </c>
      <c r="G27" s="209" t="s">
        <v>286</v>
      </c>
      <c r="H27" s="314" t="s">
        <v>24</v>
      </c>
      <c r="I27" s="660">
        <v>44301</v>
      </c>
      <c r="J27" s="372"/>
      <c r="K27" s="683" t="s">
        <v>221</v>
      </c>
    </row>
    <row r="28" spans="1:17" ht="67.5" hidden="1" customHeight="1">
      <c r="A28" s="317">
        <v>2</v>
      </c>
      <c r="B28" s="297"/>
      <c r="C28" s="109" t="s">
        <v>200</v>
      </c>
      <c r="D28" s="588" t="s">
        <v>201</v>
      </c>
      <c r="E28" s="109"/>
      <c r="F28" s="587" t="s">
        <v>15</v>
      </c>
      <c r="G28" s="109"/>
      <c r="H28" s="299" t="s">
        <v>24</v>
      </c>
      <c r="I28" s="330"/>
      <c r="J28" s="371"/>
      <c r="K28" s="344"/>
    </row>
    <row r="29" spans="1:17" ht="8.25" customHeight="1">
      <c r="A29" s="315"/>
      <c r="B29" s="297"/>
      <c r="C29" s="109"/>
      <c r="D29" s="132"/>
      <c r="E29" s="99"/>
      <c r="F29" s="316"/>
      <c r="G29" s="99"/>
      <c r="H29" s="318"/>
      <c r="I29" s="343"/>
      <c r="J29" s="343"/>
      <c r="K29" s="344"/>
    </row>
    <row r="30" spans="1:17" ht="69" customHeight="1">
      <c r="A30" s="317">
        <v>2</v>
      </c>
      <c r="B30" s="297"/>
      <c r="C30" s="558" t="s">
        <v>202</v>
      </c>
      <c r="D30" s="93">
        <v>9.1</v>
      </c>
      <c r="E30" s="109" t="s">
        <v>252</v>
      </c>
      <c r="F30" s="587" t="s">
        <v>20</v>
      </c>
      <c r="G30" s="109" t="s">
        <v>253</v>
      </c>
      <c r="H30" s="299" t="s">
        <v>25</v>
      </c>
      <c r="I30" s="589">
        <v>44316</v>
      </c>
      <c r="J30" s="371"/>
      <c r="K30" s="682" t="s">
        <v>221</v>
      </c>
    </row>
    <row r="31" spans="1:17" ht="9" customHeight="1">
      <c r="A31" s="315"/>
      <c r="B31" s="297"/>
      <c r="C31" s="109"/>
      <c r="D31" s="132"/>
      <c r="E31" s="99"/>
      <c r="F31" s="316"/>
      <c r="G31" s="99"/>
      <c r="H31" s="318"/>
      <c r="I31" s="343"/>
      <c r="J31" s="343"/>
      <c r="K31" s="344"/>
    </row>
    <row r="32" spans="1:17" s="163" customFormat="1" ht="101.25" customHeight="1">
      <c r="A32" s="557">
        <v>3</v>
      </c>
      <c r="B32" s="289"/>
      <c r="C32" s="558" t="s">
        <v>204</v>
      </c>
      <c r="D32" s="588" t="s">
        <v>26</v>
      </c>
      <c r="E32" s="121" t="s">
        <v>264</v>
      </c>
      <c r="F32" s="587" t="s">
        <v>15</v>
      </c>
      <c r="G32" s="121" t="s">
        <v>265</v>
      </c>
      <c r="H32" s="559" t="s">
        <v>27</v>
      </c>
      <c r="I32" s="589" t="s">
        <v>266</v>
      </c>
      <c r="J32" s="371"/>
      <c r="K32" s="682" t="s">
        <v>221</v>
      </c>
    </row>
    <row r="33" spans="1:11" ht="9.75" customHeight="1">
      <c r="A33" s="317"/>
      <c r="B33" s="297"/>
      <c r="C33" s="109"/>
      <c r="D33" s="132"/>
      <c r="E33" s="99"/>
      <c r="F33" s="316"/>
      <c r="G33" s="99"/>
      <c r="H33" s="318"/>
      <c r="I33" s="343"/>
      <c r="J33" s="343"/>
      <c r="K33" s="344"/>
    </row>
    <row r="34" spans="1:11" s="163" customFormat="1" ht="66.75" customHeight="1">
      <c r="A34" s="557">
        <v>4</v>
      </c>
      <c r="B34" s="289"/>
      <c r="C34" s="558" t="s">
        <v>205</v>
      </c>
      <c r="D34" s="588" t="s">
        <v>38</v>
      </c>
      <c r="E34" s="121"/>
      <c r="F34" s="587" t="s">
        <v>20</v>
      </c>
      <c r="G34" s="121"/>
      <c r="H34" s="559" t="s">
        <v>206</v>
      </c>
      <c r="I34" s="553"/>
      <c r="J34" s="371"/>
      <c r="K34" s="682" t="s">
        <v>221</v>
      </c>
    </row>
    <row r="35" spans="1:11" ht="9" customHeight="1" thickBot="1">
      <c r="A35" s="319"/>
      <c r="B35" s="320"/>
      <c r="C35" s="321"/>
      <c r="D35" s="123"/>
      <c r="E35" s="322"/>
      <c r="F35" s="323"/>
      <c r="G35" s="324"/>
      <c r="H35" s="325"/>
      <c r="I35" s="345"/>
      <c r="J35" s="345"/>
      <c r="K35" s="346"/>
    </row>
    <row r="36" spans="1:11" ht="17.25" thickTop="1">
      <c r="A36" s="702">
        <v>1</v>
      </c>
      <c r="B36" s="704" t="s">
        <v>50</v>
      </c>
      <c r="C36" s="706" t="s">
        <v>105</v>
      </c>
      <c r="D36" s="457"/>
      <c r="E36" s="247" t="s">
        <v>91</v>
      </c>
      <c r="F36" s="200"/>
      <c r="G36" s="247" t="s">
        <v>91</v>
      </c>
      <c r="H36" s="458" t="s">
        <v>106</v>
      </c>
      <c r="I36" s="255"/>
      <c r="J36" s="371"/>
      <c r="K36" s="265"/>
    </row>
    <row r="37" spans="1:11" ht="17.25" thickBot="1">
      <c r="A37" s="703"/>
      <c r="B37" s="705"/>
      <c r="C37" s="707"/>
      <c r="D37" s="248"/>
      <c r="E37" s="248"/>
      <c r="F37" s="248"/>
      <c r="G37" s="248"/>
      <c r="H37" s="413"/>
      <c r="I37" s="248"/>
      <c r="J37" s="248"/>
      <c r="K37" s="266"/>
    </row>
    <row r="38" spans="1:11" ht="15.75" thickTop="1">
      <c r="A38" s="348"/>
      <c r="B38" s="348"/>
      <c r="C38" s="348"/>
      <c r="D38" s="326"/>
      <c r="E38" s="348"/>
      <c r="F38" s="348"/>
      <c r="G38" s="348"/>
      <c r="H38" s="348"/>
      <c r="I38" s="348"/>
      <c r="J38" s="348"/>
      <c r="K38" s="348"/>
    </row>
    <row r="39" spans="1:11">
      <c r="A39" s="348"/>
      <c r="B39" s="348"/>
      <c r="C39" s="348"/>
      <c r="D39" s="326"/>
      <c r="E39" s="348"/>
      <c r="F39" s="348"/>
      <c r="G39" s="348"/>
      <c r="H39" s="348"/>
      <c r="I39" s="348"/>
      <c r="J39" s="348"/>
      <c r="K39" s="348"/>
    </row>
    <row r="40" spans="1:11">
      <c r="A40" s="348"/>
      <c r="B40" s="348"/>
      <c r="C40" s="348"/>
      <c r="D40" s="326"/>
      <c r="E40" s="348"/>
      <c r="F40" s="348"/>
      <c r="G40" s="348"/>
      <c r="H40" s="348"/>
      <c r="I40" s="348"/>
      <c r="J40" s="348"/>
      <c r="K40" s="348"/>
    </row>
    <row r="41" spans="1:11">
      <c r="A41" s="348"/>
      <c r="B41" s="348"/>
      <c r="C41" s="348"/>
      <c r="D41" s="326"/>
      <c r="E41" s="348"/>
      <c r="F41" s="348"/>
      <c r="G41" s="348"/>
      <c r="H41" s="348"/>
      <c r="I41" s="348"/>
      <c r="J41" s="348"/>
      <c r="K41" s="348"/>
    </row>
    <row r="42" spans="1:11">
      <c r="A42" s="348"/>
      <c r="B42" s="348"/>
      <c r="C42" s="348"/>
      <c r="D42" s="326"/>
      <c r="E42" s="348"/>
      <c r="F42" s="348"/>
      <c r="G42" s="348"/>
      <c r="H42" s="348"/>
      <c r="I42" s="348"/>
      <c r="J42" s="348"/>
      <c r="K42" s="348"/>
    </row>
    <row r="43" spans="1:11">
      <c r="A43" s="348"/>
      <c r="B43" s="348"/>
      <c r="C43" s="348"/>
      <c r="D43" s="326"/>
      <c r="E43" s="348"/>
      <c r="F43" s="348"/>
      <c r="G43" s="348"/>
      <c r="H43" s="348"/>
      <c r="I43" s="348"/>
      <c r="J43" s="348"/>
      <c r="K43" s="348"/>
    </row>
    <row r="44" spans="1:11">
      <c r="A44" s="348"/>
      <c r="B44" s="348"/>
      <c r="C44" s="348"/>
      <c r="D44" s="326"/>
      <c r="E44" s="348"/>
      <c r="F44" s="348"/>
      <c r="G44" s="348"/>
      <c r="H44" s="348"/>
      <c r="I44" s="348"/>
      <c r="J44" s="348"/>
      <c r="K44" s="348"/>
    </row>
    <row r="45" spans="1:11" ht="15.75">
      <c r="A45" s="329"/>
      <c r="B45" s="329"/>
      <c r="C45" s="329"/>
      <c r="D45" s="328"/>
      <c r="E45" s="349"/>
      <c r="F45" s="350"/>
      <c r="G45" s="350"/>
      <c r="H45" s="351"/>
      <c r="I45" s="351"/>
      <c r="J45" s="351"/>
      <c r="K45" s="329"/>
    </row>
    <row r="46" spans="1:11" ht="15.75">
      <c r="A46" s="329"/>
      <c r="B46" s="350"/>
      <c r="C46" s="329"/>
      <c r="D46" s="328"/>
      <c r="E46" s="349"/>
      <c r="F46" s="329"/>
      <c r="G46" s="329"/>
      <c r="H46" s="329"/>
      <c r="I46" s="329"/>
      <c r="J46" s="329"/>
      <c r="K46" s="329"/>
    </row>
    <row r="47" spans="1:11">
      <c r="A47" s="329"/>
      <c r="B47" s="351"/>
      <c r="C47" s="294"/>
      <c r="D47" s="352"/>
      <c r="E47" s="353"/>
      <c r="F47" s="354"/>
      <c r="G47" s="294"/>
      <c r="H47" s="348"/>
      <c r="I47" s="362"/>
      <c r="J47" s="363"/>
      <c r="K47" s="350"/>
    </row>
    <row r="48" spans="1:11">
      <c r="A48" s="329"/>
      <c r="B48" s="351"/>
      <c r="C48" s="294"/>
      <c r="D48" s="352"/>
      <c r="E48" s="353"/>
      <c r="F48" s="354"/>
      <c r="G48" s="294"/>
      <c r="H48" s="354"/>
      <c r="I48" s="364"/>
      <c r="J48" s="363"/>
      <c r="K48" s="363"/>
    </row>
    <row r="49" spans="1:11">
      <c r="A49" s="348"/>
      <c r="B49" s="348"/>
      <c r="C49" s="294"/>
      <c r="D49" s="352"/>
      <c r="E49" s="353"/>
      <c r="F49" s="354"/>
      <c r="G49" s="294"/>
      <c r="H49" s="354"/>
      <c r="I49" s="360"/>
      <c r="J49" s="363"/>
      <c r="K49" s="363"/>
    </row>
    <row r="50" spans="1:11">
      <c r="A50" s="348"/>
      <c r="B50" s="350"/>
      <c r="C50" s="355"/>
      <c r="D50" s="356"/>
      <c r="E50" s="294"/>
      <c r="F50" s="329"/>
      <c r="G50" s="348"/>
      <c r="H50" s="354"/>
      <c r="I50" s="364"/>
      <c r="J50" s="363"/>
      <c r="K50" s="363"/>
    </row>
    <row r="51" spans="1:11">
      <c r="A51" s="329"/>
      <c r="B51" s="350"/>
      <c r="C51" s="294"/>
      <c r="D51" s="352"/>
      <c r="E51" s="353"/>
      <c r="F51" s="329"/>
      <c r="G51" s="348"/>
      <c r="H51" s="348"/>
      <c r="I51" s="362"/>
      <c r="J51" s="363"/>
      <c r="K51" s="363"/>
    </row>
    <row r="52" spans="1:11">
      <c r="A52" s="329"/>
      <c r="B52" s="350"/>
      <c r="C52" s="294"/>
      <c r="D52" s="352"/>
      <c r="E52" s="353"/>
      <c r="F52" s="329"/>
      <c r="G52" s="348"/>
      <c r="H52" s="354"/>
      <c r="I52" s="360"/>
      <c r="J52" s="363"/>
      <c r="K52" s="363"/>
    </row>
    <row r="53" spans="1:11">
      <c r="A53" s="329"/>
      <c r="B53" s="350"/>
      <c r="C53" s="294"/>
      <c r="D53" s="352"/>
      <c r="E53" s="294"/>
      <c r="F53" s="329"/>
      <c r="G53" s="348"/>
      <c r="H53" s="354"/>
      <c r="I53" s="360"/>
      <c r="J53" s="363"/>
      <c r="K53" s="363"/>
    </row>
    <row r="54" spans="1:11">
      <c r="A54" s="329"/>
      <c r="B54" s="350"/>
      <c r="C54" s="294"/>
      <c r="D54" s="352"/>
      <c r="E54" s="294"/>
      <c r="F54" s="329"/>
      <c r="G54" s="348"/>
      <c r="H54" s="354"/>
      <c r="I54" s="360"/>
      <c r="J54" s="363"/>
      <c r="K54" s="363"/>
    </row>
    <row r="55" spans="1:11">
      <c r="A55" s="329"/>
      <c r="B55" s="350"/>
      <c r="C55" s="294"/>
      <c r="D55" s="352"/>
      <c r="E55" s="294"/>
      <c r="F55" s="329"/>
      <c r="G55" s="348"/>
      <c r="H55" s="348"/>
      <c r="I55" s="365"/>
      <c r="J55" s="363"/>
      <c r="K55" s="363"/>
    </row>
    <row r="56" spans="1:11">
      <c r="A56" s="329"/>
      <c r="B56" s="350"/>
      <c r="C56" s="294"/>
      <c r="D56" s="352"/>
      <c r="E56" s="294"/>
      <c r="F56" s="329"/>
      <c r="G56" s="348"/>
      <c r="H56" s="348"/>
      <c r="I56" s="366"/>
      <c r="J56" s="363"/>
      <c r="K56" s="363"/>
    </row>
    <row r="57" spans="1:11">
      <c r="A57" s="329"/>
      <c r="B57" s="350"/>
      <c r="C57" s="348"/>
      <c r="D57" s="326"/>
      <c r="E57" s="348"/>
      <c r="F57" s="329"/>
      <c r="G57" s="348"/>
      <c r="H57" s="348"/>
      <c r="I57" s="362"/>
      <c r="J57" s="363"/>
      <c r="K57" s="363"/>
    </row>
    <row r="58" spans="1:11">
      <c r="A58" s="329"/>
      <c r="B58" s="350"/>
      <c r="C58" s="357"/>
      <c r="D58" s="358"/>
      <c r="E58" s="348"/>
      <c r="F58" s="329"/>
      <c r="G58" s="348"/>
      <c r="H58" s="348"/>
      <c r="I58" s="348"/>
      <c r="J58" s="348"/>
      <c r="K58" s="363"/>
    </row>
    <row r="59" spans="1:11">
      <c r="A59" s="329"/>
      <c r="B59" s="359"/>
      <c r="C59" s="348"/>
      <c r="D59" s="326"/>
      <c r="E59" s="348"/>
      <c r="F59" s="329"/>
      <c r="G59" s="348"/>
      <c r="H59" s="348"/>
      <c r="I59" s="348"/>
      <c r="J59" s="348"/>
      <c r="K59" s="363"/>
    </row>
    <row r="60" spans="1:11">
      <c r="A60" s="329"/>
      <c r="B60" s="350"/>
      <c r="C60" s="348"/>
      <c r="D60" s="326"/>
      <c r="E60" s="348"/>
      <c r="F60" s="329"/>
      <c r="G60" s="348"/>
      <c r="H60" s="354"/>
      <c r="I60" s="360"/>
      <c r="J60" s="350"/>
      <c r="K60" s="350"/>
    </row>
    <row r="61" spans="1:11">
      <c r="A61" s="329"/>
      <c r="B61" s="350"/>
      <c r="C61" s="348"/>
      <c r="D61" s="326"/>
      <c r="E61" s="348"/>
      <c r="F61" s="329"/>
      <c r="G61" s="348"/>
      <c r="H61" s="360"/>
      <c r="I61" s="367"/>
      <c r="J61" s="363"/>
      <c r="K61" s="350"/>
    </row>
    <row r="62" spans="1:11">
      <c r="A62" s="329"/>
      <c r="B62" s="350"/>
      <c r="C62" s="348"/>
      <c r="D62" s="326"/>
      <c r="E62" s="348"/>
      <c r="F62" s="329"/>
      <c r="G62" s="348"/>
      <c r="H62" s="329"/>
      <c r="I62" s="365"/>
      <c r="J62" s="348"/>
      <c r="K62" s="350"/>
    </row>
    <row r="63" spans="1:11">
      <c r="A63" s="329"/>
      <c r="B63" s="350"/>
      <c r="C63" s="357"/>
      <c r="D63" s="358"/>
      <c r="E63" s="357"/>
      <c r="F63" s="329"/>
      <c r="G63" s="348"/>
      <c r="H63" s="354"/>
      <c r="I63" s="364"/>
      <c r="J63" s="350"/>
      <c r="K63" s="350"/>
    </row>
    <row r="64" spans="1:11">
      <c r="A64" s="329"/>
      <c r="B64" s="350"/>
      <c r="C64" s="353"/>
      <c r="D64" s="302"/>
      <c r="E64" s="353"/>
      <c r="F64" s="329"/>
      <c r="G64" s="348"/>
      <c r="H64" s="348"/>
      <c r="I64" s="362"/>
      <c r="J64" s="350"/>
      <c r="K64" s="350"/>
    </row>
    <row r="65" spans="1:11">
      <c r="A65" s="329"/>
      <c r="B65" s="359"/>
      <c r="C65" s="294"/>
      <c r="D65" s="352"/>
      <c r="E65" s="294"/>
      <c r="F65" s="329"/>
      <c r="G65" s="348"/>
      <c r="H65" s="354"/>
      <c r="I65" s="360"/>
      <c r="J65" s="350"/>
      <c r="K65" s="350"/>
    </row>
    <row r="66" spans="1:11">
      <c r="A66" s="329"/>
      <c r="B66" s="350"/>
      <c r="C66" s="294"/>
      <c r="D66" s="352"/>
      <c r="E66" s="294"/>
      <c r="F66" s="329"/>
      <c r="G66" s="348"/>
      <c r="H66" s="354"/>
      <c r="I66" s="364"/>
      <c r="J66" s="350"/>
      <c r="K66" s="350"/>
    </row>
    <row r="67" spans="1:11">
      <c r="A67" s="329"/>
      <c r="B67" s="350"/>
      <c r="C67" s="294"/>
      <c r="D67" s="352"/>
      <c r="E67" s="294"/>
      <c r="F67" s="329"/>
      <c r="G67" s="348"/>
      <c r="H67" s="354"/>
      <c r="I67" s="360"/>
      <c r="J67" s="350"/>
      <c r="K67" s="350"/>
    </row>
    <row r="68" spans="1:11">
      <c r="A68" s="329"/>
      <c r="B68" s="350"/>
      <c r="C68" s="294"/>
      <c r="D68" s="352"/>
      <c r="E68" s="353"/>
      <c r="F68" s="329"/>
      <c r="G68" s="348"/>
      <c r="H68" s="329"/>
      <c r="I68" s="364"/>
      <c r="J68" s="363"/>
      <c r="K68" s="350"/>
    </row>
    <row r="69" spans="1:11">
      <c r="A69" s="350"/>
      <c r="B69" s="351"/>
      <c r="C69" s="294"/>
      <c r="D69" s="352"/>
      <c r="E69" s="353"/>
      <c r="F69" s="294"/>
      <c r="G69" s="294"/>
      <c r="H69" s="354"/>
      <c r="I69" s="364"/>
      <c r="J69" s="363"/>
      <c r="K69" s="350"/>
    </row>
    <row r="70" spans="1:11">
      <c r="A70" s="329"/>
      <c r="B70" s="359"/>
      <c r="C70" s="348"/>
      <c r="D70" s="348"/>
      <c r="E70" s="353"/>
      <c r="F70" s="329"/>
      <c r="G70" s="348"/>
      <c r="H70" s="348"/>
      <c r="I70" s="362"/>
      <c r="J70" s="363"/>
      <c r="K70" s="350"/>
    </row>
    <row r="71" spans="1:11">
      <c r="A71" s="329"/>
      <c r="B71" s="350"/>
      <c r="C71" s="357"/>
      <c r="D71" s="357"/>
      <c r="E71" s="294"/>
      <c r="F71" s="329"/>
      <c r="G71" s="348"/>
      <c r="H71" s="354"/>
      <c r="I71" s="364"/>
      <c r="J71" s="363"/>
      <c r="K71" s="350"/>
    </row>
    <row r="72" spans="1:11">
      <c r="A72" s="329"/>
      <c r="B72" s="350"/>
      <c r="C72" s="348"/>
      <c r="D72" s="348"/>
      <c r="E72" s="348"/>
      <c r="F72" s="329"/>
      <c r="G72" s="348"/>
      <c r="H72" s="348"/>
      <c r="I72" s="348"/>
      <c r="J72" s="363"/>
      <c r="K72" s="350"/>
    </row>
    <row r="73" spans="1:11">
      <c r="A73" s="329"/>
      <c r="B73" s="351"/>
      <c r="C73" s="294"/>
      <c r="D73" s="294"/>
      <c r="E73" s="353"/>
      <c r="F73" s="354"/>
      <c r="G73" s="294"/>
      <c r="H73" s="354"/>
      <c r="I73" s="364"/>
      <c r="J73" s="363"/>
      <c r="K73" s="350"/>
    </row>
    <row r="74" spans="1:11">
      <c r="A74" s="348"/>
      <c r="B74" s="361"/>
      <c r="C74" s="294"/>
      <c r="D74" s="294"/>
      <c r="E74" s="353"/>
      <c r="F74" s="354"/>
      <c r="G74" s="294"/>
      <c r="H74" s="294"/>
      <c r="I74" s="364"/>
      <c r="J74" s="363"/>
      <c r="K74" s="350"/>
    </row>
    <row r="75" spans="1:11">
      <c r="A75" s="329"/>
      <c r="B75" s="351"/>
      <c r="C75" s="294"/>
      <c r="D75" s="294"/>
      <c r="E75" s="353"/>
      <c r="F75" s="354"/>
      <c r="G75" s="294"/>
      <c r="H75" s="354"/>
      <c r="I75" s="364"/>
      <c r="J75" s="363"/>
      <c r="K75" s="350"/>
    </row>
    <row r="76" spans="1:11">
      <c r="A76" s="329"/>
      <c r="B76" s="351"/>
      <c r="C76" s="294"/>
      <c r="D76" s="294"/>
      <c r="E76" s="353"/>
      <c r="F76" s="354"/>
      <c r="G76" s="294"/>
      <c r="H76" s="354"/>
      <c r="I76" s="364"/>
      <c r="J76" s="363"/>
      <c r="K76" s="350"/>
    </row>
    <row r="77" spans="1:11">
      <c r="A77" s="329"/>
      <c r="B77" s="350"/>
      <c r="C77" s="294"/>
      <c r="D77" s="294"/>
      <c r="E77" s="353"/>
      <c r="F77" s="354"/>
      <c r="G77" s="294"/>
      <c r="H77" s="354"/>
      <c r="I77" s="360"/>
      <c r="J77" s="348"/>
      <c r="K77" s="348"/>
    </row>
    <row r="78" spans="1:11">
      <c r="A78" s="329"/>
      <c r="B78" s="350"/>
      <c r="C78" s="357"/>
      <c r="D78" s="357"/>
      <c r="E78" s="348"/>
      <c r="F78" s="348"/>
      <c r="G78" s="348"/>
      <c r="H78" s="348"/>
      <c r="I78" s="348"/>
      <c r="J78" s="348"/>
      <c r="K78" s="348"/>
    </row>
    <row r="79" spans="1:11">
      <c r="A79" s="329"/>
      <c r="B79" s="359"/>
      <c r="C79" s="348"/>
      <c r="D79" s="348"/>
      <c r="E79" s="348"/>
      <c r="F79" s="348"/>
      <c r="G79" s="348"/>
      <c r="H79" s="348"/>
      <c r="I79" s="348"/>
      <c r="J79" s="348"/>
      <c r="K79" s="348"/>
    </row>
    <row r="80" spans="1:11">
      <c r="A80" s="329"/>
      <c r="B80" s="350"/>
      <c r="C80" s="348"/>
      <c r="D80" s="348"/>
      <c r="E80" s="348"/>
      <c r="F80" s="329"/>
      <c r="G80" s="348"/>
      <c r="H80" s="348"/>
      <c r="I80" s="364"/>
      <c r="J80" s="350"/>
      <c r="K80" s="348"/>
    </row>
    <row r="81" spans="1:11">
      <c r="A81" s="329"/>
      <c r="B81" s="350"/>
      <c r="C81" s="348"/>
      <c r="D81" s="348"/>
      <c r="E81" s="348"/>
      <c r="F81" s="348"/>
      <c r="G81" s="348"/>
      <c r="H81" s="329"/>
      <c r="I81" s="348"/>
      <c r="J81" s="348"/>
      <c r="K81" s="348"/>
    </row>
    <row r="82" spans="1:11">
      <c r="A82" s="329"/>
      <c r="B82" s="350"/>
      <c r="C82" s="348"/>
      <c r="D82" s="348"/>
      <c r="E82" s="348"/>
      <c r="F82" s="348"/>
      <c r="G82" s="348"/>
      <c r="H82" s="329"/>
      <c r="I82" s="365"/>
      <c r="J82" s="348"/>
      <c r="K82" s="348"/>
    </row>
    <row r="83" spans="1:11">
      <c r="A83" s="329"/>
      <c r="B83" s="350"/>
      <c r="C83" s="348"/>
      <c r="D83" s="348"/>
      <c r="E83" s="348"/>
      <c r="F83" s="348"/>
      <c r="G83" s="348"/>
      <c r="H83" s="348"/>
      <c r="I83" s="348"/>
      <c r="J83" s="348"/>
      <c r="K83" s="348"/>
    </row>
    <row r="84" spans="1:11">
      <c r="A84" s="329"/>
      <c r="B84" s="350"/>
      <c r="C84" s="348"/>
      <c r="D84" s="348"/>
      <c r="E84" s="348"/>
      <c r="F84" s="348"/>
      <c r="G84" s="348"/>
      <c r="H84" s="348"/>
      <c r="I84" s="348"/>
      <c r="J84" s="348"/>
      <c r="K84" s="348"/>
    </row>
    <row r="85" spans="1:11">
      <c r="A85" s="329"/>
      <c r="B85" s="350"/>
      <c r="C85" s="348"/>
      <c r="D85" s="348"/>
      <c r="E85" s="348"/>
      <c r="F85" s="348"/>
      <c r="G85" s="348"/>
      <c r="H85" s="348"/>
      <c r="I85" s="348"/>
      <c r="J85" s="348"/>
      <c r="K85" s="348"/>
    </row>
    <row r="86" spans="1:11">
      <c r="A86" s="329"/>
      <c r="B86" s="350"/>
      <c r="C86" s="348"/>
      <c r="D86" s="348"/>
      <c r="E86" s="348"/>
      <c r="F86" s="348"/>
      <c r="G86" s="348"/>
      <c r="H86" s="348"/>
      <c r="I86" s="348"/>
      <c r="J86" s="348"/>
      <c r="K86" s="348"/>
    </row>
    <row r="87" spans="1:11">
      <c r="A87" s="329"/>
      <c r="B87" s="350"/>
      <c r="C87" s="348"/>
      <c r="D87" s="348"/>
      <c r="E87" s="348"/>
      <c r="F87" s="348"/>
      <c r="G87" s="348"/>
      <c r="H87" s="348"/>
      <c r="I87" s="348"/>
      <c r="J87" s="348"/>
      <c r="K87" s="348"/>
    </row>
    <row r="88" spans="1:11">
      <c r="A88" s="348"/>
      <c r="B88" s="348"/>
      <c r="C88" s="348"/>
      <c r="D88" s="348"/>
      <c r="E88" s="348"/>
      <c r="F88" s="348"/>
      <c r="G88" s="348"/>
      <c r="H88" s="348"/>
      <c r="I88" s="348"/>
      <c r="J88" s="348"/>
      <c r="K88" s="348"/>
    </row>
    <row r="89" spans="1:11">
      <c r="A89" s="348"/>
      <c r="B89" s="348"/>
      <c r="C89" s="348"/>
      <c r="D89" s="348"/>
      <c r="E89" s="348"/>
      <c r="F89" s="348"/>
      <c r="G89" s="348"/>
      <c r="H89" s="348"/>
      <c r="I89" s="348"/>
      <c r="J89" s="348"/>
      <c r="K89" s="348"/>
    </row>
    <row r="90" spans="1:11">
      <c r="A90" s="348"/>
      <c r="B90" s="348"/>
      <c r="C90" s="348"/>
      <c r="D90" s="348"/>
      <c r="E90" s="348"/>
      <c r="F90" s="348"/>
      <c r="G90" s="348"/>
      <c r="H90" s="348"/>
      <c r="I90" s="348"/>
      <c r="J90" s="348"/>
      <c r="K90" s="348"/>
    </row>
    <row r="91" spans="1:11">
      <c r="A91" s="348"/>
      <c r="B91" s="348"/>
      <c r="C91" s="348"/>
      <c r="D91" s="348"/>
      <c r="E91" s="348"/>
      <c r="F91" s="348"/>
      <c r="G91" s="348"/>
      <c r="H91" s="348"/>
      <c r="I91" s="348"/>
      <c r="J91" s="348"/>
      <c r="K91" s="348"/>
    </row>
    <row r="92" spans="1:11">
      <c r="A92" s="348"/>
      <c r="B92" s="348"/>
      <c r="C92" s="348"/>
      <c r="D92" s="348"/>
      <c r="E92" s="348"/>
      <c r="F92" s="348"/>
      <c r="G92" s="348"/>
      <c r="H92" s="348"/>
      <c r="I92" s="348"/>
      <c r="J92" s="348"/>
      <c r="K92" s="348"/>
    </row>
    <row r="93" spans="1:11">
      <c r="A93" s="348"/>
      <c r="B93" s="348"/>
      <c r="C93" s="348"/>
      <c r="D93" s="348"/>
      <c r="E93" s="348"/>
      <c r="F93" s="348"/>
      <c r="G93" s="348"/>
      <c r="H93" s="348"/>
      <c r="I93" s="348"/>
      <c r="J93" s="348"/>
      <c r="K93" s="348"/>
    </row>
    <row r="94" spans="1:11">
      <c r="A94" s="348"/>
      <c r="B94" s="348"/>
      <c r="C94" s="348"/>
      <c r="D94" s="348"/>
      <c r="E94" s="348"/>
      <c r="F94" s="348"/>
      <c r="G94" s="348"/>
      <c r="H94" s="348"/>
      <c r="I94" s="348"/>
      <c r="J94" s="348"/>
      <c r="K94" s="348"/>
    </row>
    <row r="95" spans="1:11">
      <c r="A95" s="348"/>
      <c r="B95" s="348"/>
      <c r="C95" s="348"/>
      <c r="D95" s="348"/>
      <c r="E95" s="348"/>
      <c r="F95" s="348"/>
      <c r="G95" s="348"/>
      <c r="H95" s="348"/>
      <c r="I95" s="348"/>
      <c r="J95" s="348"/>
      <c r="K95" s="348"/>
    </row>
    <row r="96" spans="1:11">
      <c r="A96" s="348"/>
      <c r="B96" s="348"/>
      <c r="C96" s="348"/>
      <c r="D96" s="348"/>
      <c r="E96" s="348"/>
      <c r="F96" s="348"/>
      <c r="G96" s="348"/>
      <c r="H96" s="348"/>
      <c r="I96" s="348"/>
      <c r="J96" s="348"/>
      <c r="K96" s="348"/>
    </row>
    <row r="97" spans="1:11">
      <c r="A97" s="348"/>
      <c r="B97" s="348"/>
      <c r="C97" s="348"/>
      <c r="D97" s="348"/>
      <c r="E97" s="348"/>
      <c r="F97" s="348"/>
      <c r="G97" s="348"/>
      <c r="H97" s="348"/>
      <c r="I97" s="348"/>
      <c r="J97" s="348"/>
      <c r="K97" s="348"/>
    </row>
  </sheetData>
  <mergeCells count="10">
    <mergeCell ref="E10:E12"/>
    <mergeCell ref="K10:K12"/>
    <mergeCell ref="H10:H12"/>
    <mergeCell ref="I10:I12"/>
    <mergeCell ref="J10:J12"/>
    <mergeCell ref="A36:A37"/>
    <mergeCell ref="B36:B37"/>
    <mergeCell ref="C36:C37"/>
    <mergeCell ref="A10:A12"/>
    <mergeCell ref="D10:D12"/>
  </mergeCells>
  <pageMargins left="0.7" right="0.7" top="0.75" bottom="0.75" header="0.3" footer="0.3"/>
  <pageSetup orientation="portrait" r:id="rId1"/>
  <legacyDrawing r:id="rId2"/>
  <oleObjects>
    <oleObject shapeId="1026" r:id="rId3"/>
  </oleObjects>
</worksheet>
</file>

<file path=xl/worksheets/sheet2.xml><?xml version="1.0" encoding="utf-8"?>
<worksheet xmlns="http://schemas.openxmlformats.org/spreadsheetml/2006/main" xmlns:r="http://schemas.openxmlformats.org/officeDocument/2006/relationships">
  <dimension ref="A1:K50"/>
  <sheetViews>
    <sheetView topLeftCell="A39" workbookViewId="0">
      <selection activeCell="C39" sqref="C39"/>
    </sheetView>
  </sheetViews>
  <sheetFormatPr defaultColWidth="9" defaultRowHeight="15"/>
  <cols>
    <col min="1" max="1" width="5.42578125" customWidth="1"/>
    <col min="2" max="2" width="9.5703125" customWidth="1"/>
    <col min="3" max="3" width="54.28515625" customWidth="1"/>
    <col min="5" max="5" width="49.5703125" customWidth="1"/>
    <col min="7" max="7" width="43.85546875" customWidth="1"/>
    <col min="8" max="8" width="13" customWidth="1"/>
    <col min="9" max="9" width="13.7109375" customWidth="1"/>
  </cols>
  <sheetData>
    <row r="1" spans="1:11" ht="16.5">
      <c r="A1" s="180"/>
      <c r="B1" s="180"/>
      <c r="C1" s="180" t="s">
        <v>88</v>
      </c>
      <c r="D1" s="180"/>
      <c r="E1" s="180"/>
      <c r="F1" s="180"/>
      <c r="G1" s="180"/>
      <c r="H1" s="79"/>
      <c r="I1" s="150"/>
      <c r="J1" s="151"/>
      <c r="K1" s="151"/>
    </row>
    <row r="2" spans="1:11" ht="16.5">
      <c r="A2" s="180"/>
      <c r="B2" s="180"/>
      <c r="C2" s="180" t="s">
        <v>0</v>
      </c>
      <c r="D2" s="180"/>
      <c r="E2" s="180"/>
      <c r="F2" s="180"/>
      <c r="G2" s="180"/>
      <c r="H2" s="79"/>
      <c r="I2" s="152"/>
    </row>
    <row r="3" spans="1:11" ht="16.5">
      <c r="A3" s="180"/>
      <c r="B3" s="180"/>
      <c r="C3" s="180" t="s">
        <v>1</v>
      </c>
      <c r="D3" s="180"/>
      <c r="E3" s="180"/>
      <c r="F3" s="180"/>
      <c r="G3" s="180"/>
      <c r="H3" s="80"/>
      <c r="I3" s="152"/>
    </row>
    <row r="4" spans="1:11" ht="16.5">
      <c r="H4" s="79"/>
      <c r="I4" s="152"/>
    </row>
    <row r="5" spans="1:11" ht="16.5">
      <c r="A5" s="180"/>
      <c r="B5" s="180"/>
      <c r="C5" s="180"/>
      <c r="D5" s="180"/>
      <c r="E5" s="180"/>
      <c r="F5" s="180"/>
      <c r="G5" s="180"/>
      <c r="H5" s="79"/>
      <c r="I5" s="152"/>
    </row>
    <row r="6" spans="1:11" ht="16.5">
      <c r="A6" s="181"/>
      <c r="B6" s="181"/>
      <c r="C6" s="181"/>
      <c r="D6" s="181"/>
      <c r="E6" s="84" t="s">
        <v>2</v>
      </c>
      <c r="F6" s="182"/>
      <c r="G6" s="182"/>
      <c r="H6" s="79"/>
      <c r="I6" s="151"/>
      <c r="J6" s="81"/>
      <c r="K6" s="81"/>
    </row>
    <row r="7" spans="1:11" ht="16.5">
      <c r="A7" s="181"/>
      <c r="B7" s="182"/>
      <c r="C7" s="181"/>
      <c r="D7" s="181"/>
      <c r="E7" s="271" t="s">
        <v>132</v>
      </c>
      <c r="F7" s="181"/>
      <c r="G7" s="181"/>
      <c r="H7" s="79"/>
      <c r="I7" s="151"/>
      <c r="J7" s="81"/>
      <c r="K7" s="81"/>
    </row>
    <row r="8" spans="1:11" ht="15.75">
      <c r="A8" s="181"/>
      <c r="B8" s="182"/>
      <c r="C8" s="181"/>
      <c r="D8" s="181"/>
      <c r="E8" s="183"/>
      <c r="F8" s="181"/>
      <c r="G8" s="181"/>
      <c r="H8" s="181"/>
      <c r="I8" s="249"/>
      <c r="J8" s="181"/>
      <c r="K8" s="181"/>
    </row>
    <row r="9" spans="1:11" ht="15.75" customHeight="1">
      <c r="A9" s="738" t="s">
        <v>3</v>
      </c>
      <c r="B9" s="85"/>
      <c r="C9" s="86"/>
      <c r="D9" s="741" t="s">
        <v>4</v>
      </c>
      <c r="E9" s="741" t="s">
        <v>5</v>
      </c>
      <c r="F9" s="87" t="s">
        <v>6</v>
      </c>
      <c r="G9" s="86"/>
      <c r="H9" s="745" t="s">
        <v>7</v>
      </c>
      <c r="I9" s="745" t="s">
        <v>8</v>
      </c>
      <c r="J9" s="741" t="s">
        <v>9</v>
      </c>
      <c r="K9" s="734" t="s">
        <v>10</v>
      </c>
    </row>
    <row r="10" spans="1:11">
      <c r="A10" s="739"/>
      <c r="B10" s="88" t="s">
        <v>11</v>
      </c>
      <c r="C10" s="88" t="s">
        <v>12</v>
      </c>
      <c r="D10" s="742"/>
      <c r="E10" s="742"/>
      <c r="F10" s="89" t="s">
        <v>13</v>
      </c>
      <c r="G10" s="88" t="s">
        <v>14</v>
      </c>
      <c r="H10" s="746"/>
      <c r="I10" s="746"/>
      <c r="J10" s="742"/>
      <c r="K10" s="735"/>
    </row>
    <row r="11" spans="1:11" ht="15.75" thickBot="1">
      <c r="A11" s="740"/>
      <c r="B11" s="90"/>
      <c r="C11" s="91"/>
      <c r="D11" s="743"/>
      <c r="E11" s="744"/>
      <c r="F11" s="91" t="s">
        <v>15</v>
      </c>
      <c r="G11" s="91"/>
      <c r="H11" s="747"/>
      <c r="I11" s="747"/>
      <c r="J11" s="743"/>
      <c r="K11" s="736"/>
    </row>
    <row r="12" spans="1:11" ht="36" customHeight="1" thickTop="1">
      <c r="A12" s="184">
        <v>1</v>
      </c>
      <c r="B12" s="185" t="s">
        <v>28</v>
      </c>
      <c r="C12" s="695" t="s">
        <v>174</v>
      </c>
      <c r="D12" s="539">
        <v>6.2</v>
      </c>
      <c r="E12" s="436" t="s">
        <v>245</v>
      </c>
      <c r="F12" s="602" t="s">
        <v>13</v>
      </c>
      <c r="G12" s="135" t="s">
        <v>246</v>
      </c>
      <c r="H12" s="189" t="s">
        <v>175</v>
      </c>
      <c r="I12" s="435" t="s">
        <v>247</v>
      </c>
      <c r="J12" s="372" t="s">
        <v>221</v>
      </c>
      <c r="K12" s="606"/>
    </row>
    <row r="13" spans="1:11" ht="6" customHeight="1">
      <c r="A13" s="184"/>
      <c r="B13" s="190"/>
      <c r="C13" s="116"/>
      <c r="D13" s="186"/>
      <c r="E13" s="99"/>
      <c r="F13" s="187"/>
      <c r="G13" s="188"/>
      <c r="H13" s="189"/>
      <c r="I13" s="250"/>
      <c r="J13" s="252"/>
      <c r="K13" s="251"/>
    </row>
    <row r="14" spans="1:11" s="163" customFormat="1" ht="39.75" customHeight="1">
      <c r="A14" s="567">
        <v>2</v>
      </c>
      <c r="B14" s="596"/>
      <c r="C14" s="694" t="s">
        <v>176</v>
      </c>
      <c r="D14" s="592">
        <v>6.1</v>
      </c>
      <c r="E14" s="121" t="s">
        <v>248</v>
      </c>
      <c r="F14" s="607" t="s">
        <v>13</v>
      </c>
      <c r="G14" s="223" t="s">
        <v>241</v>
      </c>
      <c r="H14" s="566" t="s">
        <v>175</v>
      </c>
      <c r="I14" s="654" t="s">
        <v>247</v>
      </c>
      <c r="J14" s="687" t="s">
        <v>221</v>
      </c>
      <c r="K14" s="605"/>
    </row>
    <row r="15" spans="1:11" s="163" customFormat="1" ht="6" customHeight="1">
      <c r="A15" s="567"/>
      <c r="B15" s="596"/>
      <c r="C15" s="598"/>
      <c r="D15" s="592"/>
      <c r="E15" s="563"/>
      <c r="F15" s="590"/>
      <c r="G15" s="223"/>
      <c r="H15" s="566"/>
      <c r="I15" s="599"/>
      <c r="J15" s="597"/>
      <c r="K15" s="600"/>
    </row>
    <row r="16" spans="1:11" s="163" customFormat="1" ht="48.75" customHeight="1">
      <c r="A16" s="567">
        <v>3</v>
      </c>
      <c r="B16" s="596"/>
      <c r="C16" s="694" t="s">
        <v>177</v>
      </c>
      <c r="D16" s="592">
        <v>9.1</v>
      </c>
      <c r="E16" s="563" t="s">
        <v>249</v>
      </c>
      <c r="F16" s="607" t="s">
        <v>15</v>
      </c>
      <c r="G16" s="563" t="s">
        <v>250</v>
      </c>
      <c r="H16" s="566" t="s">
        <v>175</v>
      </c>
      <c r="I16" s="654" t="s">
        <v>247</v>
      </c>
      <c r="J16" s="687" t="s">
        <v>221</v>
      </c>
      <c r="K16" s="605"/>
    </row>
    <row r="17" spans="1:11" s="163" customFormat="1" ht="5.25" customHeight="1">
      <c r="A17" s="567"/>
      <c r="B17" s="596"/>
      <c r="C17" s="233"/>
      <c r="D17" s="603"/>
      <c r="E17" s="563"/>
      <c r="F17" s="607"/>
      <c r="G17" s="223"/>
      <c r="H17" s="566"/>
      <c r="I17" s="604"/>
      <c r="J17" s="649"/>
      <c r="K17" s="605"/>
    </row>
    <row r="18" spans="1:11" s="163" customFormat="1" ht="35.25" customHeight="1">
      <c r="A18" s="567">
        <v>4</v>
      </c>
      <c r="B18" s="596"/>
      <c r="C18" s="694" t="s">
        <v>178</v>
      </c>
      <c r="D18" s="603">
        <v>9.1</v>
      </c>
      <c r="E18" s="563" t="s">
        <v>248</v>
      </c>
      <c r="F18" s="607" t="s">
        <v>15</v>
      </c>
      <c r="G18" s="223" t="s">
        <v>251</v>
      </c>
      <c r="H18" s="566" t="s">
        <v>175</v>
      </c>
      <c r="I18" s="654" t="s">
        <v>247</v>
      </c>
      <c r="J18" s="687" t="s">
        <v>221</v>
      </c>
      <c r="K18" s="605"/>
    </row>
    <row r="19" spans="1:11" ht="6" customHeight="1" thickBot="1">
      <c r="A19" s="184"/>
      <c r="B19" s="190"/>
      <c r="C19" s="193"/>
      <c r="D19" s="191"/>
      <c r="E19" s="193"/>
      <c r="F19" s="192"/>
      <c r="G19" s="188"/>
      <c r="H19" s="195"/>
      <c r="I19" s="250"/>
      <c r="J19" s="252"/>
      <c r="K19" s="251"/>
    </row>
    <row r="20" spans="1:11" ht="34.5" customHeight="1" thickTop="1">
      <c r="A20" s="196">
        <v>1</v>
      </c>
      <c r="B20" s="197" t="s">
        <v>30</v>
      </c>
      <c r="C20" s="94" t="s">
        <v>91</v>
      </c>
      <c r="D20" s="651"/>
      <c r="E20" s="199" t="s">
        <v>255</v>
      </c>
      <c r="F20" s="650"/>
      <c r="G20" s="201" t="s">
        <v>255</v>
      </c>
      <c r="H20" s="202" t="s">
        <v>140</v>
      </c>
      <c r="I20" s="435"/>
      <c r="J20" s="372"/>
      <c r="K20" s="606"/>
    </row>
    <row r="21" spans="1:11" ht="6" customHeight="1" thickBot="1">
      <c r="A21" s="204"/>
      <c r="B21" s="205"/>
      <c r="C21" s="109"/>
      <c r="D21" s="206"/>
      <c r="E21" s="115"/>
      <c r="F21" s="192"/>
      <c r="G21" s="207"/>
      <c r="H21" s="208"/>
      <c r="I21" s="253"/>
      <c r="J21" s="254"/>
      <c r="K21" s="251"/>
    </row>
    <row r="22" spans="1:11" ht="35.25" customHeight="1" thickTop="1">
      <c r="A22" s="196">
        <v>1</v>
      </c>
      <c r="B22" s="197" t="s">
        <v>31</v>
      </c>
      <c r="C22" s="696" t="s">
        <v>141</v>
      </c>
      <c r="D22" s="198">
        <v>6.2</v>
      </c>
      <c r="E22" s="209" t="s">
        <v>185</v>
      </c>
      <c r="F22" s="200" t="s">
        <v>20</v>
      </c>
      <c r="G22" s="94" t="s">
        <v>186</v>
      </c>
      <c r="H22" s="210" t="s">
        <v>32</v>
      </c>
      <c r="I22" s="435" t="s">
        <v>187</v>
      </c>
      <c r="J22" s="372" t="s">
        <v>221</v>
      </c>
      <c r="K22" s="256"/>
    </row>
    <row r="23" spans="1:11" ht="6" customHeight="1">
      <c r="A23" s="204"/>
      <c r="B23" s="211"/>
      <c r="C23" s="212"/>
      <c r="D23" s="213"/>
      <c r="E23" s="99"/>
      <c r="F23" s="214"/>
      <c r="G23" s="102"/>
      <c r="H23" s="215"/>
      <c r="I23" s="257"/>
      <c r="J23" s="258"/>
      <c r="K23" s="259"/>
    </row>
    <row r="24" spans="1:11" ht="68.25" customHeight="1">
      <c r="A24" s="194">
        <v>2</v>
      </c>
      <c r="B24" s="211"/>
      <c r="C24" s="95" t="s">
        <v>142</v>
      </c>
      <c r="D24" s="592" t="s">
        <v>138</v>
      </c>
      <c r="E24" s="216" t="s">
        <v>188</v>
      </c>
      <c r="F24" s="187" t="s">
        <v>15</v>
      </c>
      <c r="G24" s="109" t="s">
        <v>189</v>
      </c>
      <c r="H24" s="217" t="s">
        <v>32</v>
      </c>
      <c r="I24" s="154" t="s">
        <v>187</v>
      </c>
      <c r="J24" s="655" t="s">
        <v>221</v>
      </c>
      <c r="K24" s="259"/>
    </row>
    <row r="25" spans="1:11" ht="6" customHeight="1" thickBot="1">
      <c r="A25" s="204"/>
      <c r="B25" s="211"/>
      <c r="C25" s="115"/>
      <c r="D25" s="213"/>
      <c r="E25" s="99"/>
      <c r="F25" s="214"/>
      <c r="G25" s="102"/>
      <c r="H25" s="217"/>
      <c r="I25" s="257"/>
      <c r="J25" s="254"/>
      <c r="K25" s="259"/>
    </row>
    <row r="26" spans="1:11" s="163" customFormat="1" ht="33" customHeight="1" thickTop="1">
      <c r="A26" s="730">
        <v>1</v>
      </c>
      <c r="B26" s="731" t="s">
        <v>33</v>
      </c>
      <c r="C26" s="697" t="s">
        <v>143</v>
      </c>
      <c r="D26" s="733">
        <v>6.2</v>
      </c>
      <c r="E26" s="753" t="s">
        <v>222</v>
      </c>
      <c r="F26" s="748" t="s">
        <v>20</v>
      </c>
      <c r="G26" s="560" t="s">
        <v>223</v>
      </c>
      <c r="H26" s="733" t="s">
        <v>29</v>
      </c>
      <c r="I26" s="749" t="s">
        <v>225</v>
      </c>
      <c r="J26" s="751" t="s">
        <v>221</v>
      </c>
      <c r="K26" s="737"/>
    </row>
    <row r="27" spans="1:11" s="163" customFormat="1" ht="48" customHeight="1">
      <c r="A27" s="728"/>
      <c r="B27" s="732"/>
      <c r="C27" s="698" t="s">
        <v>144</v>
      </c>
      <c r="D27" s="724"/>
      <c r="E27" s="727"/>
      <c r="F27" s="726"/>
      <c r="G27" s="220" t="s">
        <v>224</v>
      </c>
      <c r="H27" s="724"/>
      <c r="I27" s="750"/>
      <c r="J27" s="752"/>
      <c r="K27" s="723"/>
    </row>
    <row r="28" spans="1:11" ht="6" customHeight="1">
      <c r="A28" s="184"/>
      <c r="B28" s="211"/>
      <c r="C28" s="222"/>
      <c r="D28" s="191"/>
      <c r="E28" s="223"/>
      <c r="F28" s="224"/>
      <c r="G28" s="225"/>
      <c r="H28" s="459"/>
      <c r="I28" s="250"/>
      <c r="J28" s="261"/>
      <c r="K28" s="259"/>
    </row>
    <row r="29" spans="1:11" ht="48.75" customHeight="1">
      <c r="A29" s="194">
        <v>2</v>
      </c>
      <c r="B29" s="211"/>
      <c r="C29" s="698" t="s">
        <v>145</v>
      </c>
      <c r="D29" s="724">
        <v>6.1</v>
      </c>
      <c r="E29" s="563" t="s">
        <v>226</v>
      </c>
      <c r="F29" s="754" t="s">
        <v>20</v>
      </c>
      <c r="G29" s="659" t="s">
        <v>227</v>
      </c>
      <c r="H29" s="724" t="s">
        <v>29</v>
      </c>
      <c r="I29" s="721" t="s">
        <v>225</v>
      </c>
      <c r="J29" s="722" t="s">
        <v>221</v>
      </c>
      <c r="K29" s="723"/>
    </row>
    <row r="30" spans="1:11" s="593" customFormat="1" ht="48.75" customHeight="1">
      <c r="A30" s="462"/>
      <c r="B30" s="211"/>
      <c r="C30" s="92" t="s">
        <v>146</v>
      </c>
      <c r="D30" s="724"/>
      <c r="E30" s="551"/>
      <c r="F30" s="754"/>
      <c r="G30" s="552"/>
      <c r="H30" s="724"/>
      <c r="I30" s="721"/>
      <c r="J30" s="722"/>
      <c r="K30" s="723"/>
    </row>
    <row r="31" spans="1:11" ht="6" customHeight="1">
      <c r="A31" s="184"/>
      <c r="B31" s="211"/>
      <c r="C31" s="193"/>
      <c r="D31" s="191"/>
      <c r="E31" s="226"/>
      <c r="F31" s="224"/>
      <c r="G31" s="220"/>
      <c r="H31" s="221"/>
      <c r="I31" s="250"/>
      <c r="J31" s="158"/>
      <c r="K31" s="259"/>
    </row>
    <row r="32" spans="1:11" s="163" customFormat="1" ht="88.5" customHeight="1">
      <c r="A32" s="728">
        <v>3</v>
      </c>
      <c r="B32" s="729"/>
      <c r="C32" s="837" t="s">
        <v>148</v>
      </c>
      <c r="D32" s="724" t="s">
        <v>38</v>
      </c>
      <c r="E32" s="725" t="s">
        <v>228</v>
      </c>
      <c r="F32" s="726" t="s">
        <v>15</v>
      </c>
      <c r="G32" s="727" t="s">
        <v>229</v>
      </c>
      <c r="H32" s="724" t="s">
        <v>29</v>
      </c>
      <c r="I32" s="721" t="s">
        <v>225</v>
      </c>
      <c r="J32" s="722" t="s">
        <v>221</v>
      </c>
      <c r="K32" s="723"/>
    </row>
    <row r="33" spans="1:11" s="163" customFormat="1" ht="35.25" customHeight="1">
      <c r="A33" s="728"/>
      <c r="B33" s="729"/>
      <c r="C33" s="95" t="s">
        <v>149</v>
      </c>
      <c r="D33" s="724"/>
      <c r="E33" s="725"/>
      <c r="F33" s="726"/>
      <c r="G33" s="727"/>
      <c r="H33" s="724"/>
      <c r="I33" s="721"/>
      <c r="J33" s="722"/>
      <c r="K33" s="723"/>
    </row>
    <row r="34" spans="1:11" ht="6" customHeight="1">
      <c r="A34" s="184"/>
      <c r="B34" s="211"/>
      <c r="C34" s="193"/>
      <c r="D34" s="191"/>
      <c r="E34" s="121"/>
      <c r="F34" s="224"/>
      <c r="G34" s="220"/>
      <c r="H34" s="221"/>
      <c r="I34" s="250"/>
      <c r="J34" s="158"/>
      <c r="K34" s="259"/>
    </row>
    <row r="35" spans="1:11" s="163" customFormat="1" ht="150.75" customHeight="1">
      <c r="A35" s="561">
        <v>4</v>
      </c>
      <c r="B35" s="562"/>
      <c r="C35" s="695" t="s">
        <v>147</v>
      </c>
      <c r="D35" s="592" t="s">
        <v>26</v>
      </c>
      <c r="E35" s="558" t="s">
        <v>231</v>
      </c>
      <c r="F35" s="564" t="s">
        <v>15</v>
      </c>
      <c r="G35" s="238" t="s">
        <v>230</v>
      </c>
      <c r="H35" s="592" t="s">
        <v>29</v>
      </c>
      <c r="I35" s="691" t="s">
        <v>232</v>
      </c>
      <c r="J35" s="687" t="s">
        <v>221</v>
      </c>
      <c r="K35" s="692" t="s">
        <v>291</v>
      </c>
    </row>
    <row r="36" spans="1:11" s="163" customFormat="1" ht="6" customHeight="1">
      <c r="A36" s="561"/>
      <c r="B36" s="562"/>
      <c r="C36" s="563"/>
      <c r="D36" s="555"/>
      <c r="E36" s="424"/>
      <c r="F36" s="564"/>
      <c r="G36" s="565"/>
      <c r="H36" s="566"/>
      <c r="I36" s="601"/>
      <c r="J36" s="331"/>
      <c r="K36" s="605"/>
    </row>
    <row r="37" spans="1:11" s="163" customFormat="1" ht="67.5" customHeight="1">
      <c r="A37" s="561">
        <v>5</v>
      </c>
      <c r="B37" s="562"/>
      <c r="C37" s="694" t="s">
        <v>150</v>
      </c>
      <c r="D37" s="592" t="s">
        <v>38</v>
      </c>
      <c r="E37" s="556" t="s">
        <v>233</v>
      </c>
      <c r="F37" s="564" t="s">
        <v>15</v>
      </c>
      <c r="G37" s="238" t="s">
        <v>234</v>
      </c>
      <c r="H37" s="592" t="s">
        <v>29</v>
      </c>
      <c r="I37" s="654" t="s">
        <v>235</v>
      </c>
      <c r="J37" s="554"/>
      <c r="K37" s="682" t="s">
        <v>221</v>
      </c>
    </row>
    <row r="38" spans="1:11" s="163" customFormat="1" ht="6" customHeight="1">
      <c r="A38" s="567"/>
      <c r="B38" s="568"/>
      <c r="C38" s="569"/>
      <c r="D38" s="228"/>
      <c r="E38" s="227"/>
      <c r="F38" s="229"/>
      <c r="G38" s="230"/>
      <c r="H38" s="570"/>
      <c r="I38" s="601"/>
      <c r="J38" s="331"/>
      <c r="K38" s="571"/>
    </row>
    <row r="39" spans="1:11" ht="85.5" customHeight="1">
      <c r="A39" s="194">
        <v>6</v>
      </c>
      <c r="B39" s="185"/>
      <c r="C39" s="838" t="s">
        <v>151</v>
      </c>
      <c r="D39" s="232" t="s">
        <v>152</v>
      </c>
      <c r="E39" s="233" t="s">
        <v>236</v>
      </c>
      <c r="F39" s="591" t="s">
        <v>15</v>
      </c>
      <c r="G39" s="234" t="s">
        <v>237</v>
      </c>
      <c r="H39" s="459" t="s">
        <v>29</v>
      </c>
      <c r="I39" s="550" t="s">
        <v>225</v>
      </c>
      <c r="J39" s="689" t="s">
        <v>221</v>
      </c>
      <c r="K39" s="259"/>
    </row>
    <row r="40" spans="1:11" ht="6" customHeight="1">
      <c r="A40" s="184"/>
      <c r="B40" s="211"/>
      <c r="C40" s="231"/>
      <c r="D40" s="228"/>
      <c r="E40" s="235"/>
      <c r="F40" s="236"/>
      <c r="G40" s="237"/>
      <c r="H40" s="189"/>
      <c r="I40" s="688"/>
      <c r="J40" s="690"/>
      <c r="K40" s="259"/>
    </row>
    <row r="41" spans="1:11" ht="51" customHeight="1">
      <c r="A41" s="194">
        <v>7</v>
      </c>
      <c r="B41" s="211"/>
      <c r="C41" s="694" t="s">
        <v>153</v>
      </c>
      <c r="D41" s="232">
        <v>8.4</v>
      </c>
      <c r="E41" s="233" t="s">
        <v>238</v>
      </c>
      <c r="F41" s="591" t="s">
        <v>15</v>
      </c>
      <c r="G41" s="238" t="s">
        <v>239</v>
      </c>
      <c r="H41" s="459" t="s">
        <v>29</v>
      </c>
      <c r="I41" s="550">
        <v>44256</v>
      </c>
      <c r="J41" s="689" t="s">
        <v>221</v>
      </c>
      <c r="K41" s="259"/>
    </row>
    <row r="42" spans="1:11" ht="6" customHeight="1">
      <c r="A42" s="184"/>
      <c r="B42" s="211"/>
      <c r="C42" s="231"/>
      <c r="D42" s="228"/>
      <c r="E42" s="227"/>
      <c r="F42" s="229"/>
      <c r="G42" s="230"/>
      <c r="H42" s="189"/>
      <c r="I42" s="688"/>
      <c r="J42" s="690"/>
      <c r="K42" s="259"/>
    </row>
    <row r="43" spans="1:11" ht="68.25" customHeight="1">
      <c r="A43" s="194">
        <v>8</v>
      </c>
      <c r="B43" s="211"/>
      <c r="C43" s="436" t="s">
        <v>154</v>
      </c>
      <c r="D43" s="232">
        <v>5.3</v>
      </c>
      <c r="E43" s="233" t="s">
        <v>240</v>
      </c>
      <c r="F43" s="187" t="s">
        <v>15</v>
      </c>
      <c r="G43" s="234" t="s">
        <v>241</v>
      </c>
      <c r="H43" s="459" t="s">
        <v>29</v>
      </c>
      <c r="I43" s="550" t="s">
        <v>225</v>
      </c>
      <c r="J43" s="689" t="s">
        <v>221</v>
      </c>
      <c r="K43" s="259"/>
    </row>
    <row r="44" spans="1:11" s="422" customFormat="1" ht="6" customHeight="1">
      <c r="A44" s="194"/>
      <c r="B44" s="211"/>
      <c r="C44" s="421"/>
      <c r="D44" s="232"/>
      <c r="E44" s="233"/>
      <c r="F44" s="423"/>
      <c r="G44" s="234"/>
      <c r="H44" s="189"/>
      <c r="I44" s="550"/>
      <c r="J44" s="371"/>
      <c r="K44" s="259"/>
    </row>
    <row r="45" spans="1:11" s="422" customFormat="1" ht="48" customHeight="1">
      <c r="A45" s="194">
        <v>9</v>
      </c>
      <c r="B45" s="211"/>
      <c r="C45" s="695" t="s">
        <v>155</v>
      </c>
      <c r="D45" s="232" t="s">
        <v>19</v>
      </c>
      <c r="E45" s="233" t="s">
        <v>242</v>
      </c>
      <c r="F45" s="591" t="s">
        <v>20</v>
      </c>
      <c r="G45" s="234" t="s">
        <v>243</v>
      </c>
      <c r="H45" s="459" t="s">
        <v>29</v>
      </c>
      <c r="I45" s="550" t="s">
        <v>244</v>
      </c>
      <c r="J45" s="375"/>
      <c r="K45" s="693" t="s">
        <v>221</v>
      </c>
    </row>
    <row r="46" spans="1:11" s="464" customFormat="1" ht="7.5" customHeight="1">
      <c r="A46" s="462"/>
      <c r="B46" s="211"/>
      <c r="C46" s="436"/>
      <c r="D46" s="232"/>
      <c r="E46" s="233"/>
      <c r="F46" s="463"/>
      <c r="G46" s="234"/>
      <c r="H46" s="189"/>
      <c r="I46" s="550"/>
      <c r="J46" s="371"/>
      <c r="K46" s="259"/>
    </row>
    <row r="47" spans="1:11" ht="6" customHeight="1" thickBot="1">
      <c r="A47" s="239"/>
      <c r="B47" s="218"/>
      <c r="C47" s="240"/>
      <c r="D47" s="241"/>
      <c r="E47" s="242"/>
      <c r="F47" s="243"/>
      <c r="G47" s="244"/>
      <c r="H47" s="245"/>
      <c r="I47" s="260"/>
      <c r="J47" s="263"/>
      <c r="K47" s="264"/>
    </row>
    <row r="48" spans="1:11" ht="33.75" thickTop="1">
      <c r="A48" s="246">
        <v>1</v>
      </c>
      <c r="B48" s="197" t="s">
        <v>34</v>
      </c>
      <c r="C48" s="247" t="s">
        <v>90</v>
      </c>
      <c r="D48" s="198"/>
      <c r="E48" s="247" t="s">
        <v>91</v>
      </c>
      <c r="F48" s="200"/>
      <c r="G48" s="247" t="s">
        <v>91</v>
      </c>
      <c r="H48" s="219" t="s">
        <v>35</v>
      </c>
      <c r="I48" s="255"/>
      <c r="J48" s="371"/>
      <c r="K48" s="265"/>
    </row>
    <row r="49" spans="1:11" ht="6" customHeight="1" thickBot="1">
      <c r="A49" s="248"/>
      <c r="B49" s="248"/>
      <c r="C49" s="248"/>
      <c r="D49" s="248"/>
      <c r="E49" s="248"/>
      <c r="F49" s="248"/>
      <c r="G49" s="248"/>
      <c r="H49" s="413"/>
      <c r="I49" s="248"/>
      <c r="J49" s="248"/>
      <c r="K49" s="266"/>
    </row>
    <row r="50" spans="1:11" ht="15.75" thickTop="1"/>
  </sheetData>
  <mergeCells count="32">
    <mergeCell ref="F29:F30"/>
    <mergeCell ref="H29:H30"/>
    <mergeCell ref="I29:I30"/>
    <mergeCell ref="J29:J30"/>
    <mergeCell ref="K29:K30"/>
    <mergeCell ref="K9:K11"/>
    <mergeCell ref="K26:K27"/>
    <mergeCell ref="A9:A11"/>
    <mergeCell ref="D9:D11"/>
    <mergeCell ref="E9:E11"/>
    <mergeCell ref="H9:H11"/>
    <mergeCell ref="I9:I11"/>
    <mergeCell ref="F26:F27"/>
    <mergeCell ref="J9:J11"/>
    <mergeCell ref="H26:H27"/>
    <mergeCell ref="I26:I27"/>
    <mergeCell ref="J26:J27"/>
    <mergeCell ref="E26:E27"/>
    <mergeCell ref="A32:A33"/>
    <mergeCell ref="B32:B33"/>
    <mergeCell ref="A26:A27"/>
    <mergeCell ref="B26:B27"/>
    <mergeCell ref="D26:D27"/>
    <mergeCell ref="D29:D30"/>
    <mergeCell ref="I32:I33"/>
    <mergeCell ref="J32:J33"/>
    <mergeCell ref="K32:K33"/>
    <mergeCell ref="D32:D33"/>
    <mergeCell ref="E32:E33"/>
    <mergeCell ref="F32:F33"/>
    <mergeCell ref="G32:G33"/>
    <mergeCell ref="H32:H33"/>
  </mergeCells>
  <pageMargins left="0.7" right="0.7" top="0.75" bottom="0.75" header="0.3" footer="0.3"/>
  <pageSetup orientation="portrait" r:id="rId1"/>
  <legacyDrawing r:id="rId2"/>
  <oleObjects>
    <oleObject shapeId="2049" r:id="rId3"/>
  </oleObjects>
</worksheet>
</file>

<file path=xl/worksheets/sheet3.xml><?xml version="1.0" encoding="utf-8"?>
<worksheet xmlns="http://schemas.openxmlformats.org/spreadsheetml/2006/main" xmlns:r="http://schemas.openxmlformats.org/officeDocument/2006/relationships">
  <dimension ref="A1:K162"/>
  <sheetViews>
    <sheetView tabSelected="1" topLeftCell="A35" zoomScale="89" zoomScaleNormal="89" workbookViewId="0">
      <selection activeCell="C37" sqref="C37"/>
    </sheetView>
  </sheetViews>
  <sheetFormatPr defaultColWidth="9" defaultRowHeight="15"/>
  <cols>
    <col min="1" max="1" width="4.7109375" customWidth="1"/>
    <col min="2" max="2" width="14.140625" customWidth="1"/>
    <col min="3" max="3" width="61.85546875" customWidth="1"/>
    <col min="4" max="4" width="10.28515625" customWidth="1"/>
    <col min="5" max="5" width="48.5703125" customWidth="1"/>
    <col min="6" max="6" width="6" customWidth="1"/>
    <col min="7" max="7" width="49.28515625" customWidth="1"/>
    <col min="8" max="8" width="15.140625" customWidth="1"/>
    <col min="9" max="9" width="16.5703125" customWidth="1"/>
    <col min="10" max="10" width="8.85546875" customWidth="1"/>
    <col min="11" max="11" width="9.5703125" customWidth="1"/>
  </cols>
  <sheetData>
    <row r="1" spans="1:11" ht="16.5">
      <c r="C1" s="376" t="s">
        <v>88</v>
      </c>
      <c r="H1" s="79"/>
      <c r="I1" s="150"/>
      <c r="J1" s="151"/>
      <c r="K1" s="151"/>
    </row>
    <row r="2" spans="1:11" ht="16.5">
      <c r="C2" t="s">
        <v>36</v>
      </c>
      <c r="H2" s="79"/>
      <c r="I2" s="152"/>
    </row>
    <row r="3" spans="1:11" ht="16.5">
      <c r="C3" t="s">
        <v>1</v>
      </c>
      <c r="H3" s="80"/>
      <c r="I3" s="152"/>
    </row>
    <row r="4" spans="1:11" ht="16.5">
      <c r="H4" s="79"/>
      <c r="I4" s="152"/>
    </row>
    <row r="5" spans="1:11" ht="16.5">
      <c r="H5" s="79"/>
      <c r="I5" s="152"/>
    </row>
    <row r="6" spans="1:11" ht="16.5">
      <c r="A6" s="81"/>
      <c r="B6" s="81"/>
      <c r="C6" s="81"/>
      <c r="D6" s="81"/>
      <c r="E6" s="82" t="s">
        <v>2</v>
      </c>
      <c r="F6" s="83"/>
      <c r="G6" s="83"/>
      <c r="H6" s="79"/>
      <c r="I6" s="151"/>
      <c r="J6" s="81"/>
      <c r="K6" s="81"/>
    </row>
    <row r="7" spans="1:11" ht="16.5">
      <c r="A7" s="81"/>
      <c r="B7" s="83"/>
      <c r="C7" s="81"/>
      <c r="D7" s="81"/>
      <c r="E7" s="271" t="s">
        <v>132</v>
      </c>
      <c r="F7" s="81"/>
      <c r="G7" s="81"/>
      <c r="H7" s="79"/>
      <c r="I7" s="151"/>
      <c r="J7" s="81"/>
      <c r="K7" s="81"/>
    </row>
    <row r="8" spans="1:11" ht="15.75">
      <c r="A8" s="81"/>
      <c r="B8" s="83"/>
      <c r="C8" s="81"/>
      <c r="D8" s="81"/>
      <c r="E8" s="82"/>
      <c r="F8" s="81"/>
      <c r="G8" s="81"/>
      <c r="H8" s="81"/>
      <c r="I8" s="153"/>
      <c r="J8" s="81"/>
      <c r="K8" s="81"/>
    </row>
    <row r="9" spans="1:11" ht="15.75" customHeight="1">
      <c r="A9" s="765" t="s">
        <v>3</v>
      </c>
      <c r="B9" s="274"/>
      <c r="C9" s="275"/>
      <c r="D9" s="711" t="s">
        <v>4</v>
      </c>
      <c r="E9" s="711" t="s">
        <v>5</v>
      </c>
      <c r="F9" s="276" t="s">
        <v>6</v>
      </c>
      <c r="G9" s="275"/>
      <c r="H9" s="718" t="s">
        <v>7</v>
      </c>
      <c r="I9" s="718" t="s">
        <v>8</v>
      </c>
      <c r="J9" s="711" t="s">
        <v>9</v>
      </c>
      <c r="K9" s="715" t="s">
        <v>10</v>
      </c>
    </row>
    <row r="10" spans="1:11" ht="15.75">
      <c r="A10" s="766"/>
      <c r="B10" s="277" t="s">
        <v>11</v>
      </c>
      <c r="C10" s="277" t="s">
        <v>12</v>
      </c>
      <c r="D10" s="712"/>
      <c r="E10" s="712"/>
      <c r="F10" s="278" t="s">
        <v>13</v>
      </c>
      <c r="G10" s="277" t="s">
        <v>14</v>
      </c>
      <c r="H10" s="719"/>
      <c r="I10" s="719"/>
      <c r="J10" s="712"/>
      <c r="K10" s="716"/>
    </row>
    <row r="11" spans="1:11" ht="16.5" thickBot="1">
      <c r="A11" s="767"/>
      <c r="B11" s="279"/>
      <c r="C11" s="280"/>
      <c r="D11" s="713"/>
      <c r="E11" s="713"/>
      <c r="F11" s="280" t="s">
        <v>15</v>
      </c>
      <c r="G11" s="280"/>
      <c r="H11" s="720"/>
      <c r="I11" s="720"/>
      <c r="J11" s="713"/>
      <c r="K11" s="717"/>
    </row>
    <row r="12" spans="1:11" ht="95.25" customHeight="1" thickTop="1">
      <c r="A12" s="385">
        <v>1</v>
      </c>
      <c r="B12" s="386" t="s">
        <v>37</v>
      </c>
      <c r="C12" s="699" t="s">
        <v>207</v>
      </c>
      <c r="D12" s="379">
        <v>6.2</v>
      </c>
      <c r="E12" s="417" t="s">
        <v>267</v>
      </c>
      <c r="F12" s="656" t="s">
        <v>13</v>
      </c>
      <c r="G12" s="399" t="s">
        <v>268</v>
      </c>
      <c r="H12" s="657" t="s">
        <v>208</v>
      </c>
      <c r="I12" s="677" t="s">
        <v>269</v>
      </c>
      <c r="J12" s="372" t="s">
        <v>221</v>
      </c>
      <c r="K12" s="460"/>
    </row>
    <row r="13" spans="1:11" s="377" customFormat="1" ht="9" customHeight="1">
      <c r="A13" s="387"/>
      <c r="B13" s="386"/>
      <c r="C13" s="378"/>
      <c r="D13" s="379"/>
      <c r="E13" s="109"/>
      <c r="F13" s="381"/>
      <c r="G13" s="95"/>
      <c r="H13" s="96"/>
      <c r="I13" s="419"/>
      <c r="J13" s="252"/>
      <c r="K13" s="251"/>
    </row>
    <row r="14" spans="1:11" ht="78.75" customHeight="1">
      <c r="A14" s="387">
        <v>2</v>
      </c>
      <c r="B14" s="388"/>
      <c r="C14" s="839" t="s">
        <v>209</v>
      </c>
      <c r="D14" s="380">
        <v>6.1</v>
      </c>
      <c r="E14" s="415" t="s">
        <v>270</v>
      </c>
      <c r="F14" s="406" t="s">
        <v>13</v>
      </c>
      <c r="G14" s="416" t="s">
        <v>271</v>
      </c>
      <c r="H14" s="402" t="s">
        <v>208</v>
      </c>
      <c r="I14" s="678" t="s">
        <v>272</v>
      </c>
      <c r="J14" s="675" t="s">
        <v>221</v>
      </c>
      <c r="K14" s="461"/>
    </row>
    <row r="15" spans="1:11" s="377" customFormat="1" ht="9" customHeight="1">
      <c r="A15" s="387"/>
      <c r="B15" s="388"/>
      <c r="C15" s="378"/>
      <c r="D15" s="380"/>
      <c r="E15" s="103"/>
      <c r="F15" s="104"/>
      <c r="G15" s="105"/>
      <c r="H15" s="106"/>
      <c r="I15" s="419"/>
      <c r="J15" s="371"/>
      <c r="K15" s="156"/>
    </row>
    <row r="16" spans="1:11" ht="63.75" customHeight="1">
      <c r="A16" s="387">
        <v>3</v>
      </c>
      <c r="B16" s="389"/>
      <c r="C16" s="399" t="s">
        <v>210</v>
      </c>
      <c r="D16" s="380">
        <v>5.3</v>
      </c>
      <c r="E16" s="420" t="s">
        <v>273</v>
      </c>
      <c r="F16" s="406" t="s">
        <v>15</v>
      </c>
      <c r="G16" s="420" t="s">
        <v>274</v>
      </c>
      <c r="H16" s="402" t="s">
        <v>208</v>
      </c>
      <c r="I16" s="404" t="s">
        <v>269</v>
      </c>
      <c r="J16" s="675" t="s">
        <v>221</v>
      </c>
      <c r="K16" s="156"/>
    </row>
    <row r="17" spans="1:11" ht="9" customHeight="1">
      <c r="A17" s="390"/>
      <c r="B17" s="389"/>
      <c r="C17" s="102"/>
      <c r="D17" s="98"/>
      <c r="E17" s="99"/>
      <c r="F17" s="100"/>
      <c r="G17" s="99"/>
      <c r="H17" s="101"/>
      <c r="I17" s="157"/>
      <c r="J17" s="158"/>
      <c r="K17" s="156"/>
    </row>
    <row r="18" spans="1:11" ht="68.25" customHeight="1">
      <c r="A18" s="387">
        <v>4</v>
      </c>
      <c r="B18" s="389"/>
      <c r="C18" s="700" t="s">
        <v>211</v>
      </c>
      <c r="D18" s="759">
        <v>8.1</v>
      </c>
      <c r="E18" s="760" t="s">
        <v>275</v>
      </c>
      <c r="F18" s="761" t="s">
        <v>15</v>
      </c>
      <c r="G18" s="760" t="s">
        <v>276</v>
      </c>
      <c r="H18" s="764" t="s">
        <v>208</v>
      </c>
      <c r="I18" s="763" t="s">
        <v>277</v>
      </c>
      <c r="J18" s="756" t="s">
        <v>221</v>
      </c>
      <c r="K18" s="757"/>
    </row>
    <row r="19" spans="1:11" s="377" customFormat="1" ht="42.75" customHeight="1">
      <c r="A19" s="387"/>
      <c r="B19" s="389"/>
      <c r="C19" s="658" t="s">
        <v>212</v>
      </c>
      <c r="D19" s="759"/>
      <c r="E19" s="760"/>
      <c r="F19" s="762"/>
      <c r="G19" s="760"/>
      <c r="H19" s="764"/>
      <c r="I19" s="763"/>
      <c r="J19" s="756"/>
      <c r="K19" s="757"/>
    </row>
    <row r="20" spans="1:11" ht="9" customHeight="1">
      <c r="A20" s="390"/>
      <c r="B20" s="389"/>
      <c r="C20" s="102"/>
      <c r="D20" s="98"/>
      <c r="E20" s="99"/>
      <c r="F20" s="100"/>
      <c r="G20" s="99"/>
      <c r="H20" s="101"/>
      <c r="I20" s="157"/>
      <c r="J20" s="158"/>
      <c r="K20" s="156"/>
    </row>
    <row r="21" spans="1:11" ht="126" customHeight="1">
      <c r="A21" s="387">
        <v>5</v>
      </c>
      <c r="B21" s="389"/>
      <c r="C21" s="840" t="s">
        <v>213</v>
      </c>
      <c r="D21" s="653">
        <v>8.1</v>
      </c>
      <c r="E21" s="676" t="s">
        <v>278</v>
      </c>
      <c r="F21" s="406" t="s">
        <v>15</v>
      </c>
      <c r="G21" s="676" t="s">
        <v>279</v>
      </c>
      <c r="H21" s="402" t="s">
        <v>208</v>
      </c>
      <c r="I21" s="680" t="s">
        <v>280</v>
      </c>
      <c r="J21" s="652"/>
      <c r="K21" s="679" t="s">
        <v>221</v>
      </c>
    </row>
    <row r="22" spans="1:11" ht="9" customHeight="1">
      <c r="A22" s="387"/>
      <c r="B22" s="389"/>
      <c r="C22" s="102"/>
      <c r="D22" s="98"/>
      <c r="E22" s="99"/>
      <c r="F22" s="100"/>
      <c r="G22" s="99"/>
      <c r="H22" s="101"/>
      <c r="I22" s="680"/>
      <c r="J22" s="158"/>
      <c r="K22" s="156"/>
    </row>
    <row r="23" spans="1:11" ht="81.75" customHeight="1">
      <c r="A23" s="387">
        <v>6</v>
      </c>
      <c r="B23" s="389"/>
      <c r="C23" s="839" t="s">
        <v>214</v>
      </c>
      <c r="D23" s="383">
        <v>8.1</v>
      </c>
      <c r="E23" s="420" t="s">
        <v>281</v>
      </c>
      <c r="F23" s="406" t="s">
        <v>13</v>
      </c>
      <c r="G23" s="420" t="s">
        <v>282</v>
      </c>
      <c r="H23" s="402" t="s">
        <v>208</v>
      </c>
      <c r="I23" s="680" t="s">
        <v>280</v>
      </c>
      <c r="J23" s="375"/>
      <c r="K23" s="679" t="s">
        <v>221</v>
      </c>
    </row>
    <row r="24" spans="1:11" ht="9.75" customHeight="1">
      <c r="A24" s="391"/>
      <c r="B24" s="389"/>
      <c r="C24" s="110"/>
      <c r="D24" s="111"/>
      <c r="E24" s="112"/>
      <c r="F24" s="97"/>
      <c r="G24" s="113"/>
      <c r="H24" s="114"/>
      <c r="I24" s="159"/>
      <c r="J24" s="160"/>
      <c r="K24" s="156"/>
    </row>
    <row r="25" spans="1:11" ht="105" customHeight="1">
      <c r="A25" s="387">
        <v>7</v>
      </c>
      <c r="B25" s="389"/>
      <c r="C25" s="701" t="s">
        <v>215</v>
      </c>
      <c r="D25" s="380">
        <v>8.1</v>
      </c>
      <c r="E25" s="414" t="s">
        <v>283</v>
      </c>
      <c r="F25" s="406" t="s">
        <v>15</v>
      </c>
      <c r="G25" s="418" t="s">
        <v>284</v>
      </c>
      <c r="H25" s="402" t="s">
        <v>208</v>
      </c>
      <c r="I25" s="680" t="s">
        <v>280</v>
      </c>
      <c r="J25" s="375"/>
      <c r="K25" s="679" t="s">
        <v>221</v>
      </c>
    </row>
    <row r="26" spans="1:11" ht="9.75" customHeight="1" thickBot="1">
      <c r="A26" s="391"/>
      <c r="B26" s="389"/>
      <c r="C26" s="117"/>
      <c r="D26" s="118"/>
      <c r="E26" s="112"/>
      <c r="F26" s="97"/>
      <c r="G26" s="113"/>
      <c r="H26" s="114"/>
      <c r="I26" s="159"/>
      <c r="J26" s="160"/>
      <c r="K26" s="156"/>
    </row>
    <row r="27" spans="1:11" ht="91.5" customHeight="1" thickTop="1">
      <c r="A27" s="385">
        <v>1</v>
      </c>
      <c r="B27" s="392" t="s">
        <v>39</v>
      </c>
      <c r="C27" s="382" t="s">
        <v>179</v>
      </c>
      <c r="D27" s="395">
        <v>7.5</v>
      </c>
      <c r="E27" s="409" t="s">
        <v>180</v>
      </c>
      <c r="F27" s="410" t="s">
        <v>15</v>
      </c>
      <c r="G27" s="409" t="s">
        <v>181</v>
      </c>
      <c r="H27" s="411" t="s">
        <v>182</v>
      </c>
      <c r="I27" s="412"/>
      <c r="J27" s="372"/>
      <c r="K27" s="374"/>
    </row>
    <row r="28" spans="1:11" ht="9" customHeight="1" thickBot="1">
      <c r="A28" s="393"/>
      <c r="B28" s="394"/>
      <c r="C28" s="122"/>
      <c r="D28" s="123"/>
      <c r="E28" s="124"/>
      <c r="F28" s="125"/>
      <c r="G28" s="126"/>
      <c r="H28" s="127"/>
      <c r="I28" s="164"/>
      <c r="J28" s="165"/>
      <c r="K28" s="166"/>
    </row>
    <row r="29" spans="1:11" ht="95.25" customHeight="1" thickTop="1">
      <c r="A29" s="387">
        <v>1</v>
      </c>
      <c r="B29" s="396" t="s">
        <v>40</v>
      </c>
      <c r="C29" s="397" t="s">
        <v>216</v>
      </c>
      <c r="D29" s="379">
        <v>6.2</v>
      </c>
      <c r="E29" s="397" t="s">
        <v>287</v>
      </c>
      <c r="F29" s="407" t="s">
        <v>13</v>
      </c>
      <c r="G29" s="398" t="s">
        <v>288</v>
      </c>
      <c r="H29" s="653" t="s">
        <v>208</v>
      </c>
      <c r="I29" s="401" t="s">
        <v>269</v>
      </c>
      <c r="J29" s="372" t="s">
        <v>221</v>
      </c>
      <c r="K29" s="162"/>
    </row>
    <row r="30" spans="1:11" ht="8.25" customHeight="1">
      <c r="A30" s="390"/>
      <c r="B30" s="388"/>
      <c r="C30" s="131"/>
      <c r="D30" s="132"/>
      <c r="E30" s="121"/>
      <c r="F30" s="408"/>
      <c r="G30" s="130"/>
      <c r="H30" s="402"/>
      <c r="I30" s="403"/>
      <c r="J30" s="161"/>
      <c r="K30" s="162"/>
    </row>
    <row r="31" spans="1:11" ht="64.5" customHeight="1">
      <c r="A31" s="387">
        <v>2</v>
      </c>
      <c r="B31" s="388"/>
      <c r="C31" s="839" t="s">
        <v>217</v>
      </c>
      <c r="D31" s="384">
        <v>6.1</v>
      </c>
      <c r="E31" s="400" t="s">
        <v>289</v>
      </c>
      <c r="F31" s="406" t="s">
        <v>13</v>
      </c>
      <c r="G31" s="398" t="s">
        <v>290</v>
      </c>
      <c r="H31" s="402" t="s">
        <v>218</v>
      </c>
      <c r="I31" s="401" t="s">
        <v>269</v>
      </c>
      <c r="J31" s="681" t="s">
        <v>221</v>
      </c>
      <c r="K31" s="162"/>
    </row>
    <row r="32" spans="1:11" ht="9" customHeight="1">
      <c r="A32" s="390"/>
      <c r="B32" s="388"/>
      <c r="C32" s="134"/>
      <c r="D32" s="93"/>
      <c r="E32" s="129"/>
      <c r="F32" s="408"/>
      <c r="G32" s="128"/>
      <c r="H32" s="402"/>
      <c r="I32" s="403"/>
      <c r="J32" s="161"/>
      <c r="K32" s="162"/>
    </row>
    <row r="33" spans="1:11" ht="108.75" customHeight="1">
      <c r="A33" s="387">
        <v>3</v>
      </c>
      <c r="B33" s="388"/>
      <c r="C33" s="700" t="s">
        <v>219</v>
      </c>
      <c r="D33" s="384">
        <v>8.1</v>
      </c>
      <c r="E33" s="685" t="s">
        <v>275</v>
      </c>
      <c r="F33" s="406" t="s">
        <v>15</v>
      </c>
      <c r="G33" s="398" t="s">
        <v>276</v>
      </c>
      <c r="H33" s="402" t="s">
        <v>218</v>
      </c>
      <c r="I33" s="404" t="s">
        <v>277</v>
      </c>
      <c r="J33" s="681" t="s">
        <v>221</v>
      </c>
      <c r="K33" s="373"/>
    </row>
    <row r="34" spans="1:11" ht="15" customHeight="1">
      <c r="A34" s="390"/>
      <c r="B34" s="388"/>
      <c r="C34" s="131"/>
      <c r="D34" s="120"/>
      <c r="E34" s="121"/>
      <c r="F34" s="408"/>
      <c r="G34" s="130"/>
      <c r="H34" s="101"/>
      <c r="I34" s="157"/>
      <c r="J34" s="161"/>
      <c r="K34" s="162"/>
    </row>
    <row r="35" spans="1:11" ht="123" customHeight="1">
      <c r="A35" s="387">
        <v>4</v>
      </c>
      <c r="B35" s="388"/>
      <c r="C35" s="839" t="s">
        <v>220</v>
      </c>
      <c r="D35" s="405">
        <v>8.1</v>
      </c>
      <c r="E35" s="684" t="s">
        <v>278</v>
      </c>
      <c r="F35" s="406" t="s">
        <v>15</v>
      </c>
      <c r="G35" s="684" t="s">
        <v>279</v>
      </c>
      <c r="H35" s="402" t="s">
        <v>208</v>
      </c>
      <c r="I35" s="401" t="s">
        <v>280</v>
      </c>
      <c r="J35" s="375"/>
      <c r="K35" s="686" t="s">
        <v>221</v>
      </c>
    </row>
    <row r="36" spans="1:11" ht="15" customHeight="1">
      <c r="A36" s="390"/>
      <c r="B36" s="388"/>
      <c r="C36" s="131"/>
      <c r="D36" s="120"/>
      <c r="E36" s="121"/>
      <c r="F36" s="408"/>
      <c r="G36" s="128"/>
      <c r="H36" s="101"/>
      <c r="I36" s="157"/>
      <c r="J36" s="161"/>
      <c r="K36" s="162"/>
    </row>
    <row r="37" spans="1:11" ht="81.75" customHeight="1">
      <c r="A37" s="387">
        <v>5</v>
      </c>
      <c r="B37" s="388"/>
      <c r="C37" s="839" t="s">
        <v>214</v>
      </c>
      <c r="D37" s="379">
        <v>8.1</v>
      </c>
      <c r="E37" s="420" t="s">
        <v>281</v>
      </c>
      <c r="F37" s="406" t="s">
        <v>13</v>
      </c>
      <c r="G37" s="420" t="s">
        <v>282</v>
      </c>
      <c r="H37" s="402" t="s">
        <v>208</v>
      </c>
      <c r="I37" s="401" t="s">
        <v>280</v>
      </c>
      <c r="J37" s="375"/>
      <c r="K37" s="686" t="s">
        <v>221</v>
      </c>
    </row>
    <row r="38" spans="1:11" ht="15" customHeight="1">
      <c r="A38" s="390"/>
      <c r="B38" s="388"/>
      <c r="C38" s="131"/>
      <c r="D38" s="120"/>
      <c r="E38" s="136"/>
      <c r="F38" s="133"/>
      <c r="G38" s="128"/>
      <c r="H38" s="101"/>
      <c r="I38" s="157"/>
      <c r="J38" s="161"/>
      <c r="K38" s="162"/>
    </row>
    <row r="39" spans="1:11" ht="111.75" customHeight="1">
      <c r="A39" s="390">
        <v>6</v>
      </c>
      <c r="B39" s="388"/>
      <c r="C39" s="700" t="s">
        <v>215</v>
      </c>
      <c r="D39" s="379">
        <v>8.1</v>
      </c>
      <c r="E39" s="414" t="s">
        <v>283</v>
      </c>
      <c r="F39" s="406" t="s">
        <v>15</v>
      </c>
      <c r="G39" s="418" t="s">
        <v>284</v>
      </c>
      <c r="H39" s="402" t="s">
        <v>208</v>
      </c>
      <c r="I39" s="401" t="s">
        <v>280</v>
      </c>
      <c r="J39" s="375"/>
      <c r="K39" s="686" t="s">
        <v>221</v>
      </c>
    </row>
    <row r="40" spans="1:11" ht="15" customHeight="1">
      <c r="A40" s="391"/>
      <c r="B40" s="388"/>
      <c r="C40" s="107"/>
      <c r="D40" s="111"/>
      <c r="E40" s="107"/>
      <c r="F40" s="97"/>
      <c r="G40" s="107"/>
      <c r="H40" s="108"/>
      <c r="I40" s="108"/>
      <c r="J40" s="108"/>
      <c r="K40" s="167"/>
    </row>
    <row r="41" spans="1:11">
      <c r="A41" s="137"/>
      <c r="B41" s="138"/>
      <c r="C41" s="139"/>
      <c r="D41" s="140"/>
      <c r="E41" s="139"/>
      <c r="F41" s="137"/>
      <c r="G41" s="139"/>
      <c r="H41" s="137"/>
      <c r="I41" s="137"/>
      <c r="J41" s="137"/>
      <c r="K41" s="137"/>
    </row>
    <row r="42" spans="1:11">
      <c r="A42" s="141"/>
      <c r="B42" s="142"/>
      <c r="C42" s="143"/>
      <c r="D42" s="144"/>
      <c r="E42" s="113"/>
      <c r="F42" s="141"/>
      <c r="G42" s="77"/>
      <c r="H42" s="145"/>
      <c r="I42" s="146"/>
      <c r="J42" s="155"/>
      <c r="K42" s="155"/>
    </row>
    <row r="43" spans="1:11">
      <c r="A43" s="141"/>
      <c r="B43" s="142"/>
      <c r="C43" s="143"/>
      <c r="D43" s="144"/>
      <c r="E43" s="113"/>
      <c r="F43" s="141"/>
      <c r="G43" s="77"/>
      <c r="H43" s="145"/>
      <c r="I43" s="146"/>
      <c r="J43" s="155"/>
      <c r="K43" s="155"/>
    </row>
    <row r="44" spans="1:11">
      <c r="A44" s="141"/>
      <c r="B44" s="142"/>
      <c r="C44" s="143"/>
      <c r="D44" s="144"/>
      <c r="E44" s="113"/>
      <c r="F44" s="141"/>
      <c r="G44" s="77"/>
      <c r="H44" s="77"/>
      <c r="I44" s="168"/>
      <c r="J44" s="155"/>
      <c r="K44" s="155"/>
    </row>
    <row r="45" spans="1:11">
      <c r="A45" s="141"/>
      <c r="B45" s="142"/>
      <c r="C45" s="113"/>
      <c r="D45" s="144"/>
      <c r="E45" s="113"/>
      <c r="F45" s="141"/>
      <c r="G45" s="77"/>
      <c r="H45" s="145"/>
      <c r="I45" s="146"/>
      <c r="J45" s="155"/>
      <c r="K45" s="155"/>
    </row>
    <row r="46" spans="1:11">
      <c r="A46" s="141"/>
      <c r="B46" s="142"/>
      <c r="C46" s="113"/>
      <c r="D46" s="144"/>
      <c r="E46" s="113"/>
      <c r="F46" s="141"/>
      <c r="G46" s="77"/>
      <c r="H46" s="145"/>
      <c r="I46" s="146"/>
      <c r="J46" s="155"/>
      <c r="K46" s="155"/>
    </row>
    <row r="47" spans="1:11">
      <c r="A47" s="146"/>
      <c r="B47" s="142"/>
      <c r="C47" s="113"/>
      <c r="D47" s="144"/>
      <c r="E47" s="112"/>
      <c r="F47" s="145"/>
      <c r="G47" s="113"/>
      <c r="H47" s="145"/>
      <c r="I47" s="169"/>
      <c r="J47" s="155"/>
      <c r="K47" s="155"/>
    </row>
    <row r="48" spans="1:11">
      <c r="A48" s="142"/>
      <c r="B48" s="147"/>
      <c r="C48" s="113"/>
      <c r="D48" s="144"/>
      <c r="E48" s="112"/>
      <c r="F48" s="113"/>
      <c r="G48" s="113"/>
      <c r="H48" s="145"/>
      <c r="I48" s="169"/>
      <c r="J48" s="142"/>
      <c r="K48" s="142"/>
    </row>
    <row r="49" spans="1:11">
      <c r="A49" s="142"/>
      <c r="B49" s="147"/>
      <c r="C49" s="113"/>
      <c r="D49" s="144"/>
      <c r="E49" s="112"/>
      <c r="F49" s="113"/>
      <c r="G49" s="113"/>
      <c r="H49" s="145"/>
      <c r="I49" s="169"/>
      <c r="J49" s="142"/>
      <c r="K49" s="142"/>
    </row>
    <row r="50" spans="1:11">
      <c r="A50" s="77"/>
      <c r="B50" s="142"/>
      <c r="C50" s="113"/>
      <c r="D50" s="144"/>
      <c r="E50" s="112"/>
      <c r="F50" s="145"/>
      <c r="G50" s="113"/>
      <c r="H50" s="145"/>
      <c r="I50" s="169"/>
      <c r="J50" s="142"/>
      <c r="K50" s="142"/>
    </row>
    <row r="51" spans="1:11">
      <c r="A51" s="141"/>
      <c r="B51" s="142"/>
      <c r="C51" s="148"/>
      <c r="D51" s="149"/>
      <c r="E51" s="148"/>
      <c r="F51" s="141"/>
      <c r="G51" s="77"/>
      <c r="H51" s="145"/>
      <c r="I51" s="169"/>
      <c r="J51" s="142"/>
      <c r="K51" s="142"/>
    </row>
    <row r="52" spans="1:11">
      <c r="A52" s="141"/>
      <c r="B52" s="142"/>
      <c r="C52" s="77"/>
      <c r="D52" s="170"/>
      <c r="E52" s="77"/>
      <c r="F52" s="141"/>
      <c r="G52" s="77"/>
      <c r="H52" s="77"/>
      <c r="I52" s="77"/>
      <c r="J52" s="142"/>
      <c r="K52" s="142"/>
    </row>
    <row r="53" spans="1:11">
      <c r="A53" s="141"/>
      <c r="B53" s="171"/>
      <c r="C53" s="77"/>
      <c r="D53" s="170"/>
      <c r="E53" s="77"/>
      <c r="F53" s="141"/>
      <c r="G53" s="77"/>
      <c r="H53" s="77"/>
      <c r="I53" s="77"/>
      <c r="J53" s="142"/>
      <c r="K53" s="142"/>
    </row>
    <row r="54" spans="1:11">
      <c r="A54" s="141"/>
      <c r="B54" s="142"/>
      <c r="C54" s="112"/>
      <c r="D54" s="172"/>
      <c r="E54" s="112"/>
      <c r="F54" s="141"/>
      <c r="G54" s="77"/>
      <c r="H54" s="77"/>
      <c r="I54" s="168"/>
      <c r="J54" s="142"/>
      <c r="K54" s="142"/>
    </row>
    <row r="55" spans="1:11">
      <c r="A55" s="141"/>
      <c r="B55" s="171"/>
      <c r="C55" s="113"/>
      <c r="D55" s="144"/>
      <c r="E55" s="113"/>
      <c r="F55" s="141"/>
      <c r="G55" s="77"/>
      <c r="H55" s="145"/>
      <c r="I55" s="146"/>
      <c r="J55" s="142"/>
      <c r="K55" s="142"/>
    </row>
    <row r="56" spans="1:11">
      <c r="A56" s="146"/>
      <c r="B56" s="142"/>
      <c r="C56" s="113"/>
      <c r="D56" s="144"/>
      <c r="E56" s="112"/>
      <c r="F56" s="145"/>
      <c r="G56" s="113"/>
      <c r="H56" s="77"/>
      <c r="I56" s="177"/>
      <c r="J56" s="155"/>
      <c r="K56" s="142"/>
    </row>
    <row r="57" spans="1:11">
      <c r="A57" s="142"/>
      <c r="B57" s="147"/>
      <c r="C57" s="113"/>
      <c r="D57" s="144"/>
      <c r="E57" s="112"/>
      <c r="F57" s="113"/>
      <c r="G57" s="113"/>
      <c r="H57" s="145"/>
      <c r="I57" s="169"/>
      <c r="J57" s="155"/>
      <c r="K57" s="142"/>
    </row>
    <row r="58" spans="1:11">
      <c r="A58" s="142"/>
      <c r="B58" s="142"/>
      <c r="C58" s="113"/>
      <c r="D58" s="144"/>
      <c r="E58" s="112"/>
      <c r="F58" s="113"/>
      <c r="G58" s="113"/>
      <c r="H58" s="145"/>
      <c r="I58" s="169"/>
      <c r="J58" s="155"/>
      <c r="K58" s="142"/>
    </row>
    <row r="59" spans="1:11">
      <c r="A59" s="147"/>
      <c r="B59" s="173"/>
      <c r="C59" s="113"/>
      <c r="D59" s="144"/>
      <c r="E59" s="112"/>
      <c r="F59" s="145"/>
      <c r="G59" s="113"/>
      <c r="H59" s="145"/>
      <c r="I59" s="146"/>
      <c r="J59" s="155"/>
      <c r="K59" s="142"/>
    </row>
    <row r="60" spans="1:11">
      <c r="A60" s="141"/>
      <c r="B60" s="147"/>
      <c r="C60" s="113"/>
      <c r="D60" s="144"/>
      <c r="E60" s="112"/>
      <c r="F60" s="145"/>
      <c r="G60" s="113"/>
      <c r="H60" s="145"/>
      <c r="I60" s="169"/>
      <c r="J60" s="155"/>
      <c r="K60" s="142"/>
    </row>
    <row r="61" spans="1:11">
      <c r="A61" s="141"/>
      <c r="B61" s="147"/>
      <c r="C61" s="113"/>
      <c r="D61" s="144"/>
      <c r="E61" s="112"/>
      <c r="F61" s="145"/>
      <c r="G61" s="113"/>
      <c r="H61" s="145"/>
      <c r="I61" s="169"/>
      <c r="J61" s="155"/>
      <c r="K61" s="142"/>
    </row>
    <row r="62" spans="1:11">
      <c r="A62" s="77"/>
      <c r="B62" s="173"/>
      <c r="C62" s="113"/>
      <c r="D62" s="144"/>
      <c r="E62" s="112"/>
      <c r="F62" s="145"/>
      <c r="G62" s="113"/>
      <c r="H62" s="113"/>
      <c r="I62" s="169"/>
      <c r="J62" s="155"/>
      <c r="K62" s="142"/>
    </row>
    <row r="63" spans="1:11">
      <c r="A63" s="141"/>
      <c r="B63" s="147"/>
      <c r="C63" s="113"/>
      <c r="D63" s="144"/>
      <c r="E63" s="112"/>
      <c r="F63" s="145"/>
      <c r="G63" s="113"/>
      <c r="H63" s="145"/>
      <c r="I63" s="169"/>
      <c r="J63" s="155"/>
      <c r="K63" s="142"/>
    </row>
    <row r="64" spans="1:11">
      <c r="A64" s="141"/>
      <c r="B64" s="147"/>
      <c r="C64" s="113"/>
      <c r="D64" s="144"/>
      <c r="E64" s="112"/>
      <c r="F64" s="145"/>
      <c r="G64" s="113"/>
      <c r="H64" s="145"/>
      <c r="I64" s="169"/>
      <c r="J64" s="155"/>
      <c r="K64" s="142"/>
    </row>
    <row r="65" spans="1:11">
      <c r="A65" s="141"/>
      <c r="B65" s="142"/>
      <c r="C65" s="113"/>
      <c r="D65" s="144"/>
      <c r="E65" s="112"/>
      <c r="F65" s="145"/>
      <c r="G65" s="113"/>
      <c r="H65" s="145"/>
      <c r="I65" s="146"/>
      <c r="J65" s="77"/>
      <c r="K65" s="77"/>
    </row>
    <row r="66" spans="1:11">
      <c r="A66" s="141"/>
      <c r="B66" s="142"/>
      <c r="C66" s="77"/>
      <c r="D66" s="170"/>
      <c r="E66" s="77"/>
      <c r="F66" s="141"/>
      <c r="G66" s="77"/>
      <c r="H66" s="77"/>
      <c r="I66" s="177"/>
      <c r="J66" s="77"/>
      <c r="K66" s="77"/>
    </row>
    <row r="67" spans="1:11">
      <c r="A67" s="141"/>
      <c r="B67" s="142"/>
      <c r="C67" s="77"/>
      <c r="D67" s="170"/>
      <c r="E67" s="77"/>
      <c r="F67" s="141"/>
      <c r="G67" s="77"/>
      <c r="H67" s="145"/>
      <c r="I67" s="146"/>
      <c r="J67" s="77"/>
      <c r="K67" s="77"/>
    </row>
    <row r="68" spans="1:11">
      <c r="A68" s="141"/>
      <c r="B68" s="142"/>
      <c r="C68" s="148"/>
      <c r="D68" s="148"/>
      <c r="E68" s="77"/>
      <c r="F68" s="141"/>
      <c r="G68" s="77"/>
      <c r="H68" s="77"/>
      <c r="I68" s="141"/>
      <c r="J68" s="142"/>
      <c r="K68" s="77"/>
    </row>
    <row r="69" spans="1:11">
      <c r="A69" s="141"/>
      <c r="B69" s="171"/>
      <c r="C69" s="77"/>
      <c r="D69" s="77"/>
      <c r="E69" s="77"/>
      <c r="F69" s="141"/>
      <c r="G69" s="77"/>
      <c r="H69" s="77"/>
      <c r="I69" s="141"/>
      <c r="J69" s="77"/>
      <c r="K69" s="77"/>
    </row>
    <row r="70" spans="1:11">
      <c r="A70" s="141"/>
      <c r="B70" s="142"/>
      <c r="C70" s="77"/>
      <c r="D70" s="77"/>
      <c r="E70" s="77"/>
      <c r="F70" s="77"/>
      <c r="G70" s="77"/>
      <c r="H70" s="141"/>
      <c r="I70" s="178"/>
      <c r="J70" s="77"/>
      <c r="K70" s="77"/>
    </row>
    <row r="71" spans="1:11">
      <c r="A71" s="146"/>
      <c r="B71" s="142"/>
      <c r="C71" s="113"/>
      <c r="D71" s="113"/>
      <c r="E71" s="112"/>
      <c r="F71" s="145"/>
      <c r="G71" s="113"/>
      <c r="H71" s="77"/>
      <c r="I71" s="177"/>
      <c r="J71" s="77"/>
      <c r="K71" s="77"/>
    </row>
    <row r="72" spans="1:11">
      <c r="A72" s="142"/>
      <c r="B72" s="147"/>
      <c r="C72" s="113"/>
      <c r="D72" s="113"/>
      <c r="E72" s="112"/>
      <c r="F72" s="113"/>
      <c r="G72" s="113"/>
      <c r="H72" s="145"/>
      <c r="I72" s="169"/>
      <c r="J72" s="77"/>
      <c r="K72" s="77"/>
    </row>
    <row r="73" spans="1:11">
      <c r="A73" s="142"/>
      <c r="B73" s="147"/>
      <c r="C73" s="113"/>
      <c r="D73" s="113"/>
      <c r="E73" s="112"/>
      <c r="F73" s="113"/>
      <c r="G73" s="113"/>
      <c r="H73" s="145"/>
      <c r="I73" s="169"/>
      <c r="J73" s="77"/>
      <c r="K73" s="77"/>
    </row>
    <row r="74" spans="1:11">
      <c r="A74" s="142"/>
      <c r="B74" s="147"/>
      <c r="C74" s="113"/>
      <c r="D74" s="113"/>
      <c r="E74" s="112"/>
      <c r="F74" s="113"/>
      <c r="G74" s="113"/>
      <c r="H74" s="145"/>
      <c r="I74" s="169"/>
      <c r="J74" s="77"/>
      <c r="K74" s="77"/>
    </row>
    <row r="75" spans="1:11">
      <c r="A75" s="142"/>
      <c r="B75" s="147"/>
      <c r="C75" s="113"/>
      <c r="D75" s="113"/>
      <c r="E75" s="112"/>
      <c r="F75" s="113"/>
      <c r="G75" s="113"/>
      <c r="H75" s="145"/>
      <c r="I75" s="169"/>
      <c r="J75" s="77"/>
      <c r="K75" s="77"/>
    </row>
    <row r="76" spans="1:11">
      <c r="A76" s="77"/>
      <c r="B76" s="77"/>
      <c r="C76" s="77"/>
      <c r="D76" s="77"/>
      <c r="E76" s="77"/>
      <c r="F76" s="77"/>
      <c r="G76" s="77"/>
      <c r="H76" s="77"/>
      <c r="I76" s="77"/>
      <c r="J76" s="77"/>
      <c r="K76" s="77"/>
    </row>
    <row r="77" spans="1:11">
      <c r="A77" s="77"/>
      <c r="B77" s="77"/>
      <c r="C77" s="77"/>
      <c r="D77" s="77"/>
      <c r="E77" s="77"/>
      <c r="F77" s="77"/>
      <c r="G77" s="77"/>
      <c r="H77" s="77"/>
      <c r="I77" s="77"/>
      <c r="J77" s="77"/>
      <c r="K77" s="77"/>
    </row>
    <row r="78" spans="1:11">
      <c r="A78" s="77"/>
      <c r="B78" s="77"/>
      <c r="C78" s="77"/>
      <c r="D78" s="77"/>
      <c r="E78" s="77"/>
      <c r="F78" s="77"/>
      <c r="G78" s="77"/>
      <c r="H78" s="77"/>
      <c r="I78" s="77"/>
      <c r="J78" s="77"/>
      <c r="K78" s="77"/>
    </row>
    <row r="79" spans="1:11">
      <c r="A79" s="77"/>
      <c r="B79" s="77"/>
      <c r="C79" s="77"/>
      <c r="D79" s="77"/>
      <c r="E79" s="77"/>
      <c r="F79" s="77"/>
      <c r="G79" s="77"/>
      <c r="H79" s="77"/>
      <c r="I79" s="77"/>
      <c r="J79" s="77"/>
      <c r="K79" s="77"/>
    </row>
    <row r="80" spans="1:11">
      <c r="A80" s="77"/>
      <c r="B80" s="77"/>
      <c r="C80" s="173"/>
      <c r="D80" s="77"/>
      <c r="E80" s="77"/>
      <c r="F80" s="77"/>
      <c r="G80" s="77"/>
      <c r="H80" s="77"/>
      <c r="I80" s="77"/>
      <c r="J80" s="77"/>
      <c r="K80" s="77"/>
    </row>
    <row r="81" spans="1:11">
      <c r="A81" s="77"/>
      <c r="B81" s="77"/>
      <c r="C81" s="173"/>
      <c r="D81" s="77"/>
      <c r="E81" s="77"/>
      <c r="F81" s="77"/>
      <c r="G81" s="77"/>
      <c r="H81" s="77"/>
      <c r="I81" s="77"/>
      <c r="J81" s="77"/>
      <c r="K81" s="77"/>
    </row>
    <row r="82" spans="1:11">
      <c r="A82" s="77"/>
      <c r="B82" s="77"/>
      <c r="C82" s="173"/>
      <c r="D82" s="77"/>
      <c r="E82" s="77"/>
      <c r="F82" s="77"/>
      <c r="G82" s="77"/>
      <c r="H82" s="77"/>
      <c r="I82" s="77"/>
      <c r="J82" s="77"/>
      <c r="K82" s="77"/>
    </row>
    <row r="83" spans="1:11">
      <c r="A83" s="77"/>
      <c r="B83" s="77"/>
      <c r="C83" s="77"/>
      <c r="D83" s="77"/>
      <c r="E83" s="77"/>
      <c r="F83" s="77"/>
      <c r="G83" s="77"/>
      <c r="H83" s="77"/>
      <c r="I83" s="77"/>
      <c r="J83" s="77"/>
      <c r="K83" s="77"/>
    </row>
    <row r="84" spans="1:11">
      <c r="A84" s="77"/>
      <c r="B84" s="77"/>
      <c r="C84" s="173"/>
      <c r="D84" s="77"/>
      <c r="E84" s="77"/>
      <c r="F84" s="77"/>
      <c r="G84" s="77"/>
      <c r="H84" s="77"/>
      <c r="I84" s="77"/>
      <c r="J84" s="77"/>
      <c r="K84" s="77"/>
    </row>
    <row r="85" spans="1:11">
      <c r="A85" s="77"/>
      <c r="B85" s="77"/>
      <c r="C85" s="77"/>
      <c r="D85" s="77"/>
      <c r="E85" s="77"/>
      <c r="F85" s="77"/>
      <c r="G85" s="77"/>
      <c r="H85" s="77"/>
      <c r="I85" s="77"/>
      <c r="J85" s="77"/>
      <c r="K85" s="77"/>
    </row>
    <row r="86" spans="1:11">
      <c r="A86" s="77"/>
      <c r="B86" s="77"/>
      <c r="C86" s="77"/>
      <c r="D86" s="77"/>
      <c r="E86" s="77"/>
      <c r="F86" s="77"/>
      <c r="G86" s="77"/>
      <c r="H86" s="77"/>
      <c r="I86" s="77"/>
      <c r="J86" s="77"/>
      <c r="K86" s="77"/>
    </row>
    <row r="87" spans="1:11">
      <c r="A87" s="77"/>
      <c r="B87" s="77"/>
      <c r="C87" s="77"/>
      <c r="D87" s="77"/>
      <c r="E87" s="77"/>
      <c r="F87" s="77"/>
      <c r="G87" s="77"/>
      <c r="H87" s="77"/>
      <c r="I87" s="77"/>
      <c r="J87" s="77"/>
      <c r="K87" s="77"/>
    </row>
    <row r="88" spans="1:11">
      <c r="A88" s="77"/>
      <c r="B88" s="77"/>
      <c r="C88" s="77"/>
      <c r="D88" s="77"/>
      <c r="E88" s="77"/>
      <c r="F88" s="77"/>
      <c r="G88" s="77"/>
      <c r="H88" s="77"/>
      <c r="I88" s="77"/>
      <c r="J88" s="77"/>
      <c r="K88" s="77"/>
    </row>
    <row r="89" spans="1:11">
      <c r="A89" s="77"/>
      <c r="B89" s="77"/>
      <c r="C89" s="77"/>
      <c r="D89" s="77"/>
      <c r="E89" s="77"/>
      <c r="F89" s="77"/>
      <c r="G89" s="77"/>
      <c r="H89" s="77"/>
      <c r="I89" s="77"/>
      <c r="J89" s="77"/>
      <c r="K89" s="77"/>
    </row>
    <row r="90" spans="1:11">
      <c r="A90" s="77"/>
      <c r="B90" s="77"/>
      <c r="C90" s="77"/>
      <c r="D90" s="77"/>
      <c r="E90" s="77"/>
      <c r="F90" s="77"/>
      <c r="G90" s="77"/>
      <c r="H90" s="77"/>
      <c r="I90" s="77"/>
      <c r="J90" s="77"/>
      <c r="K90" s="77"/>
    </row>
    <row r="91" spans="1:11">
      <c r="A91" s="77"/>
      <c r="B91" s="77"/>
      <c r="C91" s="77"/>
      <c r="D91" s="77"/>
      <c r="E91" s="77"/>
      <c r="F91" s="77"/>
      <c r="G91" s="77"/>
      <c r="H91" s="77"/>
      <c r="I91" s="77"/>
      <c r="J91" s="77"/>
      <c r="K91" s="77"/>
    </row>
    <row r="92" spans="1:11">
      <c r="A92" s="77"/>
      <c r="B92" s="77"/>
      <c r="C92" s="77"/>
      <c r="D92" s="77"/>
      <c r="E92" s="77"/>
      <c r="F92" s="77"/>
      <c r="G92" s="77"/>
      <c r="H92" s="77"/>
      <c r="I92" s="77"/>
      <c r="J92" s="77"/>
      <c r="K92" s="77"/>
    </row>
    <row r="93" spans="1:11">
      <c r="A93" s="77"/>
      <c r="B93" s="77"/>
      <c r="C93" s="77"/>
      <c r="D93" s="77"/>
      <c r="E93" s="77"/>
      <c r="F93" s="77"/>
      <c r="G93" s="77"/>
      <c r="H93" s="77"/>
      <c r="I93" s="77"/>
      <c r="J93" s="77"/>
      <c r="K93" s="77"/>
    </row>
    <row r="94" spans="1:11">
      <c r="A94" s="77"/>
      <c r="B94" s="77"/>
      <c r="C94" s="77"/>
      <c r="D94" s="77"/>
      <c r="E94" s="77"/>
      <c r="F94" s="77"/>
      <c r="G94" s="77"/>
      <c r="H94" s="77"/>
      <c r="I94" s="77"/>
      <c r="J94" s="77"/>
      <c r="K94" s="77"/>
    </row>
    <row r="95" spans="1:11">
      <c r="A95" s="77"/>
      <c r="B95" s="77"/>
      <c r="C95" s="77"/>
      <c r="D95" s="77"/>
      <c r="E95" s="77"/>
      <c r="F95" s="77"/>
      <c r="G95" s="77"/>
      <c r="H95" s="77"/>
      <c r="I95" s="77"/>
      <c r="J95" s="77"/>
      <c r="K95" s="77"/>
    </row>
    <row r="96" spans="1:11">
      <c r="A96" s="77"/>
      <c r="B96" s="77"/>
      <c r="C96" s="77"/>
      <c r="D96" s="77"/>
      <c r="E96" s="77"/>
      <c r="F96" s="77"/>
      <c r="G96" s="77"/>
      <c r="H96" s="77"/>
      <c r="I96" s="77"/>
      <c r="J96" s="77"/>
      <c r="K96" s="77"/>
    </row>
    <row r="97" spans="1:11">
      <c r="A97" s="77"/>
      <c r="B97" s="77"/>
      <c r="C97" s="77"/>
      <c r="D97" s="77"/>
      <c r="E97" s="77"/>
      <c r="F97" s="77"/>
      <c r="G97" s="77"/>
      <c r="H97" s="77"/>
      <c r="I97" s="77"/>
      <c r="J97" s="77"/>
      <c r="K97" s="77"/>
    </row>
    <row r="98" spans="1:11">
      <c r="A98" s="77"/>
      <c r="B98" s="77"/>
      <c r="C98" s="77"/>
      <c r="D98" s="77"/>
      <c r="E98" s="77"/>
      <c r="F98" s="77"/>
      <c r="G98" s="77"/>
      <c r="H98" s="77"/>
      <c r="I98" s="77"/>
      <c r="J98" s="77"/>
      <c r="K98" s="77"/>
    </row>
    <row r="99" spans="1:11">
      <c r="A99" s="77"/>
      <c r="B99" s="77"/>
      <c r="C99" s="77"/>
      <c r="D99" s="77"/>
      <c r="E99" s="77"/>
      <c r="F99" s="77"/>
      <c r="G99" s="77"/>
      <c r="H99" s="77"/>
      <c r="I99" s="77"/>
      <c r="J99" s="77"/>
      <c r="K99" s="77"/>
    </row>
    <row r="100" spans="1:11">
      <c r="A100" s="77"/>
      <c r="B100" s="77"/>
      <c r="C100" s="77"/>
      <c r="D100" s="77"/>
      <c r="E100" s="77"/>
      <c r="F100" s="77"/>
      <c r="G100" s="77"/>
      <c r="H100" s="77"/>
      <c r="I100" s="77"/>
      <c r="J100" s="77"/>
      <c r="K100" s="77"/>
    </row>
    <row r="101" spans="1:11">
      <c r="A101" s="77"/>
      <c r="B101" s="77"/>
      <c r="C101" s="77"/>
      <c r="D101" s="77"/>
      <c r="E101" s="77"/>
      <c r="F101" s="77"/>
      <c r="G101" s="77"/>
      <c r="H101" s="77"/>
      <c r="I101" s="77"/>
      <c r="J101" s="77"/>
      <c r="K101" s="77"/>
    </row>
    <row r="102" spans="1:11">
      <c r="A102" s="77"/>
      <c r="B102" s="77"/>
      <c r="C102" s="77"/>
      <c r="D102" s="77"/>
      <c r="E102" s="77"/>
      <c r="F102" s="77"/>
      <c r="G102" s="77"/>
      <c r="H102" s="77"/>
      <c r="I102" s="77"/>
      <c r="J102" s="77"/>
      <c r="K102" s="77"/>
    </row>
    <row r="103" spans="1:11">
      <c r="A103" s="77"/>
      <c r="B103" s="77"/>
      <c r="C103" s="77"/>
      <c r="D103" s="77"/>
      <c r="E103" s="77"/>
      <c r="F103" s="77"/>
      <c r="G103" s="77"/>
      <c r="H103" s="77"/>
      <c r="I103" s="77"/>
      <c r="J103" s="77"/>
      <c r="K103" s="77"/>
    </row>
    <row r="104" spans="1:11">
      <c r="A104" s="77"/>
      <c r="B104" s="77"/>
      <c r="C104" s="77"/>
      <c r="D104" s="77"/>
      <c r="E104" s="77"/>
      <c r="F104" s="77"/>
      <c r="G104" s="77"/>
      <c r="H104" s="77"/>
      <c r="I104" s="77"/>
      <c r="J104" s="77"/>
      <c r="K104" s="77"/>
    </row>
    <row r="105" spans="1:11">
      <c r="A105" s="77"/>
      <c r="B105" s="77"/>
      <c r="C105" s="77"/>
      <c r="D105" s="77"/>
      <c r="E105" s="77"/>
      <c r="F105" s="77"/>
      <c r="G105" s="77"/>
      <c r="H105" s="77"/>
      <c r="I105" s="77"/>
      <c r="J105" s="77"/>
      <c r="K105" s="77"/>
    </row>
    <row r="106" spans="1:11">
      <c r="A106" s="77"/>
      <c r="B106" s="77"/>
      <c r="C106" s="77"/>
      <c r="D106" s="77"/>
      <c r="E106" s="77"/>
      <c r="F106" s="77"/>
      <c r="G106" s="77"/>
      <c r="H106" s="77"/>
      <c r="I106" s="77"/>
      <c r="J106" s="77"/>
      <c r="K106" s="77"/>
    </row>
    <row r="107" spans="1:11">
      <c r="A107" s="77"/>
      <c r="B107" s="77"/>
      <c r="C107" s="77"/>
      <c r="D107" s="77"/>
      <c r="E107" s="77"/>
      <c r="F107" s="77"/>
      <c r="G107" s="77"/>
      <c r="H107" s="77"/>
      <c r="I107" s="77"/>
      <c r="J107" s="77"/>
      <c r="K107" s="77"/>
    </row>
    <row r="108" spans="1:11" ht="15.75">
      <c r="A108" s="141"/>
      <c r="B108" s="141"/>
      <c r="C108" s="141"/>
      <c r="D108" s="141"/>
      <c r="E108" s="174"/>
      <c r="F108" s="142"/>
      <c r="G108" s="142"/>
      <c r="H108" s="147"/>
      <c r="I108" s="147"/>
      <c r="J108" s="147"/>
      <c r="K108" s="141"/>
    </row>
    <row r="109" spans="1:11" ht="15.75">
      <c r="A109" s="141"/>
      <c r="B109" s="142"/>
      <c r="C109" s="141"/>
      <c r="D109" s="141"/>
      <c r="E109" s="174"/>
      <c r="F109" s="141"/>
      <c r="G109" s="141"/>
      <c r="H109" s="141"/>
      <c r="I109" s="141"/>
      <c r="J109" s="141"/>
      <c r="K109" s="141"/>
    </row>
    <row r="110" spans="1:11">
      <c r="A110" s="755"/>
      <c r="B110" s="175"/>
      <c r="C110" s="175"/>
      <c r="D110" s="175"/>
      <c r="E110" s="755"/>
      <c r="F110" s="175"/>
      <c r="G110" s="175"/>
      <c r="H110" s="175"/>
      <c r="I110" s="175"/>
      <c r="J110" s="755"/>
      <c r="K110" s="175"/>
    </row>
    <row r="111" spans="1:11">
      <c r="A111" s="755"/>
      <c r="B111" s="175"/>
      <c r="C111" s="175"/>
      <c r="D111" s="175"/>
      <c r="E111" s="758"/>
      <c r="F111" s="175"/>
      <c r="G111" s="175"/>
      <c r="H111" s="175"/>
      <c r="I111" s="175"/>
      <c r="J111" s="755"/>
      <c r="K111" s="175"/>
    </row>
    <row r="112" spans="1:11">
      <c r="A112" s="141"/>
      <c r="B112" s="147"/>
      <c r="C112" s="113"/>
      <c r="D112" s="113"/>
      <c r="E112" s="112"/>
      <c r="F112" s="145"/>
      <c r="G112" s="113"/>
      <c r="H112" s="77"/>
      <c r="I112" s="177"/>
      <c r="J112" s="155"/>
      <c r="K112" s="142"/>
    </row>
    <row r="113" spans="1:11">
      <c r="A113" s="141"/>
      <c r="B113" s="147"/>
      <c r="C113" s="113"/>
      <c r="D113" s="113"/>
      <c r="E113" s="112"/>
      <c r="F113" s="145"/>
      <c r="G113" s="113"/>
      <c r="H113" s="145"/>
      <c r="I113" s="169"/>
      <c r="J113" s="155"/>
      <c r="K113" s="155"/>
    </row>
    <row r="114" spans="1:11">
      <c r="A114" s="77"/>
      <c r="B114" s="77"/>
      <c r="C114" s="113"/>
      <c r="D114" s="113"/>
      <c r="E114" s="112"/>
      <c r="F114" s="145"/>
      <c r="G114" s="113"/>
      <c r="H114" s="145"/>
      <c r="I114" s="146"/>
      <c r="J114" s="155"/>
      <c r="K114" s="155"/>
    </row>
    <row r="115" spans="1:11">
      <c r="A115" s="77"/>
      <c r="B115" s="142"/>
      <c r="C115" s="176"/>
      <c r="D115" s="176"/>
      <c r="E115" s="113"/>
      <c r="F115" s="141"/>
      <c r="G115" s="77"/>
      <c r="H115" s="145"/>
      <c r="I115" s="169"/>
      <c r="J115" s="155"/>
      <c r="K115" s="155"/>
    </row>
    <row r="116" spans="1:11">
      <c r="A116" s="141"/>
      <c r="B116" s="142"/>
      <c r="C116" s="113"/>
      <c r="D116" s="113"/>
      <c r="E116" s="112"/>
      <c r="F116" s="141"/>
      <c r="G116" s="77"/>
      <c r="H116" s="77"/>
      <c r="I116" s="177"/>
      <c r="J116" s="155"/>
      <c r="K116" s="155"/>
    </row>
    <row r="117" spans="1:11">
      <c r="A117" s="141"/>
      <c r="B117" s="142"/>
      <c r="C117" s="113"/>
      <c r="D117" s="113"/>
      <c r="E117" s="112"/>
      <c r="F117" s="141"/>
      <c r="G117" s="77"/>
      <c r="H117" s="145"/>
      <c r="I117" s="146"/>
      <c r="J117" s="155"/>
      <c r="K117" s="155"/>
    </row>
    <row r="118" spans="1:11">
      <c r="A118" s="141"/>
      <c r="B118" s="142"/>
      <c r="C118" s="113"/>
      <c r="D118" s="113"/>
      <c r="E118" s="113"/>
      <c r="F118" s="141"/>
      <c r="G118" s="77"/>
      <c r="H118" s="145"/>
      <c r="I118" s="146"/>
      <c r="J118" s="155"/>
      <c r="K118" s="155"/>
    </row>
    <row r="119" spans="1:11">
      <c r="A119" s="141"/>
      <c r="B119" s="142"/>
      <c r="C119" s="113"/>
      <c r="D119" s="113"/>
      <c r="E119" s="113"/>
      <c r="F119" s="141"/>
      <c r="G119" s="77"/>
      <c r="H119" s="145"/>
      <c r="I119" s="146"/>
      <c r="J119" s="155"/>
      <c r="K119" s="155"/>
    </row>
    <row r="120" spans="1:11">
      <c r="A120" s="141"/>
      <c r="B120" s="142"/>
      <c r="C120" s="113"/>
      <c r="D120" s="113"/>
      <c r="E120" s="113"/>
      <c r="F120" s="141"/>
      <c r="G120" s="77"/>
      <c r="H120" s="77"/>
      <c r="I120" s="178"/>
      <c r="J120" s="155"/>
      <c r="K120" s="155"/>
    </row>
    <row r="121" spans="1:11">
      <c r="A121" s="141"/>
      <c r="B121" s="142"/>
      <c r="C121" s="113"/>
      <c r="D121" s="113"/>
      <c r="E121" s="113"/>
      <c r="F121" s="141"/>
      <c r="G121" s="77"/>
      <c r="H121" s="77"/>
      <c r="I121" s="168"/>
      <c r="J121" s="155"/>
      <c r="K121" s="155"/>
    </row>
    <row r="122" spans="1:11">
      <c r="A122" s="141"/>
      <c r="B122" s="142"/>
      <c r="C122" s="77"/>
      <c r="D122" s="77"/>
      <c r="E122" s="77"/>
      <c r="F122" s="141"/>
      <c r="G122" s="77"/>
      <c r="H122" s="77"/>
      <c r="I122" s="177"/>
      <c r="J122" s="155"/>
      <c r="K122" s="155"/>
    </row>
    <row r="123" spans="1:11">
      <c r="A123" s="141"/>
      <c r="B123" s="142"/>
      <c r="C123" s="148"/>
      <c r="D123" s="148"/>
      <c r="E123" s="77"/>
      <c r="F123" s="141"/>
      <c r="G123" s="77"/>
      <c r="H123" s="77"/>
      <c r="I123" s="77"/>
      <c r="J123" s="77"/>
      <c r="K123" s="155"/>
    </row>
    <row r="124" spans="1:11">
      <c r="A124" s="141"/>
      <c r="B124" s="171"/>
      <c r="C124" s="77"/>
      <c r="D124" s="77"/>
      <c r="E124" s="77"/>
      <c r="F124" s="141"/>
      <c r="G124" s="77"/>
      <c r="H124" s="77"/>
      <c r="I124" s="77"/>
      <c r="J124" s="77"/>
      <c r="K124" s="155"/>
    </row>
    <row r="125" spans="1:11">
      <c r="A125" s="141"/>
      <c r="B125" s="142"/>
      <c r="C125" s="77"/>
      <c r="D125" s="77"/>
      <c r="E125" s="77"/>
      <c r="F125" s="141"/>
      <c r="G125" s="77"/>
      <c r="H125" s="145"/>
      <c r="I125" s="146"/>
      <c r="J125" s="142"/>
      <c r="K125" s="142"/>
    </row>
    <row r="126" spans="1:11">
      <c r="A126" s="141"/>
      <c r="B126" s="142"/>
      <c r="C126" s="77"/>
      <c r="D126" s="77"/>
      <c r="E126" s="77"/>
      <c r="F126" s="141"/>
      <c r="G126" s="77"/>
      <c r="H126" s="146"/>
      <c r="I126" s="179"/>
      <c r="J126" s="155"/>
      <c r="K126" s="142"/>
    </row>
    <row r="127" spans="1:11">
      <c r="A127" s="141"/>
      <c r="B127" s="142"/>
      <c r="C127" s="77"/>
      <c r="D127" s="77"/>
      <c r="E127" s="77"/>
      <c r="F127" s="141"/>
      <c r="G127" s="77"/>
      <c r="H127" s="141"/>
      <c r="I127" s="178"/>
      <c r="J127" s="77"/>
      <c r="K127" s="142"/>
    </row>
    <row r="128" spans="1:11">
      <c r="A128" s="141"/>
      <c r="B128" s="142"/>
      <c r="C128" s="148"/>
      <c r="D128" s="148"/>
      <c r="E128" s="148"/>
      <c r="F128" s="141"/>
      <c r="G128" s="77"/>
      <c r="H128" s="145"/>
      <c r="I128" s="169"/>
      <c r="J128" s="142"/>
      <c r="K128" s="142"/>
    </row>
    <row r="129" spans="1:11">
      <c r="A129" s="141"/>
      <c r="B129" s="142"/>
      <c r="C129" s="112"/>
      <c r="D129" s="112"/>
      <c r="E129" s="112"/>
      <c r="F129" s="141"/>
      <c r="G129" s="77"/>
      <c r="H129" s="77"/>
      <c r="I129" s="177"/>
      <c r="J129" s="142"/>
      <c r="K129" s="142"/>
    </row>
    <row r="130" spans="1:11">
      <c r="A130" s="141"/>
      <c r="B130" s="171"/>
      <c r="C130" s="113"/>
      <c r="D130" s="113"/>
      <c r="E130" s="113"/>
      <c r="F130" s="141"/>
      <c r="G130" s="77"/>
      <c r="H130" s="145"/>
      <c r="I130" s="146"/>
      <c r="J130" s="142"/>
      <c r="K130" s="142"/>
    </row>
    <row r="131" spans="1:11">
      <c r="A131" s="141"/>
      <c r="B131" s="142"/>
      <c r="C131" s="113"/>
      <c r="D131" s="113"/>
      <c r="E131" s="113"/>
      <c r="F131" s="141"/>
      <c r="G131" s="77"/>
      <c r="H131" s="145"/>
      <c r="I131" s="169"/>
      <c r="J131" s="142"/>
      <c r="K131" s="142"/>
    </row>
    <row r="132" spans="1:11">
      <c r="A132" s="141"/>
      <c r="B132" s="142"/>
      <c r="C132" s="113"/>
      <c r="D132" s="113"/>
      <c r="E132" s="113"/>
      <c r="F132" s="141"/>
      <c r="G132" s="77"/>
      <c r="H132" s="145"/>
      <c r="I132" s="146"/>
      <c r="J132" s="142"/>
      <c r="K132" s="142"/>
    </row>
    <row r="133" spans="1:11">
      <c r="A133" s="141"/>
      <c r="B133" s="142"/>
      <c r="C133" s="113"/>
      <c r="D133" s="113"/>
      <c r="E133" s="112"/>
      <c r="F133" s="141"/>
      <c r="G133" s="77"/>
      <c r="H133" s="141"/>
      <c r="I133" s="169"/>
      <c r="J133" s="155"/>
      <c r="K133" s="142"/>
    </row>
    <row r="134" spans="1:11">
      <c r="A134" s="142"/>
      <c r="B134" s="147"/>
      <c r="C134" s="113"/>
      <c r="D134" s="113"/>
      <c r="E134" s="112"/>
      <c r="F134" s="113"/>
      <c r="G134" s="113"/>
      <c r="H134" s="145"/>
      <c r="I134" s="169"/>
      <c r="J134" s="155"/>
      <c r="K134" s="142"/>
    </row>
    <row r="135" spans="1:11">
      <c r="A135" s="141"/>
      <c r="B135" s="171"/>
      <c r="C135" s="77"/>
      <c r="D135" s="77"/>
      <c r="E135" s="112"/>
      <c r="F135" s="141"/>
      <c r="G135" s="77"/>
      <c r="H135" s="77"/>
      <c r="I135" s="177"/>
      <c r="J135" s="155"/>
      <c r="K135" s="142"/>
    </row>
    <row r="136" spans="1:11">
      <c r="A136" s="141"/>
      <c r="B136" s="142"/>
      <c r="C136" s="148"/>
      <c r="D136" s="148"/>
      <c r="E136" s="113"/>
      <c r="F136" s="141"/>
      <c r="G136" s="77"/>
      <c r="H136" s="145"/>
      <c r="I136" s="169"/>
      <c r="J136" s="155"/>
      <c r="K136" s="142"/>
    </row>
    <row r="137" spans="1:11">
      <c r="A137" s="141"/>
      <c r="B137" s="142"/>
      <c r="C137" s="77"/>
      <c r="D137" s="77"/>
      <c r="E137" s="77"/>
      <c r="F137" s="141"/>
      <c r="G137" s="77"/>
      <c r="H137" s="77"/>
      <c r="I137" s="77"/>
      <c r="J137" s="155"/>
      <c r="K137" s="142"/>
    </row>
    <row r="138" spans="1:11">
      <c r="A138" s="141"/>
      <c r="B138" s="147"/>
      <c r="C138" s="113"/>
      <c r="D138" s="113"/>
      <c r="E138" s="112"/>
      <c r="F138" s="145"/>
      <c r="G138" s="113"/>
      <c r="H138" s="145"/>
      <c r="I138" s="169"/>
      <c r="J138" s="155"/>
      <c r="K138" s="142"/>
    </row>
    <row r="139" spans="1:11">
      <c r="A139" s="77"/>
      <c r="B139" s="173"/>
      <c r="C139" s="113"/>
      <c r="D139" s="113"/>
      <c r="E139" s="112"/>
      <c r="F139" s="145"/>
      <c r="G139" s="113"/>
      <c r="H139" s="113"/>
      <c r="I139" s="169"/>
      <c r="J139" s="155"/>
      <c r="K139" s="142"/>
    </row>
    <row r="140" spans="1:11">
      <c r="A140" s="141"/>
      <c r="B140" s="147"/>
      <c r="C140" s="113"/>
      <c r="D140" s="113"/>
      <c r="E140" s="112"/>
      <c r="F140" s="145"/>
      <c r="G140" s="113"/>
      <c r="H140" s="145"/>
      <c r="I140" s="169"/>
      <c r="J140" s="155"/>
      <c r="K140" s="142"/>
    </row>
    <row r="141" spans="1:11">
      <c r="A141" s="141"/>
      <c r="B141" s="147"/>
      <c r="C141" s="113"/>
      <c r="D141" s="113"/>
      <c r="E141" s="112"/>
      <c r="F141" s="145"/>
      <c r="G141" s="113"/>
      <c r="H141" s="145"/>
      <c r="I141" s="169"/>
      <c r="J141" s="155"/>
      <c r="K141" s="142"/>
    </row>
    <row r="142" spans="1:11">
      <c r="A142" s="141"/>
      <c r="B142" s="142"/>
      <c r="C142" s="113"/>
      <c r="D142" s="113"/>
      <c r="E142" s="112"/>
      <c r="F142" s="145"/>
      <c r="G142" s="113"/>
      <c r="H142" s="145"/>
      <c r="I142" s="146"/>
      <c r="J142" s="77"/>
      <c r="K142" s="77"/>
    </row>
    <row r="143" spans="1:11">
      <c r="A143" s="141"/>
      <c r="B143" s="142"/>
      <c r="C143" s="148"/>
      <c r="D143" s="148"/>
      <c r="E143" s="77"/>
      <c r="F143" s="77"/>
      <c r="G143" s="77"/>
      <c r="H143" s="77"/>
      <c r="I143" s="77"/>
      <c r="J143" s="77"/>
      <c r="K143" s="77"/>
    </row>
    <row r="144" spans="1:11">
      <c r="A144" s="141"/>
      <c r="B144" s="171"/>
      <c r="C144" s="77"/>
      <c r="D144" s="77"/>
      <c r="E144" s="77"/>
      <c r="F144" s="77"/>
      <c r="G144" s="77"/>
      <c r="H144" s="77"/>
      <c r="I144" s="77"/>
      <c r="J144" s="77"/>
      <c r="K144" s="77"/>
    </row>
    <row r="145" spans="1:11">
      <c r="A145" s="141"/>
      <c r="B145" s="142"/>
      <c r="C145" s="77"/>
      <c r="D145" s="77"/>
      <c r="E145" s="77"/>
      <c r="F145" s="141"/>
      <c r="G145" s="77"/>
      <c r="H145" s="77"/>
      <c r="I145" s="169"/>
      <c r="J145" s="142"/>
      <c r="K145" s="77"/>
    </row>
    <row r="146" spans="1:11">
      <c r="A146" s="141"/>
      <c r="B146" s="142"/>
      <c r="C146" s="77"/>
      <c r="D146" s="77"/>
      <c r="E146" s="77"/>
      <c r="F146" s="77"/>
      <c r="G146" s="77"/>
      <c r="H146" s="141"/>
      <c r="I146" s="77"/>
      <c r="J146" s="77"/>
      <c r="K146" s="77"/>
    </row>
    <row r="147" spans="1:11">
      <c r="A147" s="141"/>
      <c r="B147" s="142"/>
      <c r="C147" s="77"/>
      <c r="D147" s="77"/>
      <c r="E147" s="77"/>
      <c r="F147" s="77"/>
      <c r="G147" s="77"/>
      <c r="H147" s="141"/>
      <c r="I147" s="178"/>
      <c r="J147" s="77"/>
      <c r="K147" s="77"/>
    </row>
    <row r="148" spans="1:11">
      <c r="A148" s="141"/>
      <c r="B148" s="142"/>
      <c r="C148" s="77"/>
      <c r="D148" s="77"/>
      <c r="E148" s="77"/>
      <c r="F148" s="77"/>
      <c r="G148" s="77"/>
      <c r="H148" s="77"/>
      <c r="I148" s="77"/>
      <c r="J148" s="77"/>
      <c r="K148" s="77"/>
    </row>
    <row r="149" spans="1:11">
      <c r="A149" s="141"/>
      <c r="B149" s="142"/>
      <c r="C149" s="77"/>
      <c r="D149" s="77"/>
      <c r="E149" s="77"/>
      <c r="F149" s="77"/>
      <c r="G149" s="77"/>
      <c r="H149" s="77"/>
      <c r="I149" s="77"/>
      <c r="J149" s="77"/>
      <c r="K149" s="77"/>
    </row>
    <row r="150" spans="1:11">
      <c r="A150" s="141"/>
      <c r="B150" s="142"/>
      <c r="C150" s="77"/>
      <c r="D150" s="77"/>
      <c r="E150" s="77"/>
      <c r="F150" s="77"/>
      <c r="G150" s="77"/>
      <c r="H150" s="77"/>
      <c r="I150" s="77"/>
      <c r="J150" s="77"/>
      <c r="K150" s="77"/>
    </row>
    <row r="151" spans="1:11">
      <c r="A151" s="141"/>
      <c r="B151" s="142"/>
      <c r="C151" s="77"/>
      <c r="D151" s="77"/>
      <c r="E151" s="77"/>
      <c r="F151" s="77"/>
      <c r="G151" s="77"/>
      <c r="H151" s="77"/>
      <c r="I151" s="77"/>
      <c r="J151" s="77"/>
      <c r="K151" s="77"/>
    </row>
    <row r="152" spans="1:11">
      <c r="A152" s="141"/>
      <c r="B152" s="142"/>
      <c r="C152" s="77"/>
      <c r="D152" s="77"/>
      <c r="E152" s="77"/>
      <c r="F152" s="77"/>
      <c r="G152" s="77"/>
      <c r="H152" s="77"/>
      <c r="I152" s="77"/>
      <c r="J152" s="77"/>
      <c r="K152" s="77"/>
    </row>
    <row r="153" spans="1:11">
      <c r="A153" s="77"/>
      <c r="B153" s="77"/>
      <c r="C153" s="77"/>
      <c r="D153" s="77"/>
      <c r="E153" s="77"/>
      <c r="F153" s="77"/>
      <c r="G153" s="77"/>
      <c r="H153" s="77"/>
      <c r="I153" s="77"/>
      <c r="J153" s="77"/>
      <c r="K153" s="77"/>
    </row>
    <row r="154" spans="1:11">
      <c r="A154" s="77"/>
      <c r="B154" s="77"/>
      <c r="C154" s="77"/>
      <c r="D154" s="77"/>
      <c r="E154" s="77"/>
      <c r="F154" s="77"/>
      <c r="G154" s="77"/>
      <c r="H154" s="77"/>
      <c r="I154" s="77"/>
      <c r="J154" s="77"/>
      <c r="K154" s="77"/>
    </row>
    <row r="155" spans="1:11">
      <c r="A155" s="77"/>
      <c r="B155" s="77"/>
      <c r="C155" s="77"/>
      <c r="D155" s="77"/>
      <c r="E155" s="77"/>
      <c r="F155" s="77"/>
      <c r="G155" s="77"/>
      <c r="H155" s="77"/>
      <c r="I155" s="77"/>
      <c r="J155" s="77"/>
      <c r="K155" s="77"/>
    </row>
    <row r="156" spans="1:11">
      <c r="A156" s="77"/>
      <c r="B156" s="77"/>
      <c r="C156" s="77"/>
      <c r="D156" s="77"/>
      <c r="E156" s="77"/>
      <c r="F156" s="77"/>
      <c r="G156" s="77"/>
      <c r="H156" s="77"/>
      <c r="I156" s="77"/>
      <c r="J156" s="77"/>
      <c r="K156" s="77"/>
    </row>
    <row r="157" spans="1:11">
      <c r="A157" s="77"/>
      <c r="B157" s="77"/>
      <c r="C157" s="77"/>
      <c r="D157" s="77"/>
      <c r="E157" s="77"/>
      <c r="F157" s="77"/>
      <c r="G157" s="77"/>
      <c r="H157" s="77"/>
      <c r="I157" s="77"/>
      <c r="J157" s="77"/>
      <c r="K157" s="77"/>
    </row>
    <row r="158" spans="1:11">
      <c r="A158" s="77"/>
      <c r="B158" s="77"/>
      <c r="C158" s="77"/>
      <c r="D158" s="77"/>
      <c r="E158" s="77"/>
      <c r="F158" s="77"/>
      <c r="G158" s="77"/>
      <c r="H158" s="77"/>
      <c r="I158" s="77"/>
      <c r="J158" s="77"/>
      <c r="K158" s="77"/>
    </row>
    <row r="159" spans="1:11">
      <c r="A159" s="77"/>
      <c r="B159" s="77"/>
      <c r="C159" s="77"/>
      <c r="D159" s="77"/>
      <c r="E159" s="77"/>
      <c r="F159" s="77"/>
      <c r="G159" s="77"/>
      <c r="H159" s="77"/>
      <c r="I159" s="77"/>
      <c r="J159" s="77"/>
      <c r="K159" s="77"/>
    </row>
    <row r="160" spans="1:11">
      <c r="A160" s="77"/>
      <c r="B160" s="77"/>
      <c r="C160" s="77"/>
      <c r="D160" s="77"/>
      <c r="E160" s="77"/>
      <c r="F160" s="77"/>
      <c r="G160" s="77"/>
      <c r="H160" s="77"/>
      <c r="I160" s="77"/>
      <c r="J160" s="77"/>
      <c r="K160" s="77"/>
    </row>
    <row r="161" spans="1:11">
      <c r="A161" s="77"/>
      <c r="B161" s="77"/>
      <c r="C161" s="77"/>
      <c r="D161" s="77"/>
      <c r="E161" s="77"/>
      <c r="F161" s="77"/>
      <c r="G161" s="77"/>
      <c r="H161" s="77"/>
      <c r="I161" s="77"/>
      <c r="J161" s="77"/>
      <c r="K161" s="77"/>
    </row>
    <row r="162" spans="1:11">
      <c r="A162" s="77"/>
      <c r="B162" s="77"/>
      <c r="C162" s="77"/>
      <c r="D162" s="77"/>
      <c r="E162" s="77"/>
      <c r="F162" s="77"/>
      <c r="G162" s="77"/>
      <c r="H162" s="77"/>
      <c r="I162" s="77"/>
      <c r="J162" s="77"/>
      <c r="K162" s="77"/>
    </row>
  </sheetData>
  <mergeCells count="18">
    <mergeCell ref="F18:F19"/>
    <mergeCell ref="G18:G19"/>
    <mergeCell ref="I18:I19"/>
    <mergeCell ref="H18:H19"/>
    <mergeCell ref="A9:A11"/>
    <mergeCell ref="H9:H11"/>
    <mergeCell ref="I9:I11"/>
    <mergeCell ref="A110:A111"/>
    <mergeCell ref="D9:D11"/>
    <mergeCell ref="E9:E11"/>
    <mergeCell ref="E110:E111"/>
    <mergeCell ref="D18:D19"/>
    <mergeCell ref="E18:E19"/>
    <mergeCell ref="J9:J11"/>
    <mergeCell ref="J110:J111"/>
    <mergeCell ref="K9:K11"/>
    <mergeCell ref="J18:J19"/>
    <mergeCell ref="K18:K19"/>
  </mergeCells>
  <pageMargins left="0.7" right="0.7" top="0.75" bottom="0.75" header="0.3" footer="0.3"/>
  <pageSetup orientation="portrait" r:id="rId1"/>
  <drawing r:id="rId2"/>
  <legacyDrawing r:id="rId3"/>
  <oleObjects>
    <oleObject progId="CorelDraw.Graphic.8" shapeId="3073" r:id="rId4"/>
    <oleObject progId="CorelDraw.Graphic.8" shapeId="3074" r:id="rId5"/>
  </oleObjects>
</worksheet>
</file>

<file path=xl/worksheets/sheet4.xml><?xml version="1.0" encoding="utf-8"?>
<worksheet xmlns="http://schemas.openxmlformats.org/spreadsheetml/2006/main" xmlns:r="http://schemas.openxmlformats.org/officeDocument/2006/relationships">
  <dimension ref="A2:O74"/>
  <sheetViews>
    <sheetView topLeftCell="A40" zoomScale="89" zoomScaleNormal="89" workbookViewId="0">
      <selection activeCell="A71" sqref="A71:B71"/>
    </sheetView>
  </sheetViews>
  <sheetFormatPr defaultColWidth="9" defaultRowHeight="15"/>
  <cols>
    <col min="1" max="1" width="6.85546875" customWidth="1"/>
    <col min="2" max="2" width="48.28515625" customWidth="1"/>
    <col min="3" max="3" width="10.5703125" customWidth="1"/>
    <col min="4" max="4" width="9.7109375" customWidth="1"/>
    <col min="5" max="5" width="11.5703125" customWidth="1"/>
    <col min="6" max="6" width="10.140625" customWidth="1"/>
    <col min="7" max="7" width="15.5703125" customWidth="1"/>
    <col min="8" max="10" width="9.28515625" customWidth="1"/>
    <col min="16" max="16" width="2.140625" customWidth="1"/>
  </cols>
  <sheetData>
    <row r="2" spans="1:11" ht="16.5" customHeight="1">
      <c r="A2" s="784" t="s">
        <v>41</v>
      </c>
      <c r="B2" s="784"/>
      <c r="C2" s="784"/>
      <c r="D2" s="784"/>
      <c r="E2" s="784"/>
      <c r="F2" s="784"/>
      <c r="G2" s="784"/>
      <c r="H2" s="36"/>
      <c r="I2" s="36"/>
      <c r="J2" s="36"/>
    </row>
    <row r="3" spans="1:11" ht="16.5" customHeight="1" thickBot="1">
      <c r="A3" s="37"/>
    </row>
    <row r="4" spans="1:11" ht="16.5" customHeight="1" thickTop="1">
      <c r="B4" s="38"/>
      <c r="C4" s="792" t="s">
        <v>42</v>
      </c>
      <c r="D4" s="786" t="s">
        <v>43</v>
      </c>
      <c r="E4" s="790" t="s">
        <v>44</v>
      </c>
      <c r="F4" s="786" t="s">
        <v>45</v>
      </c>
      <c r="G4" s="788" t="s">
        <v>111</v>
      </c>
      <c r="H4" s="39"/>
      <c r="I4" s="39"/>
      <c r="J4" s="39"/>
    </row>
    <row r="5" spans="1:11" ht="16.5" customHeight="1" thickBot="1">
      <c r="B5" s="40"/>
      <c r="C5" s="793"/>
      <c r="D5" s="787"/>
      <c r="E5" s="791"/>
      <c r="F5" s="787"/>
      <c r="G5" s="789"/>
      <c r="H5" s="39"/>
      <c r="I5" s="39"/>
      <c r="J5" s="39"/>
    </row>
    <row r="6" spans="1:11" ht="16.5" customHeight="1" thickTop="1" thickBot="1">
      <c r="A6" s="41">
        <v>1</v>
      </c>
      <c r="B6" s="42" t="s">
        <v>46</v>
      </c>
      <c r="C6" s="43">
        <v>0</v>
      </c>
      <c r="D6" s="44">
        <v>2</v>
      </c>
      <c r="E6" s="44">
        <v>4</v>
      </c>
      <c r="F6" s="45">
        <f>SUM(C6:E6)</f>
        <v>6</v>
      </c>
      <c r="G6" s="46" t="s">
        <v>112</v>
      </c>
      <c r="H6" s="47"/>
      <c r="I6" s="47"/>
      <c r="J6" s="47"/>
    </row>
    <row r="7" spans="1:11" ht="16.5" customHeight="1" thickBot="1">
      <c r="A7" s="48">
        <v>2</v>
      </c>
      <c r="B7" s="42" t="s">
        <v>52</v>
      </c>
      <c r="C7" s="49">
        <v>0</v>
      </c>
      <c r="D7" s="50">
        <v>0</v>
      </c>
      <c r="E7" s="50">
        <v>0</v>
      </c>
      <c r="F7" s="51">
        <f>SUM(C7:E7)</f>
        <v>0</v>
      </c>
      <c r="G7" s="52" t="s">
        <v>112</v>
      </c>
      <c r="H7" s="47"/>
      <c r="I7" s="47"/>
      <c r="J7" s="47"/>
    </row>
    <row r="8" spans="1:11" ht="16.5" customHeight="1" thickBot="1">
      <c r="A8" s="48">
        <v>3</v>
      </c>
      <c r="B8" s="42" t="s">
        <v>23</v>
      </c>
      <c r="C8" s="49">
        <v>0</v>
      </c>
      <c r="D8" s="50">
        <v>3</v>
      </c>
      <c r="E8" s="50">
        <v>1</v>
      </c>
      <c r="F8" s="51">
        <f t="shared" ref="F8:F17" si="0">SUM(C8:E8)</f>
        <v>4</v>
      </c>
      <c r="G8" s="52" t="s">
        <v>114</v>
      </c>
      <c r="H8" s="47"/>
      <c r="I8" s="47"/>
      <c r="J8" s="47"/>
    </row>
    <row r="9" spans="1:11" ht="16.5" customHeight="1" thickBot="1">
      <c r="A9" s="48">
        <v>4</v>
      </c>
      <c r="B9" s="42" t="s">
        <v>50</v>
      </c>
      <c r="C9" s="49">
        <v>0</v>
      </c>
      <c r="D9" s="50">
        <v>0</v>
      </c>
      <c r="E9" s="50">
        <v>0</v>
      </c>
      <c r="F9" s="51">
        <f t="shared" si="0"/>
        <v>0</v>
      </c>
      <c r="G9" s="52" t="s">
        <v>112</v>
      </c>
      <c r="H9" s="47"/>
      <c r="I9" s="47"/>
      <c r="J9" s="47"/>
    </row>
    <row r="10" spans="1:11" ht="16.5" customHeight="1" thickBot="1">
      <c r="A10" s="48">
        <v>5</v>
      </c>
      <c r="B10" s="42" t="s">
        <v>28</v>
      </c>
      <c r="C10" s="49">
        <v>0</v>
      </c>
      <c r="D10" s="50">
        <v>2</v>
      </c>
      <c r="E10" s="50">
        <v>2</v>
      </c>
      <c r="F10" s="51">
        <f t="shared" si="0"/>
        <v>4</v>
      </c>
      <c r="G10" s="52" t="s">
        <v>112</v>
      </c>
      <c r="H10" s="47"/>
      <c r="I10" s="47"/>
      <c r="J10" s="47"/>
    </row>
    <row r="11" spans="1:11" ht="15.75" thickBot="1">
      <c r="A11" s="48">
        <v>6</v>
      </c>
      <c r="B11" s="42" t="s">
        <v>30</v>
      </c>
      <c r="C11" s="49">
        <v>0</v>
      </c>
      <c r="D11" s="50">
        <v>0</v>
      </c>
      <c r="E11" s="50">
        <v>0</v>
      </c>
      <c r="F11" s="51">
        <f t="shared" si="0"/>
        <v>0</v>
      </c>
      <c r="G11" s="368" t="s">
        <v>112</v>
      </c>
      <c r="H11" s="47"/>
      <c r="I11" s="47"/>
      <c r="J11" s="47"/>
    </row>
    <row r="12" spans="1:11" ht="15.75" thickBot="1">
      <c r="A12" s="48">
        <v>7</v>
      </c>
      <c r="B12" s="42" t="s">
        <v>110</v>
      </c>
      <c r="C12" s="49">
        <v>0</v>
      </c>
      <c r="D12" s="50">
        <v>1</v>
      </c>
      <c r="E12" s="50">
        <v>1</v>
      </c>
      <c r="F12" s="51">
        <f t="shared" si="0"/>
        <v>2</v>
      </c>
      <c r="G12" s="368" t="s">
        <v>112</v>
      </c>
      <c r="H12" s="47"/>
      <c r="I12" s="47"/>
      <c r="J12" s="47"/>
    </row>
    <row r="13" spans="1:11" ht="15.75" thickBot="1">
      <c r="A13" s="48">
        <v>8</v>
      </c>
      <c r="B13" s="42" t="s">
        <v>256</v>
      </c>
      <c r="C13" s="49">
        <v>0</v>
      </c>
      <c r="D13" s="50">
        <v>3</v>
      </c>
      <c r="E13" s="50">
        <v>6</v>
      </c>
      <c r="F13" s="51">
        <f t="shared" si="0"/>
        <v>9</v>
      </c>
      <c r="G13" s="368" t="s">
        <v>114</v>
      </c>
      <c r="H13" s="47"/>
      <c r="I13" s="47"/>
      <c r="J13" s="47"/>
    </row>
    <row r="14" spans="1:11" ht="15.75" thickBot="1">
      <c r="A14" s="48">
        <v>9</v>
      </c>
      <c r="B14" s="42" t="s">
        <v>51</v>
      </c>
      <c r="C14" s="49">
        <v>0</v>
      </c>
      <c r="D14" s="50">
        <v>0</v>
      </c>
      <c r="E14" s="50">
        <v>0</v>
      </c>
      <c r="F14" s="51">
        <f t="shared" si="0"/>
        <v>0</v>
      </c>
      <c r="G14" s="368" t="s">
        <v>112</v>
      </c>
      <c r="H14" s="47"/>
      <c r="I14" s="47"/>
      <c r="J14" s="47"/>
      <c r="K14" s="47"/>
    </row>
    <row r="15" spans="1:11" ht="15.75" thickBot="1">
      <c r="A15" s="48">
        <v>10</v>
      </c>
      <c r="B15" s="42" t="s">
        <v>47</v>
      </c>
      <c r="C15" s="49">
        <v>0</v>
      </c>
      <c r="D15" s="50">
        <v>3</v>
      </c>
      <c r="E15" s="50">
        <v>4</v>
      </c>
      <c r="F15" s="51">
        <f t="shared" si="0"/>
        <v>7</v>
      </c>
      <c r="G15" s="368"/>
      <c r="H15" s="47"/>
      <c r="I15" s="47"/>
      <c r="J15" s="47"/>
    </row>
    <row r="16" spans="1:11" ht="15.75" thickBot="1">
      <c r="A16" s="48">
        <v>11</v>
      </c>
      <c r="B16" s="42" t="s">
        <v>48</v>
      </c>
      <c r="C16" s="49">
        <v>0</v>
      </c>
      <c r="D16" s="50">
        <v>0</v>
      </c>
      <c r="E16" s="50">
        <v>1</v>
      </c>
      <c r="F16" s="51">
        <f t="shared" si="0"/>
        <v>1</v>
      </c>
      <c r="G16" s="368" t="s">
        <v>113</v>
      </c>
      <c r="H16" s="47"/>
      <c r="I16" s="369"/>
      <c r="J16" s="47"/>
    </row>
    <row r="17" spans="1:15" ht="15.75" thickBot="1">
      <c r="A17" s="48">
        <v>12</v>
      </c>
      <c r="B17" s="53" t="s">
        <v>49</v>
      </c>
      <c r="C17" s="54">
        <v>0</v>
      </c>
      <c r="D17" s="55">
        <v>3</v>
      </c>
      <c r="E17" s="55">
        <v>3</v>
      </c>
      <c r="F17" s="56">
        <f t="shared" si="0"/>
        <v>6</v>
      </c>
      <c r="G17" s="370"/>
      <c r="H17" s="47"/>
      <c r="I17" s="47"/>
      <c r="J17" s="47"/>
    </row>
    <row r="18" spans="1:15" ht="16.5" thickTop="1" thickBot="1">
      <c r="A18" s="57"/>
      <c r="B18" s="58" t="s">
        <v>45</v>
      </c>
      <c r="C18" s="59">
        <f>SUM(C6:C17)</f>
        <v>0</v>
      </c>
      <c r="D18" s="60">
        <f>SUM(D6:D17)</f>
        <v>17</v>
      </c>
      <c r="E18" s="60">
        <f>SUM(E6:E17)</f>
        <v>22</v>
      </c>
      <c r="F18" s="61">
        <f>SUM(F6:F17)</f>
        <v>39</v>
      </c>
      <c r="G18" s="62"/>
      <c r="H18" s="63"/>
      <c r="I18" s="63"/>
      <c r="J18" s="63"/>
    </row>
    <row r="21" spans="1:15" ht="15.75">
      <c r="A21" s="64" t="s">
        <v>53</v>
      </c>
      <c r="B21" s="64"/>
      <c r="C21" s="64"/>
      <c r="D21" s="64"/>
      <c r="E21" s="64"/>
      <c r="F21" s="64"/>
      <c r="G21" s="64"/>
      <c r="H21" s="64"/>
      <c r="I21" s="64"/>
      <c r="J21" s="64"/>
      <c r="K21" s="64"/>
      <c r="L21" s="64"/>
      <c r="M21" s="64"/>
      <c r="N21" s="64"/>
    </row>
    <row r="22" spans="1:15" s="537" customFormat="1" ht="21.75" customHeight="1">
      <c r="A22" s="64"/>
      <c r="B22" s="64"/>
      <c r="C22" s="64"/>
      <c r="D22" s="64"/>
      <c r="E22" s="64"/>
      <c r="F22" s="64"/>
      <c r="G22" s="64"/>
      <c r="H22" s="64"/>
      <c r="I22" s="64"/>
      <c r="J22" s="64"/>
      <c r="K22" s="64"/>
      <c r="L22" s="64"/>
      <c r="M22" s="64"/>
      <c r="N22" s="64"/>
    </row>
    <row r="23" spans="1:15" ht="6" customHeight="1" thickBot="1">
      <c r="A23" s="65"/>
      <c r="B23" s="65"/>
      <c r="C23" s="65"/>
      <c r="D23" s="65"/>
      <c r="E23" s="65"/>
      <c r="F23" s="65"/>
      <c r="G23" s="65"/>
      <c r="H23" s="65"/>
      <c r="I23" s="65"/>
      <c r="J23" s="65"/>
    </row>
    <row r="24" spans="1:15" ht="15.75" thickBot="1">
      <c r="A24" s="774" t="s">
        <v>54</v>
      </c>
      <c r="B24" s="775"/>
      <c r="C24" s="66" t="s">
        <v>46</v>
      </c>
      <c r="D24" s="66" t="s">
        <v>52</v>
      </c>
      <c r="E24" s="66" t="s">
        <v>23</v>
      </c>
      <c r="F24" s="66" t="s">
        <v>50</v>
      </c>
      <c r="G24" s="66" t="s">
        <v>28</v>
      </c>
      <c r="H24" s="66" t="s">
        <v>30</v>
      </c>
      <c r="I24" s="66" t="s">
        <v>110</v>
      </c>
      <c r="J24" s="66" t="s">
        <v>33</v>
      </c>
      <c r="K24" s="66" t="s">
        <v>34</v>
      </c>
      <c r="L24" s="66" t="s">
        <v>115</v>
      </c>
      <c r="M24" s="528" t="s">
        <v>116</v>
      </c>
      <c r="N24" s="534" t="s">
        <v>55</v>
      </c>
      <c r="O24" s="74" t="s">
        <v>56</v>
      </c>
    </row>
    <row r="25" spans="1:15" ht="15" customHeight="1">
      <c r="A25" s="776" t="s">
        <v>57</v>
      </c>
      <c r="B25" s="785"/>
      <c r="C25" s="67">
        <v>1</v>
      </c>
      <c r="D25" s="67"/>
      <c r="E25" s="67"/>
      <c r="F25" s="67"/>
      <c r="G25" s="67"/>
      <c r="H25" s="75"/>
      <c r="I25" s="75"/>
      <c r="J25" s="75">
        <v>1</v>
      </c>
      <c r="K25" s="75"/>
      <c r="L25" s="76">
        <v>1</v>
      </c>
      <c r="M25" s="529"/>
      <c r="N25" s="535"/>
      <c r="O25" s="541">
        <f>SUM(C25:L25)</f>
        <v>3</v>
      </c>
    </row>
    <row r="26" spans="1:15">
      <c r="A26" s="768" t="s">
        <v>58</v>
      </c>
      <c r="B26" s="769"/>
      <c r="C26" s="68">
        <v>1</v>
      </c>
      <c r="D26" s="68"/>
      <c r="E26" s="68"/>
      <c r="F26" s="68"/>
      <c r="G26" s="68">
        <v>1</v>
      </c>
      <c r="H26" s="68"/>
      <c r="I26" s="68"/>
      <c r="J26" s="68">
        <v>1</v>
      </c>
      <c r="K26" s="68"/>
      <c r="L26" s="76">
        <v>1</v>
      </c>
      <c r="M26" s="530"/>
      <c r="N26" s="540">
        <v>1</v>
      </c>
      <c r="O26" s="542">
        <f t="shared" ref="O26:O36" si="1">SUM(C26:N26)</f>
        <v>5</v>
      </c>
    </row>
    <row r="27" spans="1:15">
      <c r="A27" s="768" t="s">
        <v>59</v>
      </c>
      <c r="B27" s="769"/>
      <c r="C27" s="68"/>
      <c r="D27" s="68"/>
      <c r="E27" s="68"/>
      <c r="F27" s="68"/>
      <c r="G27" s="68">
        <v>1</v>
      </c>
      <c r="H27" s="68"/>
      <c r="I27" s="68">
        <v>1</v>
      </c>
      <c r="J27" s="68">
        <v>1</v>
      </c>
      <c r="K27" s="68"/>
      <c r="L27" s="76">
        <v>1</v>
      </c>
      <c r="M27" s="530"/>
      <c r="N27" s="540">
        <v>1</v>
      </c>
      <c r="O27" s="542">
        <f t="shared" si="1"/>
        <v>5</v>
      </c>
    </row>
    <row r="28" spans="1:15">
      <c r="A28" s="768" t="s">
        <v>257</v>
      </c>
      <c r="B28" s="769"/>
      <c r="C28" s="68"/>
      <c r="D28" s="68"/>
      <c r="E28" s="68"/>
      <c r="F28" s="68"/>
      <c r="G28" s="68"/>
      <c r="H28" s="68"/>
      <c r="I28" s="68"/>
      <c r="J28" s="68">
        <v>1</v>
      </c>
      <c r="K28" s="68"/>
      <c r="L28" s="76"/>
      <c r="M28" s="530"/>
      <c r="N28" s="540"/>
      <c r="O28" s="542">
        <f t="shared" si="1"/>
        <v>1</v>
      </c>
    </row>
    <row r="29" spans="1:15">
      <c r="A29" s="768" t="s">
        <v>60</v>
      </c>
      <c r="B29" s="769"/>
      <c r="C29" s="68">
        <v>2</v>
      </c>
      <c r="D29" s="68"/>
      <c r="E29" s="68"/>
      <c r="F29" s="68"/>
      <c r="G29" s="68"/>
      <c r="H29" s="68"/>
      <c r="I29" s="68"/>
      <c r="J29" s="68"/>
      <c r="K29" s="68"/>
      <c r="L29" s="76"/>
      <c r="M29" s="530">
        <v>1</v>
      </c>
      <c r="N29" s="540"/>
      <c r="O29" s="542">
        <f t="shared" si="1"/>
        <v>3</v>
      </c>
    </row>
    <row r="30" spans="1:15">
      <c r="A30" s="768" t="s">
        <v>61</v>
      </c>
      <c r="B30" s="769"/>
      <c r="C30" s="68">
        <v>1</v>
      </c>
      <c r="D30" s="68"/>
      <c r="E30" s="68"/>
      <c r="F30" s="68"/>
      <c r="G30" s="68"/>
      <c r="H30" s="68"/>
      <c r="I30" s="68">
        <v>1</v>
      </c>
      <c r="J30" s="68"/>
      <c r="K30" s="68"/>
      <c r="L30" s="76"/>
      <c r="M30" s="530"/>
      <c r="N30" s="540"/>
      <c r="O30" s="542">
        <f t="shared" si="1"/>
        <v>2</v>
      </c>
    </row>
    <row r="31" spans="1:15">
      <c r="A31" s="768" t="s">
        <v>62</v>
      </c>
      <c r="B31" s="769"/>
      <c r="C31" s="68">
        <v>1</v>
      </c>
      <c r="D31" s="68"/>
      <c r="E31" s="68"/>
      <c r="F31" s="68"/>
      <c r="G31" s="68"/>
      <c r="H31" s="68"/>
      <c r="I31" s="68"/>
      <c r="J31" s="68"/>
      <c r="K31" s="68"/>
      <c r="L31" s="76">
        <v>4</v>
      </c>
      <c r="M31" s="530"/>
      <c r="N31" s="540">
        <v>4</v>
      </c>
      <c r="O31" s="542">
        <f t="shared" si="1"/>
        <v>9</v>
      </c>
    </row>
    <row r="32" spans="1:15" ht="39" customHeight="1">
      <c r="A32" s="768" t="s">
        <v>87</v>
      </c>
      <c r="B32" s="769"/>
      <c r="C32" s="68"/>
      <c r="D32" s="68"/>
      <c r="E32" s="68"/>
      <c r="F32" s="68"/>
      <c r="G32" s="68"/>
      <c r="H32" s="68"/>
      <c r="I32" s="68"/>
      <c r="J32" s="68">
        <v>1</v>
      </c>
      <c r="K32" s="68"/>
      <c r="L32" s="76"/>
      <c r="M32" s="530"/>
      <c r="N32" s="540"/>
      <c r="O32" s="542">
        <f t="shared" si="1"/>
        <v>1</v>
      </c>
    </row>
    <row r="33" spans="1:15">
      <c r="A33" s="768" t="s">
        <v>63</v>
      </c>
      <c r="B33" s="769"/>
      <c r="C33" s="68"/>
      <c r="D33" s="68"/>
      <c r="E33" s="68"/>
      <c r="F33" s="68"/>
      <c r="G33" s="68"/>
      <c r="H33" s="68"/>
      <c r="I33" s="68"/>
      <c r="J33" s="68">
        <v>1</v>
      </c>
      <c r="K33" s="68"/>
      <c r="L33" s="76"/>
      <c r="M33" s="530"/>
      <c r="N33" s="540"/>
      <c r="O33" s="542">
        <f t="shared" si="1"/>
        <v>1</v>
      </c>
    </row>
    <row r="34" spans="1:15" ht="15" customHeight="1">
      <c r="A34" s="768" t="s">
        <v>64</v>
      </c>
      <c r="B34" s="769"/>
      <c r="C34" s="68"/>
      <c r="D34" s="68"/>
      <c r="E34" s="68">
        <v>1</v>
      </c>
      <c r="F34" s="68"/>
      <c r="G34" s="68"/>
      <c r="H34" s="68"/>
      <c r="I34" s="68"/>
      <c r="J34" s="68">
        <v>2</v>
      </c>
      <c r="K34" s="68"/>
      <c r="L34" s="76"/>
      <c r="M34" s="530"/>
      <c r="N34" s="540"/>
      <c r="O34" s="542">
        <f t="shared" si="1"/>
        <v>3</v>
      </c>
    </row>
    <row r="35" spans="1:15">
      <c r="A35" s="768" t="s">
        <v>65</v>
      </c>
      <c r="B35" s="769"/>
      <c r="C35" s="68"/>
      <c r="D35" s="68"/>
      <c r="E35" s="68">
        <v>1</v>
      </c>
      <c r="F35" s="68"/>
      <c r="G35" s="68"/>
      <c r="H35" s="68"/>
      <c r="I35" s="68"/>
      <c r="J35" s="68">
        <v>1</v>
      </c>
      <c r="K35" s="68"/>
      <c r="L35" s="76"/>
      <c r="M35" s="530"/>
      <c r="N35" s="532"/>
      <c r="O35" s="542">
        <f t="shared" si="1"/>
        <v>2</v>
      </c>
    </row>
    <row r="36" spans="1:15" ht="15.75" thickBot="1">
      <c r="A36" s="768" t="s">
        <v>66</v>
      </c>
      <c r="B36" s="769"/>
      <c r="C36" s="68"/>
      <c r="D36" s="68"/>
      <c r="E36" s="68">
        <v>2</v>
      </c>
      <c r="F36" s="68"/>
      <c r="G36" s="68">
        <v>2</v>
      </c>
      <c r="H36" s="68"/>
      <c r="I36" s="68"/>
      <c r="J36" s="68"/>
      <c r="K36" s="68"/>
      <c r="L36" s="76"/>
      <c r="M36" s="531"/>
      <c r="N36" s="533"/>
      <c r="O36" s="543">
        <f t="shared" si="1"/>
        <v>4</v>
      </c>
    </row>
    <row r="37" spans="1:15" ht="15.75" thickBot="1">
      <c r="A37" s="771" t="s">
        <v>56</v>
      </c>
      <c r="B37" s="772"/>
      <c r="C37" s="69">
        <f t="shared" ref="C37:O37" si="2">SUM(C25:C36)</f>
        <v>6</v>
      </c>
      <c r="D37" s="69">
        <f t="shared" si="2"/>
        <v>0</v>
      </c>
      <c r="E37" s="69">
        <f t="shared" si="2"/>
        <v>4</v>
      </c>
      <c r="F37" s="69">
        <f t="shared" si="2"/>
        <v>0</v>
      </c>
      <c r="G37" s="69">
        <f t="shared" si="2"/>
        <v>4</v>
      </c>
      <c r="H37" s="69">
        <f t="shared" si="2"/>
        <v>0</v>
      </c>
      <c r="I37" s="69">
        <f t="shared" si="2"/>
        <v>2</v>
      </c>
      <c r="J37" s="69">
        <f t="shared" si="2"/>
        <v>9</v>
      </c>
      <c r="K37" s="69">
        <f t="shared" si="2"/>
        <v>0</v>
      </c>
      <c r="L37" s="69">
        <f t="shared" si="2"/>
        <v>7</v>
      </c>
      <c r="M37" s="69">
        <f t="shared" si="2"/>
        <v>1</v>
      </c>
      <c r="N37" s="69">
        <f t="shared" si="2"/>
        <v>6</v>
      </c>
      <c r="O37" s="544">
        <f t="shared" si="2"/>
        <v>39</v>
      </c>
    </row>
    <row r="38" spans="1:15" ht="15.75" thickBot="1"/>
    <row r="39" spans="1:15" s="536" customFormat="1" ht="15.75" thickBot="1">
      <c r="A39" s="774" t="s">
        <v>54</v>
      </c>
      <c r="B39" s="775"/>
      <c r="C39" s="528" t="s">
        <v>56</v>
      </c>
      <c r="D39" s="673"/>
      <c r="E39" s="674"/>
      <c r="F39" s="674"/>
    </row>
    <row r="40" spans="1:15" s="536" customFormat="1">
      <c r="A40" s="782" t="s">
        <v>57</v>
      </c>
      <c r="B40" s="783"/>
      <c r="C40" s="667">
        <v>3</v>
      </c>
      <c r="D40" s="672"/>
      <c r="E40" s="77"/>
      <c r="F40" s="77"/>
    </row>
    <row r="41" spans="1:15" s="536" customFormat="1">
      <c r="A41" s="768" t="s">
        <v>58</v>
      </c>
      <c r="B41" s="769"/>
      <c r="C41" s="668">
        <v>5</v>
      </c>
      <c r="D41" s="672"/>
      <c r="E41" s="77"/>
      <c r="F41" s="77"/>
    </row>
    <row r="42" spans="1:15" s="536" customFormat="1">
      <c r="A42" s="768" t="s">
        <v>59</v>
      </c>
      <c r="B42" s="769"/>
      <c r="C42" s="668">
        <v>5</v>
      </c>
      <c r="D42" s="672"/>
      <c r="E42" s="77"/>
      <c r="F42" s="77"/>
    </row>
    <row r="43" spans="1:15" s="536" customFormat="1" ht="15" customHeight="1">
      <c r="A43" s="768" t="s">
        <v>257</v>
      </c>
      <c r="B43" s="769"/>
      <c r="C43" s="669">
        <v>1</v>
      </c>
      <c r="D43" s="672"/>
      <c r="E43" s="170"/>
      <c r="F43" s="77"/>
    </row>
    <row r="44" spans="1:15" s="536" customFormat="1">
      <c r="A44" s="768" t="s">
        <v>60</v>
      </c>
      <c r="B44" s="769"/>
      <c r="C44" s="669">
        <v>3</v>
      </c>
      <c r="D44" s="672"/>
      <c r="E44" s="170"/>
      <c r="F44" s="77"/>
    </row>
    <row r="45" spans="1:15" s="536" customFormat="1">
      <c r="A45" s="768" t="s">
        <v>61</v>
      </c>
      <c r="B45" s="769"/>
      <c r="C45" s="669">
        <v>2</v>
      </c>
      <c r="D45" s="672"/>
      <c r="E45" s="170"/>
      <c r="F45" s="77"/>
    </row>
    <row r="46" spans="1:15" s="536" customFormat="1">
      <c r="A46" s="768" t="s">
        <v>62</v>
      </c>
      <c r="B46" s="769"/>
      <c r="C46" s="669">
        <v>9</v>
      </c>
      <c r="D46" s="672"/>
      <c r="E46" s="170"/>
      <c r="F46" s="77"/>
    </row>
    <row r="47" spans="1:15" s="536" customFormat="1">
      <c r="A47" s="768" t="s">
        <v>87</v>
      </c>
      <c r="B47" s="769"/>
      <c r="C47" s="669">
        <v>1</v>
      </c>
      <c r="D47" s="672"/>
      <c r="E47" s="170"/>
      <c r="F47" s="77"/>
    </row>
    <row r="48" spans="1:15" s="536" customFormat="1">
      <c r="A48" s="768" t="s">
        <v>63</v>
      </c>
      <c r="B48" s="769"/>
      <c r="C48" s="669">
        <v>1</v>
      </c>
      <c r="D48" s="672"/>
      <c r="E48" s="170"/>
      <c r="F48" s="77"/>
    </row>
    <row r="49" spans="1:6" s="536" customFormat="1">
      <c r="A49" s="768" t="s">
        <v>117</v>
      </c>
      <c r="B49" s="769"/>
      <c r="C49" s="669">
        <v>3</v>
      </c>
      <c r="D49" s="672"/>
      <c r="E49" s="170"/>
      <c r="F49" s="77"/>
    </row>
    <row r="50" spans="1:6" s="536" customFormat="1">
      <c r="A50" s="768" t="s">
        <v>65</v>
      </c>
      <c r="B50" s="769"/>
      <c r="C50" s="669">
        <v>2</v>
      </c>
      <c r="D50" s="672"/>
      <c r="E50" s="170"/>
      <c r="F50" s="77"/>
    </row>
    <row r="51" spans="1:6" s="536" customFormat="1" ht="15.75" thickBot="1">
      <c r="A51" s="778" t="s">
        <v>118</v>
      </c>
      <c r="B51" s="779"/>
      <c r="C51" s="670">
        <v>4</v>
      </c>
      <c r="D51" s="672"/>
      <c r="E51" s="170"/>
      <c r="F51" s="77"/>
    </row>
    <row r="52" spans="1:6" s="536" customFormat="1" ht="15.75" thickBot="1">
      <c r="A52" s="780" t="s">
        <v>56</v>
      </c>
      <c r="B52" s="781"/>
      <c r="C52" s="671">
        <f>SUM(C40:C51)</f>
        <v>39</v>
      </c>
      <c r="D52" s="672"/>
      <c r="E52" s="77"/>
      <c r="F52" s="77"/>
    </row>
    <row r="53" spans="1:6" s="536" customFormat="1">
      <c r="A53" s="538"/>
      <c r="B53" s="141"/>
      <c r="C53" s="77"/>
    </row>
    <row r="54" spans="1:6" s="536" customFormat="1">
      <c r="A54" s="538"/>
      <c r="B54" s="141"/>
      <c r="C54" s="77"/>
    </row>
    <row r="55" spans="1:6" s="536" customFormat="1">
      <c r="A55" s="538"/>
      <c r="B55" s="141"/>
      <c r="C55" s="77"/>
    </row>
    <row r="56" spans="1:6" s="536" customFormat="1">
      <c r="A56" s="538"/>
      <c r="B56" s="141"/>
      <c r="C56" s="77"/>
    </row>
    <row r="57" spans="1:6" s="536" customFormat="1">
      <c r="A57" s="538"/>
      <c r="B57" s="141"/>
      <c r="C57" s="77"/>
    </row>
    <row r="59" spans="1:6" ht="15.75">
      <c r="A59" s="773" t="s">
        <v>119</v>
      </c>
      <c r="B59" s="773"/>
      <c r="C59" s="773"/>
      <c r="D59" s="773"/>
      <c r="E59" s="773"/>
      <c r="F59" s="773"/>
    </row>
    <row r="61" spans="1:6" ht="24.75" thickBot="1">
      <c r="A61" s="774" t="s">
        <v>54</v>
      </c>
      <c r="B61" s="775"/>
      <c r="C61" s="66" t="s">
        <v>67</v>
      </c>
      <c r="D61" s="66" t="s">
        <v>68</v>
      </c>
      <c r="E61" s="70" t="s">
        <v>69</v>
      </c>
      <c r="F61" s="71" t="s">
        <v>56</v>
      </c>
    </row>
    <row r="62" spans="1:6" ht="15" customHeight="1">
      <c r="A62" s="776" t="s">
        <v>57</v>
      </c>
      <c r="B62" s="777"/>
      <c r="C62" s="72"/>
      <c r="D62" s="72"/>
      <c r="E62" s="661">
        <v>3</v>
      </c>
      <c r="F62" s="545">
        <f>E62+D62+C62</f>
        <v>3</v>
      </c>
    </row>
    <row r="63" spans="1:6" ht="15" customHeight="1">
      <c r="A63" s="768" t="s">
        <v>58</v>
      </c>
      <c r="B63" s="770"/>
      <c r="C63" s="73"/>
      <c r="D63" s="662">
        <v>5</v>
      </c>
      <c r="E63" s="663"/>
      <c r="F63" s="546">
        <f t="shared" ref="F63:F73" si="3">E63+D63+C63</f>
        <v>5</v>
      </c>
    </row>
    <row r="64" spans="1:6" ht="15" customHeight="1">
      <c r="A64" s="768" t="s">
        <v>59</v>
      </c>
      <c r="B64" s="770"/>
      <c r="C64" s="73"/>
      <c r="D64" s="662">
        <v>5</v>
      </c>
      <c r="E64" s="663"/>
      <c r="F64" s="546">
        <f t="shared" si="3"/>
        <v>5</v>
      </c>
    </row>
    <row r="65" spans="1:6" ht="15" customHeight="1">
      <c r="A65" s="768" t="s">
        <v>257</v>
      </c>
      <c r="B65" s="769"/>
      <c r="C65" s="73"/>
      <c r="D65" s="662"/>
      <c r="E65" s="664">
        <v>1</v>
      </c>
      <c r="F65" s="546">
        <f t="shared" si="3"/>
        <v>1</v>
      </c>
    </row>
    <row r="66" spans="1:6" ht="15" customHeight="1">
      <c r="A66" s="768" t="s">
        <v>60</v>
      </c>
      <c r="B66" s="770"/>
      <c r="C66" s="73"/>
      <c r="D66" s="662"/>
      <c r="E66" s="664">
        <v>3</v>
      </c>
      <c r="F66" s="546">
        <f t="shared" si="3"/>
        <v>3</v>
      </c>
    </row>
    <row r="67" spans="1:6" ht="14.25" customHeight="1">
      <c r="A67" s="768" t="s">
        <v>61</v>
      </c>
      <c r="B67" s="770"/>
      <c r="C67" s="73"/>
      <c r="D67" s="662"/>
      <c r="E67" s="664">
        <v>2</v>
      </c>
      <c r="F67" s="546">
        <f t="shared" si="3"/>
        <v>2</v>
      </c>
    </row>
    <row r="68" spans="1:6">
      <c r="A68" s="768" t="s">
        <v>62</v>
      </c>
      <c r="B68" s="770"/>
      <c r="C68" s="73"/>
      <c r="D68" s="662">
        <v>3</v>
      </c>
      <c r="E68" s="664">
        <v>6</v>
      </c>
      <c r="F68" s="546">
        <f t="shared" si="3"/>
        <v>9</v>
      </c>
    </row>
    <row r="69" spans="1:6" ht="15.75" customHeight="1">
      <c r="A69" s="768" t="s">
        <v>120</v>
      </c>
      <c r="B69" s="770"/>
      <c r="C69" s="73"/>
      <c r="D69" s="662"/>
      <c r="E69" s="664">
        <v>1</v>
      </c>
      <c r="F69" s="546">
        <f t="shared" si="3"/>
        <v>1</v>
      </c>
    </row>
    <row r="70" spans="1:6">
      <c r="A70" s="768" t="s">
        <v>63</v>
      </c>
      <c r="B70" s="770"/>
      <c r="C70" s="73"/>
      <c r="D70" s="662">
        <v>1</v>
      </c>
      <c r="E70" s="664"/>
      <c r="F70" s="546">
        <f t="shared" si="3"/>
        <v>1</v>
      </c>
    </row>
    <row r="71" spans="1:6">
      <c r="A71" s="768" t="s">
        <v>64</v>
      </c>
      <c r="B71" s="770"/>
      <c r="C71" s="73"/>
      <c r="D71" s="662">
        <v>1</v>
      </c>
      <c r="E71" s="664">
        <v>2</v>
      </c>
      <c r="F71" s="546">
        <f t="shared" si="3"/>
        <v>3</v>
      </c>
    </row>
    <row r="72" spans="1:6">
      <c r="A72" s="768" t="s">
        <v>65</v>
      </c>
      <c r="B72" s="770"/>
      <c r="C72" s="73"/>
      <c r="D72" s="662"/>
      <c r="E72" s="664">
        <v>2</v>
      </c>
      <c r="F72" s="546">
        <f t="shared" si="3"/>
        <v>2</v>
      </c>
    </row>
    <row r="73" spans="1:6" ht="15.75" thickBot="1">
      <c r="A73" s="768" t="s">
        <v>66</v>
      </c>
      <c r="B73" s="770"/>
      <c r="C73" s="78"/>
      <c r="D73" s="666">
        <v>2</v>
      </c>
      <c r="E73" s="665">
        <v>2</v>
      </c>
      <c r="F73" s="547">
        <f t="shared" si="3"/>
        <v>4</v>
      </c>
    </row>
    <row r="74" spans="1:6" ht="15.75" thickBot="1">
      <c r="A74" s="771" t="s">
        <v>56</v>
      </c>
      <c r="B74" s="772"/>
      <c r="C74" s="69"/>
      <c r="D74" s="548">
        <f>SUM(D62:D73)</f>
        <v>17</v>
      </c>
      <c r="E74" s="548">
        <f>SUM(E62:E73)</f>
        <v>22</v>
      </c>
      <c r="F74" s="549">
        <f>SUM(F62:F73)</f>
        <v>39</v>
      </c>
    </row>
  </sheetData>
  <sortState ref="C6:C20">
    <sortCondition ref="C6:C20"/>
  </sortState>
  <mergeCells count="49">
    <mergeCell ref="A28:B28"/>
    <mergeCell ref="A29:B29"/>
    <mergeCell ref="A2:G2"/>
    <mergeCell ref="A24:B24"/>
    <mergeCell ref="A25:B25"/>
    <mergeCell ref="A26:B26"/>
    <mergeCell ref="A27:B27"/>
    <mergeCell ref="F4:F5"/>
    <mergeCell ref="G4:G5"/>
    <mergeCell ref="D4:D5"/>
    <mergeCell ref="E4:E5"/>
    <mergeCell ref="C4:C5"/>
    <mergeCell ref="A30:B30"/>
    <mergeCell ref="A31:B31"/>
    <mergeCell ref="A32:B32"/>
    <mergeCell ref="A33:B33"/>
    <mergeCell ref="A34:B34"/>
    <mergeCell ref="A44:B44"/>
    <mergeCell ref="A35:B35"/>
    <mergeCell ref="A36:B36"/>
    <mergeCell ref="A39:B39"/>
    <mergeCell ref="A40:B40"/>
    <mergeCell ref="A41:B41"/>
    <mergeCell ref="A42:B42"/>
    <mergeCell ref="A43:B43"/>
    <mergeCell ref="A37:B37"/>
    <mergeCell ref="A64:B64"/>
    <mergeCell ref="A71:B71"/>
    <mergeCell ref="A72:B72"/>
    <mergeCell ref="A69:B69"/>
    <mergeCell ref="A70:B70"/>
    <mergeCell ref="A59:F59"/>
    <mergeCell ref="A61:B61"/>
    <mergeCell ref="A62:B62"/>
    <mergeCell ref="A63:B63"/>
    <mergeCell ref="A51:B51"/>
    <mergeCell ref="A52:B52"/>
    <mergeCell ref="A73:B73"/>
    <mergeCell ref="A74:B74"/>
    <mergeCell ref="A65:B65"/>
    <mergeCell ref="A66:B66"/>
    <mergeCell ref="A67:B67"/>
    <mergeCell ref="A68:B68"/>
    <mergeCell ref="A48:B48"/>
    <mergeCell ref="A49:B49"/>
    <mergeCell ref="A50:B50"/>
    <mergeCell ref="A45:B45"/>
    <mergeCell ref="A46:B46"/>
    <mergeCell ref="A47:B4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dimension ref="A1:AB78"/>
  <sheetViews>
    <sheetView topLeftCell="A68" zoomScale="68" zoomScaleNormal="68" workbookViewId="0">
      <selection activeCell="J62" sqref="J62:X89"/>
    </sheetView>
  </sheetViews>
  <sheetFormatPr defaultColWidth="9" defaultRowHeight="15"/>
  <cols>
    <col min="1" max="1" width="8.42578125" customWidth="1"/>
    <col min="2" max="2" width="37.42578125" customWidth="1"/>
    <col min="3" max="6" width="9" customWidth="1"/>
  </cols>
  <sheetData>
    <row r="1" spans="1:28" ht="18">
      <c r="A1" s="610" t="s">
        <v>156</v>
      </c>
      <c r="B1" s="610"/>
      <c r="C1" s="77"/>
      <c r="D1" s="77"/>
      <c r="E1" s="77"/>
    </row>
    <row r="2" spans="1:28" ht="18">
      <c r="A2" s="610" t="s">
        <v>157</v>
      </c>
      <c r="B2" s="610"/>
      <c r="C2" s="608"/>
      <c r="D2" s="608"/>
      <c r="E2" s="608"/>
      <c r="F2" s="2"/>
      <c r="G2" s="2"/>
      <c r="H2" s="2"/>
      <c r="I2" s="2"/>
      <c r="J2" s="2"/>
      <c r="K2" s="2"/>
      <c r="L2" s="2"/>
      <c r="M2" s="2"/>
      <c r="N2" s="2"/>
      <c r="O2" s="820"/>
      <c r="P2" s="820"/>
      <c r="Q2" s="820"/>
    </row>
    <row r="3" spans="1:28" ht="15" customHeight="1">
      <c r="A3" s="609"/>
      <c r="B3" s="609"/>
      <c r="C3" s="609"/>
      <c r="D3" s="609"/>
      <c r="E3" s="609"/>
      <c r="F3" s="3"/>
      <c r="G3" s="3"/>
      <c r="H3" s="3"/>
      <c r="K3" s="594"/>
      <c r="L3" s="2"/>
      <c r="M3" s="2"/>
      <c r="N3" s="2"/>
      <c r="O3" s="2"/>
      <c r="P3" s="2"/>
      <c r="Q3" s="595"/>
      <c r="R3" s="595"/>
      <c r="S3" s="595"/>
      <c r="T3" s="595"/>
      <c r="U3" s="595"/>
      <c r="V3" s="595"/>
      <c r="W3" s="595"/>
      <c r="X3" s="595"/>
      <c r="Y3" s="595"/>
      <c r="Z3" s="595"/>
      <c r="AA3" s="595"/>
      <c r="AB3" s="595"/>
    </row>
    <row r="4" spans="1:28" ht="15" customHeight="1">
      <c r="A4" s="794" t="s">
        <v>158</v>
      </c>
      <c r="B4" s="794" t="s">
        <v>159</v>
      </c>
      <c r="C4" s="821" t="s">
        <v>173</v>
      </c>
      <c r="D4" s="822"/>
      <c r="E4" s="822"/>
      <c r="F4" s="822"/>
      <c r="G4" s="822"/>
      <c r="H4" s="822"/>
      <c r="I4" s="822"/>
      <c r="J4" s="822"/>
      <c r="K4" s="822"/>
      <c r="L4" s="822"/>
      <c r="M4" s="822"/>
      <c r="N4" s="823"/>
      <c r="O4" s="796" t="s">
        <v>160</v>
      </c>
      <c r="P4" s="797"/>
      <c r="Q4" s="595"/>
      <c r="R4" s="595"/>
      <c r="S4" s="595"/>
      <c r="T4" s="595"/>
      <c r="U4" s="595"/>
      <c r="V4" s="595"/>
      <c r="W4" s="595"/>
      <c r="X4" s="595"/>
      <c r="Y4" s="595"/>
      <c r="Z4" s="595"/>
      <c r="AA4" s="595"/>
      <c r="AB4" s="595"/>
    </row>
    <row r="5" spans="1:28" ht="15" customHeight="1">
      <c r="A5" s="794"/>
      <c r="B5" s="794"/>
      <c r="C5" s="809" t="s">
        <v>92</v>
      </c>
      <c r="D5" s="810"/>
      <c r="E5" s="809" t="s">
        <v>93</v>
      </c>
      <c r="F5" s="810"/>
      <c r="G5" s="809" t="s">
        <v>94</v>
      </c>
      <c r="H5" s="810"/>
      <c r="I5" s="809" t="s">
        <v>95</v>
      </c>
      <c r="J5" s="810"/>
      <c r="K5" s="809" t="s">
        <v>96</v>
      </c>
      <c r="L5" s="810"/>
      <c r="M5" s="811" t="s">
        <v>97</v>
      </c>
      <c r="N5" s="812"/>
      <c r="O5" s="798"/>
      <c r="P5" s="799"/>
      <c r="Q5" s="595"/>
      <c r="R5" s="595"/>
      <c r="S5" s="595"/>
      <c r="T5" s="595"/>
      <c r="U5" s="595"/>
      <c r="V5" s="595"/>
      <c r="W5" s="595"/>
      <c r="X5" s="595"/>
      <c r="Y5" s="595"/>
      <c r="Z5" s="595"/>
      <c r="AA5" s="595"/>
      <c r="AB5" s="595"/>
    </row>
    <row r="6" spans="1:28" ht="15" customHeight="1">
      <c r="A6" s="794"/>
      <c r="B6" s="794"/>
      <c r="C6" s="611" t="s">
        <v>161</v>
      </c>
      <c r="D6" s="611" t="s">
        <v>162</v>
      </c>
      <c r="E6" s="611" t="s">
        <v>161</v>
      </c>
      <c r="F6" s="611" t="s">
        <v>162</v>
      </c>
      <c r="G6" s="611" t="s">
        <v>161</v>
      </c>
      <c r="H6" s="611" t="s">
        <v>162</v>
      </c>
      <c r="I6" s="611" t="s">
        <v>161</v>
      </c>
      <c r="J6" s="611" t="s">
        <v>162</v>
      </c>
      <c r="K6" s="611" t="s">
        <v>161</v>
      </c>
      <c r="L6" s="611" t="s">
        <v>162</v>
      </c>
      <c r="M6" s="611" t="s">
        <v>161</v>
      </c>
      <c r="N6" s="611" t="s">
        <v>162</v>
      </c>
      <c r="O6" s="611" t="s">
        <v>161</v>
      </c>
      <c r="P6" s="611" t="s">
        <v>162</v>
      </c>
      <c r="Q6" s="595"/>
      <c r="R6" s="595"/>
      <c r="S6" s="595"/>
      <c r="T6" s="595"/>
      <c r="U6" s="595"/>
      <c r="V6" s="595"/>
      <c r="W6" s="595"/>
      <c r="X6" s="595"/>
      <c r="Y6" s="595"/>
      <c r="Z6" s="595"/>
      <c r="AA6" s="595"/>
      <c r="AB6" s="595"/>
    </row>
    <row r="7" spans="1:28" ht="15" customHeight="1">
      <c r="A7" s="631">
        <v>1</v>
      </c>
      <c r="B7" s="632">
        <v>2</v>
      </c>
      <c r="C7" s="800"/>
      <c r="D7" s="800"/>
      <c r="E7" s="800"/>
      <c r="F7" s="800"/>
      <c r="G7" s="800"/>
      <c r="H7" s="800"/>
      <c r="I7" s="800"/>
      <c r="J7" s="800"/>
      <c r="K7" s="800"/>
      <c r="L7" s="800"/>
      <c r="M7" s="800"/>
      <c r="N7" s="800"/>
      <c r="O7" s="800"/>
      <c r="P7" s="801"/>
      <c r="Q7" s="595"/>
      <c r="R7" s="595"/>
      <c r="S7" s="595"/>
      <c r="T7" s="595"/>
      <c r="U7" s="595"/>
      <c r="V7" s="595"/>
      <c r="W7" s="595"/>
      <c r="X7" s="595"/>
      <c r="Y7" s="595"/>
      <c r="Z7" s="595"/>
      <c r="AA7" s="595"/>
      <c r="AB7" s="595"/>
    </row>
    <row r="8" spans="1:28" ht="15" customHeight="1">
      <c r="A8" s="639">
        <v>1</v>
      </c>
      <c r="B8" s="640" t="s">
        <v>163</v>
      </c>
      <c r="C8" s="633">
        <v>14128</v>
      </c>
      <c r="D8" s="633">
        <v>14782</v>
      </c>
      <c r="E8" s="633">
        <v>19205</v>
      </c>
      <c r="F8" s="633">
        <v>19565</v>
      </c>
      <c r="G8" s="633">
        <v>19900</v>
      </c>
      <c r="H8" s="633">
        <v>20692</v>
      </c>
      <c r="I8" s="633">
        <v>5970</v>
      </c>
      <c r="J8" s="633">
        <v>5550</v>
      </c>
      <c r="K8" s="633">
        <v>2700</v>
      </c>
      <c r="L8" s="633">
        <v>2700</v>
      </c>
      <c r="M8" s="633">
        <v>5400</v>
      </c>
      <c r="N8" s="633">
        <v>5460</v>
      </c>
      <c r="O8" s="634">
        <f t="shared" ref="O8:O17" si="0">M8+K8+I8+G8+E8+C8</f>
        <v>67303</v>
      </c>
      <c r="P8" s="635">
        <f t="shared" ref="P8:P17" si="1">N8+L8+J8+H8+F8+D8</f>
        <v>68749</v>
      </c>
      <c r="Q8" s="595"/>
      <c r="R8" s="595"/>
      <c r="S8" s="595"/>
      <c r="T8" s="595"/>
      <c r="U8" s="595"/>
      <c r="V8" s="595"/>
      <c r="W8" s="595"/>
      <c r="X8" s="595"/>
      <c r="Y8" s="595"/>
      <c r="Z8" s="595"/>
      <c r="AA8" s="595"/>
      <c r="AB8" s="595"/>
    </row>
    <row r="9" spans="1:28" ht="15" customHeight="1">
      <c r="A9" s="639">
        <v>2</v>
      </c>
      <c r="B9" s="640" t="s">
        <v>164</v>
      </c>
      <c r="C9" s="625">
        <v>5321</v>
      </c>
      <c r="D9" s="625">
        <v>6407</v>
      </c>
      <c r="E9" s="625">
        <v>13020</v>
      </c>
      <c r="F9" s="625">
        <v>12970</v>
      </c>
      <c r="G9" s="625">
        <v>9000</v>
      </c>
      <c r="H9" s="625">
        <v>9616</v>
      </c>
      <c r="I9" s="625">
        <v>5337</v>
      </c>
      <c r="J9" s="625">
        <v>2861</v>
      </c>
      <c r="K9" s="625">
        <v>1800</v>
      </c>
      <c r="L9" s="625">
        <v>2066</v>
      </c>
      <c r="M9" s="625">
        <v>1550</v>
      </c>
      <c r="N9" s="625">
        <v>1552</v>
      </c>
      <c r="O9" s="614">
        <f t="shared" si="0"/>
        <v>36028</v>
      </c>
      <c r="P9" s="613">
        <f t="shared" si="1"/>
        <v>35472</v>
      </c>
      <c r="Q9" s="595"/>
      <c r="R9" s="595"/>
      <c r="S9" s="595"/>
      <c r="T9" s="595"/>
      <c r="U9" s="595"/>
      <c r="V9" s="595"/>
      <c r="W9" s="595"/>
      <c r="X9" s="595"/>
      <c r="Y9" s="595"/>
      <c r="Z9" s="595"/>
      <c r="AA9" s="595"/>
      <c r="AB9" s="595"/>
    </row>
    <row r="10" spans="1:28" ht="15" customHeight="1">
      <c r="A10" s="639">
        <v>3</v>
      </c>
      <c r="B10" s="640" t="s">
        <v>165</v>
      </c>
      <c r="C10" s="625">
        <v>23422</v>
      </c>
      <c r="D10" s="625">
        <v>24850</v>
      </c>
      <c r="E10" s="625">
        <v>22102</v>
      </c>
      <c r="F10" s="625">
        <v>21793</v>
      </c>
      <c r="G10" s="625">
        <v>18200</v>
      </c>
      <c r="H10" s="625">
        <v>20927</v>
      </c>
      <c r="I10" s="625">
        <v>15807</v>
      </c>
      <c r="J10" s="625">
        <v>12567</v>
      </c>
      <c r="K10" s="625">
        <v>7138</v>
      </c>
      <c r="L10" s="625">
        <v>6394</v>
      </c>
      <c r="M10" s="625">
        <v>4985</v>
      </c>
      <c r="N10" s="625">
        <v>5600</v>
      </c>
      <c r="O10" s="614">
        <f t="shared" si="0"/>
        <v>91654</v>
      </c>
      <c r="P10" s="613">
        <f t="shared" si="1"/>
        <v>92131</v>
      </c>
      <c r="Q10" s="595"/>
      <c r="R10" s="595"/>
      <c r="S10" s="595"/>
      <c r="T10" s="595"/>
      <c r="U10" s="595"/>
      <c r="V10" s="595"/>
      <c r="W10" s="595"/>
      <c r="X10" s="595"/>
      <c r="Y10" s="595"/>
      <c r="Z10" s="595"/>
      <c r="AA10" s="595"/>
      <c r="AB10" s="595"/>
    </row>
    <row r="11" spans="1:28" ht="15" customHeight="1">
      <c r="A11" s="639">
        <v>4</v>
      </c>
      <c r="B11" s="640" t="s">
        <v>81</v>
      </c>
      <c r="C11" s="625">
        <v>9918</v>
      </c>
      <c r="D11" s="625">
        <v>8630</v>
      </c>
      <c r="E11" s="625">
        <v>6841</v>
      </c>
      <c r="F11" s="625">
        <v>6725</v>
      </c>
      <c r="G11" s="625">
        <v>5596</v>
      </c>
      <c r="H11" s="625">
        <v>6014</v>
      </c>
      <c r="I11" s="625">
        <v>3736</v>
      </c>
      <c r="J11" s="625">
        <v>3597</v>
      </c>
      <c r="K11" s="625">
        <v>3610</v>
      </c>
      <c r="L11" s="625">
        <v>3419</v>
      </c>
      <c r="M11" s="625">
        <v>5077</v>
      </c>
      <c r="N11" s="625">
        <v>5257</v>
      </c>
      <c r="O11" s="614">
        <f t="shared" si="0"/>
        <v>34778</v>
      </c>
      <c r="P11" s="613">
        <f t="shared" si="1"/>
        <v>33642</v>
      </c>
      <c r="Q11" s="595"/>
      <c r="R11" s="595"/>
      <c r="S11" s="595"/>
      <c r="T11" s="595"/>
      <c r="U11" s="595"/>
      <c r="V11" s="595"/>
      <c r="W11" s="595"/>
      <c r="X11" s="595"/>
      <c r="Y11" s="595"/>
      <c r="Z11" s="595"/>
      <c r="AA11" s="595"/>
      <c r="AB11" s="595"/>
    </row>
    <row r="12" spans="1:28" ht="15" customHeight="1">
      <c r="A12" s="639">
        <v>5</v>
      </c>
      <c r="B12" s="640" t="s">
        <v>82</v>
      </c>
      <c r="C12" s="625">
        <v>9849</v>
      </c>
      <c r="D12" s="625">
        <v>5654</v>
      </c>
      <c r="E12" s="625">
        <v>6784</v>
      </c>
      <c r="F12" s="625">
        <v>6634</v>
      </c>
      <c r="G12" s="625">
        <v>7090</v>
      </c>
      <c r="H12" s="625">
        <v>6853</v>
      </c>
      <c r="I12" s="625">
        <v>13221</v>
      </c>
      <c r="J12" s="625">
        <v>7016</v>
      </c>
      <c r="K12" s="625">
        <v>11541</v>
      </c>
      <c r="L12" s="625">
        <v>10447</v>
      </c>
      <c r="M12" s="625">
        <v>4933</v>
      </c>
      <c r="N12" s="625">
        <v>5480</v>
      </c>
      <c r="O12" s="614">
        <f t="shared" si="0"/>
        <v>53418</v>
      </c>
      <c r="P12" s="613">
        <f t="shared" si="1"/>
        <v>42084</v>
      </c>
      <c r="Q12" s="595"/>
      <c r="R12" s="595"/>
      <c r="S12" s="595"/>
      <c r="T12" s="595"/>
      <c r="U12" s="595"/>
      <c r="V12" s="595"/>
      <c r="W12" s="595"/>
      <c r="X12" s="595"/>
      <c r="Y12" s="595"/>
      <c r="Z12" s="595"/>
      <c r="AA12" s="595"/>
      <c r="AB12" s="595"/>
    </row>
    <row r="13" spans="1:28" ht="15" customHeight="1">
      <c r="A13" s="639">
        <v>6</v>
      </c>
      <c r="B13" s="640" t="s">
        <v>166</v>
      </c>
      <c r="C13" s="625">
        <v>0</v>
      </c>
      <c r="D13" s="625">
        <v>55</v>
      </c>
      <c r="E13" s="625">
        <v>0</v>
      </c>
      <c r="F13" s="625">
        <v>0</v>
      </c>
      <c r="G13" s="625">
        <v>0</v>
      </c>
      <c r="H13" s="625">
        <v>385</v>
      </c>
      <c r="I13" s="625">
        <v>1948</v>
      </c>
      <c r="J13" s="625">
        <v>1477</v>
      </c>
      <c r="K13" s="625">
        <v>684</v>
      </c>
      <c r="L13" s="625">
        <v>416</v>
      </c>
      <c r="M13" s="625">
        <v>309</v>
      </c>
      <c r="N13" s="625">
        <v>251</v>
      </c>
      <c r="O13" s="614">
        <f t="shared" si="0"/>
        <v>2941</v>
      </c>
      <c r="P13" s="613">
        <f t="shared" si="1"/>
        <v>2584</v>
      </c>
      <c r="Q13" s="595"/>
      <c r="R13" s="595"/>
      <c r="S13" s="595"/>
      <c r="T13" s="595"/>
      <c r="U13" s="595"/>
      <c r="V13" s="595"/>
      <c r="W13" s="595"/>
      <c r="X13" s="595"/>
      <c r="Y13" s="595"/>
      <c r="Z13" s="595"/>
      <c r="AA13" s="595"/>
      <c r="AB13" s="595"/>
    </row>
    <row r="14" spans="1:28" ht="15" customHeight="1">
      <c r="A14" s="639">
        <v>7</v>
      </c>
      <c r="B14" s="640" t="s">
        <v>167</v>
      </c>
      <c r="C14" s="625">
        <v>7541</v>
      </c>
      <c r="D14" s="625">
        <v>5590</v>
      </c>
      <c r="E14" s="625">
        <v>5463</v>
      </c>
      <c r="F14" s="625">
        <v>5244</v>
      </c>
      <c r="G14" s="625">
        <v>5690</v>
      </c>
      <c r="H14" s="625">
        <v>5503</v>
      </c>
      <c r="I14" s="625">
        <v>10303</v>
      </c>
      <c r="J14" s="625">
        <v>4730</v>
      </c>
      <c r="K14" s="625">
        <v>7112</v>
      </c>
      <c r="L14" s="625">
        <v>6614</v>
      </c>
      <c r="M14" s="625">
        <v>6707</v>
      </c>
      <c r="N14" s="625">
        <v>6715</v>
      </c>
      <c r="O14" s="614">
        <f t="shared" si="0"/>
        <v>42816</v>
      </c>
      <c r="P14" s="613">
        <f t="shared" si="1"/>
        <v>34396</v>
      </c>
      <c r="Q14" s="595"/>
      <c r="R14" s="595"/>
      <c r="S14" s="595"/>
      <c r="T14" s="595"/>
      <c r="U14" s="595"/>
      <c r="V14" s="595"/>
      <c r="W14" s="595"/>
      <c r="X14" s="595"/>
      <c r="Y14" s="595"/>
      <c r="Z14" s="595"/>
      <c r="AA14" s="595"/>
      <c r="AB14" s="595"/>
    </row>
    <row r="15" spans="1:28" ht="15" customHeight="1">
      <c r="A15" s="639">
        <v>8</v>
      </c>
      <c r="B15" s="640" t="s">
        <v>84</v>
      </c>
      <c r="C15" s="625">
        <v>0</v>
      </c>
      <c r="D15" s="625">
        <v>475</v>
      </c>
      <c r="E15" s="625">
        <v>0</v>
      </c>
      <c r="F15" s="625">
        <v>933</v>
      </c>
      <c r="G15" s="625">
        <v>0</v>
      </c>
      <c r="H15" s="625">
        <v>176</v>
      </c>
      <c r="I15" s="625">
        <v>0</v>
      </c>
      <c r="J15" s="625">
        <v>0</v>
      </c>
      <c r="K15" s="625">
        <v>0</v>
      </c>
      <c r="L15" s="625">
        <v>835</v>
      </c>
      <c r="M15" s="625">
        <v>226</v>
      </c>
      <c r="N15" s="625">
        <v>1146</v>
      </c>
      <c r="O15" s="614">
        <f t="shared" si="0"/>
        <v>226</v>
      </c>
      <c r="P15" s="613">
        <f t="shared" si="1"/>
        <v>3565</v>
      </c>
      <c r="Q15" s="595"/>
      <c r="R15" s="595"/>
      <c r="S15" s="595"/>
      <c r="T15" s="595"/>
      <c r="U15" s="595"/>
      <c r="V15" s="595"/>
      <c r="W15" s="595"/>
      <c r="X15" s="595"/>
      <c r="Y15" s="595"/>
      <c r="Z15" s="595"/>
      <c r="AA15" s="595"/>
      <c r="AB15" s="595"/>
    </row>
    <row r="16" spans="1:28" ht="15" customHeight="1">
      <c r="A16" s="639">
        <v>9</v>
      </c>
      <c r="B16" s="641" t="s">
        <v>168</v>
      </c>
      <c r="C16" s="625">
        <v>1651</v>
      </c>
      <c r="D16" s="625">
        <v>732</v>
      </c>
      <c r="E16" s="625">
        <v>1011</v>
      </c>
      <c r="F16" s="625">
        <v>404</v>
      </c>
      <c r="G16" s="625">
        <v>820</v>
      </c>
      <c r="H16" s="625">
        <v>663</v>
      </c>
      <c r="I16" s="625">
        <v>560</v>
      </c>
      <c r="J16" s="625">
        <v>374</v>
      </c>
      <c r="K16" s="625">
        <v>140</v>
      </c>
      <c r="L16" s="625">
        <v>140</v>
      </c>
      <c r="M16" s="625">
        <v>0</v>
      </c>
      <c r="N16" s="625">
        <v>0</v>
      </c>
      <c r="O16" s="614">
        <f t="shared" si="0"/>
        <v>4182</v>
      </c>
      <c r="P16" s="613">
        <f t="shared" si="1"/>
        <v>2313</v>
      </c>
      <c r="Q16" s="595"/>
      <c r="R16" s="595"/>
      <c r="S16" s="595"/>
      <c r="T16" s="595"/>
      <c r="U16" s="595"/>
      <c r="V16" s="595"/>
      <c r="W16" s="595"/>
      <c r="X16" s="595"/>
      <c r="Y16" s="595"/>
      <c r="Z16" s="595"/>
      <c r="AA16" s="595"/>
      <c r="AB16" s="595"/>
    </row>
    <row r="17" spans="1:28" ht="15" customHeight="1">
      <c r="A17" s="639">
        <v>10</v>
      </c>
      <c r="B17" s="642" t="s">
        <v>169</v>
      </c>
      <c r="C17" s="625">
        <v>0</v>
      </c>
      <c r="D17" s="625">
        <v>0</v>
      </c>
      <c r="E17" s="625">
        <v>0</v>
      </c>
      <c r="F17" s="625">
        <v>579</v>
      </c>
      <c r="G17" s="625">
        <v>0</v>
      </c>
      <c r="H17" s="625">
        <v>3</v>
      </c>
      <c r="I17" s="625">
        <v>0</v>
      </c>
      <c r="J17" s="625">
        <v>100</v>
      </c>
      <c r="K17" s="625">
        <v>0</v>
      </c>
      <c r="L17" s="625">
        <v>60</v>
      </c>
      <c r="M17" s="625">
        <v>0</v>
      </c>
      <c r="N17" s="625">
        <v>426</v>
      </c>
      <c r="O17" s="614">
        <f t="shared" si="0"/>
        <v>0</v>
      </c>
      <c r="P17" s="613">
        <f t="shared" si="1"/>
        <v>1168</v>
      </c>
      <c r="Q17" s="595"/>
      <c r="R17" s="595"/>
      <c r="S17" s="595"/>
      <c r="T17" s="595"/>
      <c r="U17" s="595"/>
      <c r="V17" s="595"/>
      <c r="W17" s="595"/>
      <c r="X17" s="595"/>
      <c r="Y17" s="595"/>
      <c r="Z17" s="595"/>
      <c r="AA17" s="595"/>
      <c r="AB17" s="595"/>
    </row>
    <row r="18" spans="1:28" ht="15" customHeight="1">
      <c r="A18" s="643"/>
      <c r="B18" s="644"/>
      <c r="C18" s="626"/>
      <c r="D18" s="626"/>
      <c r="E18" s="626"/>
      <c r="F18" s="626"/>
      <c r="G18" s="626"/>
      <c r="H18" s="626"/>
      <c r="I18" s="626"/>
      <c r="J18" s="626"/>
      <c r="K18" s="626"/>
      <c r="L18" s="626"/>
      <c r="M18" s="626"/>
      <c r="N18" s="626"/>
      <c r="O18" s="621"/>
      <c r="P18" s="620"/>
      <c r="Q18" s="595"/>
      <c r="R18" s="595"/>
      <c r="S18" s="595"/>
      <c r="T18" s="595"/>
      <c r="U18" s="595"/>
      <c r="V18" s="595"/>
      <c r="W18" s="595"/>
      <c r="X18" s="595"/>
      <c r="Y18" s="595"/>
      <c r="Z18" s="595"/>
      <c r="AA18" s="595"/>
      <c r="AB18" s="595"/>
    </row>
    <row r="19" spans="1:28" ht="15" customHeight="1">
      <c r="A19" s="795"/>
      <c r="B19" s="795"/>
      <c r="C19" s="622">
        <f t="shared" ref="C19:N19" si="2">C8+C9+C10+C11+C12+C13+C14+C15+C16+C17</f>
        <v>71830</v>
      </c>
      <c r="D19" s="622">
        <f t="shared" si="2"/>
        <v>67175</v>
      </c>
      <c r="E19" s="622">
        <f t="shared" si="2"/>
        <v>74426</v>
      </c>
      <c r="F19" s="622">
        <f t="shared" si="2"/>
        <v>74847</v>
      </c>
      <c r="G19" s="622">
        <f t="shared" si="2"/>
        <v>66296</v>
      </c>
      <c r="H19" s="622">
        <f t="shared" si="2"/>
        <v>70832</v>
      </c>
      <c r="I19" s="622">
        <f t="shared" si="2"/>
        <v>56882</v>
      </c>
      <c r="J19" s="622">
        <f t="shared" si="2"/>
        <v>38272</v>
      </c>
      <c r="K19" s="622">
        <f t="shared" si="2"/>
        <v>34725</v>
      </c>
      <c r="L19" s="622">
        <f t="shared" si="2"/>
        <v>33091</v>
      </c>
      <c r="M19" s="622">
        <f t="shared" si="2"/>
        <v>29187</v>
      </c>
      <c r="N19" s="622">
        <f t="shared" si="2"/>
        <v>31887</v>
      </c>
      <c r="O19" s="623">
        <f>M19+K19+I19+G19+E19+C19</f>
        <v>333346</v>
      </c>
      <c r="P19" s="623">
        <f>N19+L19+J19+H19+F19+D19</f>
        <v>316104</v>
      </c>
      <c r="Q19" s="595"/>
      <c r="R19" s="595"/>
      <c r="S19" s="595"/>
      <c r="T19" s="595"/>
      <c r="U19" s="595"/>
      <c r="V19" s="595"/>
      <c r="W19" s="595"/>
      <c r="X19" s="595"/>
      <c r="Y19" s="595"/>
      <c r="Z19" s="595"/>
      <c r="AA19" s="595"/>
      <c r="AB19" s="595"/>
    </row>
    <row r="20" spans="1:28" s="594" customFormat="1" ht="15" customHeight="1">
      <c r="A20" s="636"/>
      <c r="B20" s="636"/>
      <c r="C20" s="637"/>
      <c r="D20" s="637"/>
      <c r="E20" s="637"/>
      <c r="F20" s="637"/>
      <c r="G20" s="637"/>
      <c r="H20" s="637"/>
      <c r="I20" s="637"/>
      <c r="J20" s="637"/>
      <c r="K20" s="637"/>
      <c r="L20" s="637"/>
      <c r="M20" s="637"/>
      <c r="N20" s="637"/>
      <c r="O20" s="638"/>
      <c r="P20" s="638"/>
      <c r="Q20" s="595"/>
      <c r="R20" s="595"/>
      <c r="S20" s="595"/>
      <c r="T20" s="595"/>
      <c r="U20" s="595"/>
      <c r="V20" s="595"/>
      <c r="W20" s="595"/>
      <c r="X20" s="595"/>
      <c r="Y20" s="595"/>
      <c r="Z20" s="595"/>
      <c r="AA20" s="595"/>
      <c r="AB20" s="595"/>
    </row>
    <row r="21" spans="1:28" s="594" customFormat="1" ht="15" customHeight="1">
      <c r="A21" s="636"/>
      <c r="B21" s="636"/>
      <c r="C21" s="637"/>
      <c r="D21" s="637"/>
      <c r="E21" s="637"/>
      <c r="F21" s="637"/>
      <c r="G21" s="637"/>
      <c r="H21" s="637"/>
      <c r="I21" s="637"/>
      <c r="J21" s="637"/>
      <c r="K21" s="637"/>
      <c r="L21" s="637"/>
      <c r="M21" s="637"/>
      <c r="N21" s="637"/>
      <c r="O21" s="638"/>
      <c r="P21" s="638"/>
      <c r="Q21" s="595"/>
      <c r="R21" s="595"/>
      <c r="S21" s="595"/>
      <c r="T21" s="595"/>
      <c r="U21" s="595"/>
      <c r="V21" s="595"/>
      <c r="W21" s="595"/>
      <c r="X21" s="595"/>
      <c r="Y21" s="595"/>
      <c r="Z21" s="595"/>
      <c r="AA21" s="595"/>
      <c r="AB21" s="595"/>
    </row>
    <row r="22" spans="1:28" s="594" customFormat="1" ht="15" customHeight="1">
      <c r="A22" s="636"/>
      <c r="B22" s="636"/>
      <c r="C22" s="637"/>
      <c r="D22" s="637"/>
      <c r="E22" s="637"/>
      <c r="F22" s="637"/>
      <c r="G22" s="637"/>
      <c r="H22" s="637"/>
      <c r="I22" s="637"/>
      <c r="J22" s="637"/>
      <c r="K22" s="637"/>
      <c r="L22" s="637"/>
      <c r="M22" s="637"/>
      <c r="N22" s="637"/>
      <c r="O22" s="638"/>
      <c r="P22" s="638"/>
      <c r="Q22" s="595"/>
      <c r="R22" s="595"/>
      <c r="S22" s="595"/>
      <c r="T22" s="595"/>
      <c r="U22" s="595"/>
      <c r="V22" s="595"/>
      <c r="W22" s="595"/>
      <c r="X22" s="595"/>
      <c r="Y22" s="595"/>
      <c r="Z22" s="595"/>
      <c r="AA22" s="595"/>
      <c r="AB22" s="595"/>
    </row>
    <row r="23" spans="1:28" s="594" customFormat="1" ht="15" customHeight="1">
      <c r="A23" s="636"/>
      <c r="B23" s="636"/>
      <c r="C23" s="637"/>
      <c r="D23" s="637"/>
      <c r="E23" s="637"/>
      <c r="F23" s="637"/>
      <c r="G23" s="637"/>
      <c r="H23" s="637"/>
      <c r="I23" s="637"/>
      <c r="J23" s="637"/>
      <c r="K23" s="637"/>
      <c r="L23" s="637"/>
      <c r="M23" s="637"/>
      <c r="N23" s="637"/>
      <c r="O23" s="638"/>
      <c r="P23" s="638"/>
      <c r="Q23" s="595"/>
      <c r="R23" s="595"/>
      <c r="S23" s="595"/>
      <c r="T23" s="595"/>
      <c r="U23" s="595"/>
      <c r="V23" s="595"/>
      <c r="W23" s="595"/>
      <c r="X23" s="595"/>
      <c r="Y23" s="595"/>
      <c r="Z23" s="595"/>
      <c r="AA23" s="595"/>
      <c r="AB23" s="595"/>
    </row>
    <row r="24" spans="1:28" s="594" customFormat="1" ht="15" customHeight="1">
      <c r="A24" s="636"/>
      <c r="B24" s="636"/>
      <c r="C24" s="637"/>
      <c r="D24" s="637"/>
      <c r="E24" s="637"/>
      <c r="F24" s="637"/>
      <c r="G24" s="637"/>
      <c r="H24" s="637"/>
      <c r="I24" s="637"/>
      <c r="J24" s="637"/>
      <c r="K24" s="637"/>
      <c r="L24" s="637"/>
      <c r="M24" s="637"/>
      <c r="N24" s="637"/>
      <c r="O24" s="638"/>
      <c r="P24" s="638"/>
      <c r="Q24" s="595"/>
      <c r="R24" s="595"/>
      <c r="S24" s="595"/>
      <c r="T24" s="595"/>
      <c r="U24" s="595"/>
      <c r="V24" s="595"/>
      <c r="W24" s="595"/>
      <c r="X24" s="595"/>
      <c r="Y24" s="595"/>
      <c r="Z24" s="595"/>
      <c r="AA24" s="595"/>
      <c r="AB24" s="595"/>
    </row>
    <row r="25" spans="1:28" s="594" customFormat="1" ht="15" customHeight="1">
      <c r="A25" s="636"/>
      <c r="B25" s="636"/>
      <c r="C25" s="637"/>
      <c r="D25" s="637"/>
      <c r="E25" s="637"/>
      <c r="F25" s="637"/>
      <c r="G25" s="637"/>
      <c r="H25" s="637"/>
      <c r="I25" s="637"/>
      <c r="J25" s="637"/>
      <c r="K25" s="637"/>
      <c r="L25" s="637"/>
      <c r="M25" s="637"/>
      <c r="N25" s="637"/>
      <c r="O25" s="638"/>
      <c r="P25" s="638"/>
      <c r="Q25" s="595"/>
      <c r="R25" s="595"/>
      <c r="S25" s="595"/>
      <c r="T25" s="595"/>
      <c r="U25" s="595"/>
      <c r="V25" s="595"/>
      <c r="W25" s="595"/>
      <c r="X25" s="595"/>
      <c r="Y25" s="595"/>
      <c r="Z25" s="595"/>
      <c r="AA25" s="595"/>
      <c r="AB25" s="595"/>
    </row>
    <row r="26" spans="1:28" ht="15" customHeight="1">
      <c r="A26" s="2"/>
      <c r="B26" s="2"/>
      <c r="C26" s="2"/>
      <c r="D26" s="2"/>
      <c r="F26" s="2"/>
      <c r="G26" s="2"/>
      <c r="H26" s="2"/>
      <c r="I26" s="2"/>
      <c r="J26" s="2"/>
      <c r="K26" s="2"/>
      <c r="L26" s="2"/>
      <c r="M26" s="2"/>
      <c r="N26" s="2"/>
      <c r="O26" s="2"/>
      <c r="P26" s="2"/>
      <c r="Q26" s="595"/>
      <c r="R26" s="595"/>
      <c r="S26" s="595"/>
      <c r="T26" s="595"/>
      <c r="U26" s="595"/>
      <c r="V26" s="595"/>
      <c r="W26" s="595"/>
      <c r="X26" s="595"/>
      <c r="Y26" s="595"/>
      <c r="Z26" s="595"/>
      <c r="AA26" s="595"/>
      <c r="AB26" s="595"/>
    </row>
    <row r="27" spans="1:28" s="594" customFormat="1" ht="15" customHeight="1">
      <c r="A27" s="2"/>
      <c r="B27" s="2"/>
      <c r="C27" s="2"/>
      <c r="D27" s="2"/>
      <c r="F27" s="2"/>
      <c r="G27" s="2"/>
      <c r="H27" s="2"/>
      <c r="I27" s="2"/>
      <c r="J27" s="2"/>
      <c r="K27" s="2"/>
      <c r="L27" s="2"/>
      <c r="M27" s="2"/>
      <c r="N27" s="2"/>
      <c r="O27" s="2"/>
      <c r="P27" s="2"/>
      <c r="Q27" s="595"/>
      <c r="R27" s="595"/>
      <c r="S27" s="595"/>
      <c r="T27" s="595"/>
      <c r="U27" s="595"/>
      <c r="V27" s="595"/>
      <c r="W27" s="595"/>
      <c r="X27" s="595"/>
      <c r="Y27" s="595"/>
      <c r="Z27" s="595"/>
      <c r="AA27" s="595"/>
      <c r="AB27" s="595"/>
    </row>
    <row r="28" spans="1:28" s="594" customFormat="1" ht="15" customHeight="1">
      <c r="A28" s="2"/>
      <c r="B28" s="2"/>
      <c r="C28" s="2"/>
      <c r="D28" s="2"/>
      <c r="F28" s="2"/>
      <c r="G28" s="2"/>
      <c r="H28" s="2"/>
      <c r="I28" s="2"/>
      <c r="J28" s="2"/>
      <c r="K28" s="2"/>
      <c r="L28" s="2"/>
      <c r="M28" s="2"/>
      <c r="N28" s="2"/>
      <c r="O28" s="2"/>
      <c r="P28" s="2"/>
      <c r="Q28" s="595"/>
      <c r="R28" s="595"/>
      <c r="S28" s="595"/>
      <c r="T28" s="595"/>
      <c r="U28" s="595"/>
      <c r="V28" s="595"/>
      <c r="W28" s="595"/>
      <c r="X28" s="595"/>
      <c r="Y28" s="595"/>
      <c r="Z28" s="595"/>
      <c r="AA28" s="595"/>
      <c r="AB28" s="595"/>
    </row>
    <row r="29" spans="1:28" s="594" customFormat="1" ht="15" customHeight="1">
      <c r="A29" s="2"/>
      <c r="B29" s="2"/>
      <c r="C29" s="2"/>
      <c r="D29" s="2"/>
      <c r="F29" s="2"/>
      <c r="G29" s="2"/>
      <c r="H29" s="2"/>
      <c r="I29" s="2"/>
      <c r="J29" s="2"/>
      <c r="K29" s="2"/>
      <c r="L29" s="2"/>
      <c r="M29" s="2"/>
      <c r="N29" s="2"/>
      <c r="O29" s="2"/>
      <c r="P29" s="2"/>
      <c r="Q29" s="595"/>
      <c r="R29" s="595"/>
      <c r="S29" s="595"/>
      <c r="T29" s="595"/>
      <c r="U29" s="595"/>
      <c r="V29" s="595"/>
      <c r="W29" s="595"/>
      <c r="X29" s="595"/>
      <c r="Y29" s="595"/>
      <c r="Z29" s="595"/>
      <c r="AA29" s="595"/>
      <c r="AB29" s="595"/>
    </row>
    <row r="30" spans="1:28" s="594" customFormat="1" ht="15" customHeight="1">
      <c r="A30" s="2"/>
      <c r="B30" s="2"/>
      <c r="C30" s="2"/>
      <c r="D30" s="2"/>
      <c r="F30" s="2"/>
      <c r="G30" s="2"/>
      <c r="H30" s="2"/>
      <c r="I30" s="2"/>
      <c r="J30" s="2"/>
      <c r="K30" s="2"/>
      <c r="L30" s="2"/>
      <c r="M30" s="2"/>
      <c r="N30" s="2"/>
      <c r="O30" s="2"/>
      <c r="P30" s="2"/>
      <c r="Q30" s="595"/>
      <c r="R30" s="595"/>
      <c r="S30" s="595"/>
      <c r="T30" s="595"/>
      <c r="U30" s="595"/>
      <c r="V30" s="595"/>
      <c r="W30" s="595"/>
      <c r="X30" s="595"/>
      <c r="Y30" s="595"/>
      <c r="Z30" s="595"/>
      <c r="AA30" s="595"/>
      <c r="AB30" s="595"/>
    </row>
    <row r="31" spans="1:28" s="594" customFormat="1" ht="15" customHeight="1">
      <c r="A31" s="2"/>
      <c r="B31" s="2"/>
      <c r="C31" s="2"/>
      <c r="D31" s="2"/>
      <c r="F31" s="2"/>
      <c r="G31" s="2"/>
      <c r="H31" s="2"/>
      <c r="I31" s="2"/>
      <c r="J31" s="2"/>
      <c r="K31" s="2"/>
      <c r="L31" s="2"/>
      <c r="M31" s="2"/>
      <c r="N31" s="2"/>
      <c r="O31" s="2"/>
      <c r="P31" s="2"/>
      <c r="Q31" s="595"/>
      <c r="R31" s="595"/>
      <c r="S31" s="595"/>
      <c r="T31" s="595"/>
      <c r="U31" s="595"/>
      <c r="V31" s="595"/>
      <c r="W31" s="595"/>
      <c r="X31" s="595"/>
      <c r="Y31" s="595"/>
      <c r="Z31" s="595"/>
      <c r="AA31" s="595"/>
      <c r="AB31" s="595"/>
    </row>
    <row r="32" spans="1:28" ht="15" customHeight="1">
      <c r="A32" s="2"/>
      <c r="B32" s="2"/>
      <c r="C32" s="2"/>
      <c r="D32" s="2"/>
      <c r="F32" s="2"/>
      <c r="G32" s="2"/>
      <c r="H32" s="2"/>
      <c r="I32" s="2"/>
      <c r="J32" s="2"/>
      <c r="K32" s="2"/>
      <c r="L32" s="2"/>
      <c r="M32" s="2"/>
      <c r="N32" s="2"/>
      <c r="O32" s="2"/>
      <c r="P32" s="2"/>
      <c r="Q32" s="595"/>
      <c r="R32" s="595"/>
      <c r="S32" s="595"/>
      <c r="T32" s="595"/>
      <c r="U32" s="595"/>
      <c r="V32" s="595"/>
      <c r="W32" s="595"/>
      <c r="X32" s="595"/>
      <c r="Y32" s="595"/>
      <c r="Z32" s="595"/>
      <c r="AA32" s="595"/>
      <c r="AB32" s="595"/>
    </row>
    <row r="33" spans="1:28" ht="15" customHeight="1">
      <c r="A33" s="794" t="s">
        <v>158</v>
      </c>
      <c r="B33" s="794" t="s">
        <v>159</v>
      </c>
      <c r="C33" s="818"/>
      <c r="D33" s="818"/>
      <c r="E33" s="818"/>
      <c r="F33" s="818"/>
      <c r="G33" s="818"/>
      <c r="H33" s="818"/>
      <c r="I33" s="818"/>
      <c r="J33" s="818"/>
      <c r="K33" s="818"/>
      <c r="L33" s="818"/>
      <c r="M33" s="818"/>
      <c r="N33" s="818"/>
      <c r="O33" s="802" t="s">
        <v>170</v>
      </c>
      <c r="P33" s="802"/>
      <c r="Q33" s="804" t="s">
        <v>171</v>
      </c>
      <c r="R33" s="804"/>
      <c r="S33" s="595"/>
      <c r="T33" s="595"/>
      <c r="U33" s="595"/>
      <c r="V33" s="595"/>
      <c r="W33" s="595"/>
      <c r="X33" s="595"/>
      <c r="Y33" s="595"/>
      <c r="Z33" s="595"/>
      <c r="AA33" s="595"/>
      <c r="AB33" s="595"/>
    </row>
    <row r="34" spans="1:28" ht="15" customHeight="1">
      <c r="A34" s="794"/>
      <c r="B34" s="794"/>
      <c r="C34" s="813" t="s">
        <v>72</v>
      </c>
      <c r="D34" s="814"/>
      <c r="E34" s="813" t="s">
        <v>73</v>
      </c>
      <c r="F34" s="814"/>
      <c r="G34" s="813" t="s">
        <v>74</v>
      </c>
      <c r="H34" s="814"/>
      <c r="I34" s="813" t="s">
        <v>75</v>
      </c>
      <c r="J34" s="814"/>
      <c r="K34" s="813" t="s">
        <v>76</v>
      </c>
      <c r="L34" s="814"/>
      <c r="M34" s="815" t="s">
        <v>77</v>
      </c>
      <c r="N34" s="816"/>
      <c r="O34" s="803"/>
      <c r="P34" s="803"/>
      <c r="Q34" s="805"/>
      <c r="R34" s="805"/>
      <c r="S34" s="595"/>
      <c r="T34" s="595"/>
      <c r="U34" s="595"/>
      <c r="V34" s="595"/>
      <c r="W34" s="595"/>
      <c r="X34" s="595"/>
      <c r="Y34" s="595"/>
      <c r="Z34" s="595"/>
      <c r="AA34" s="595"/>
      <c r="AB34" s="595"/>
    </row>
    <row r="35" spans="1:28" ht="15" customHeight="1">
      <c r="A35" s="794"/>
      <c r="B35" s="794"/>
      <c r="C35" s="611" t="s">
        <v>161</v>
      </c>
      <c r="D35" s="611" t="s">
        <v>162</v>
      </c>
      <c r="E35" s="611" t="s">
        <v>161</v>
      </c>
      <c r="F35" s="611" t="s">
        <v>162</v>
      </c>
      <c r="G35" s="611" t="s">
        <v>161</v>
      </c>
      <c r="H35" s="611" t="s">
        <v>162</v>
      </c>
      <c r="I35" s="611" t="s">
        <v>161</v>
      </c>
      <c r="J35" s="611" t="s">
        <v>162</v>
      </c>
      <c r="K35" s="611" t="s">
        <v>161</v>
      </c>
      <c r="L35" s="611" t="s">
        <v>162</v>
      </c>
      <c r="M35" s="611" t="s">
        <v>161</v>
      </c>
      <c r="N35" s="611" t="s">
        <v>162</v>
      </c>
      <c r="O35" s="611" t="s">
        <v>161</v>
      </c>
      <c r="P35" s="611" t="s">
        <v>162</v>
      </c>
      <c r="Q35" s="611" t="s">
        <v>161</v>
      </c>
      <c r="R35" s="611" t="s">
        <v>162</v>
      </c>
      <c r="S35" s="595"/>
      <c r="T35" s="595"/>
      <c r="U35" s="595"/>
      <c r="V35" s="595"/>
      <c r="W35" s="595"/>
      <c r="X35" s="595"/>
      <c r="Y35" s="595"/>
      <c r="Z35" s="595"/>
      <c r="AA35" s="595"/>
      <c r="AB35" s="595"/>
    </row>
    <row r="36" spans="1:28" ht="15" customHeight="1">
      <c r="A36" s="631">
        <v>1</v>
      </c>
      <c r="B36" s="632">
        <v>2</v>
      </c>
      <c r="C36" s="819"/>
      <c r="D36" s="807"/>
      <c r="E36" s="807"/>
      <c r="F36" s="807"/>
      <c r="G36" s="807"/>
      <c r="H36" s="807"/>
      <c r="I36" s="807"/>
      <c r="J36" s="807"/>
      <c r="K36" s="807"/>
      <c r="L36" s="807"/>
      <c r="M36" s="807"/>
      <c r="N36" s="807"/>
      <c r="O36" s="806"/>
      <c r="P36" s="806"/>
      <c r="Q36" s="807"/>
      <c r="R36" s="808"/>
      <c r="S36" s="595"/>
      <c r="T36" s="595"/>
      <c r="U36" s="595"/>
      <c r="V36" s="595"/>
      <c r="W36" s="595"/>
      <c r="X36" s="595"/>
      <c r="Y36" s="595"/>
      <c r="Z36" s="595"/>
      <c r="AA36" s="595"/>
      <c r="AB36" s="595"/>
    </row>
    <row r="37" spans="1:28" ht="15" customHeight="1">
      <c r="A37" s="629">
        <v>1</v>
      </c>
      <c r="B37" s="630" t="s">
        <v>163</v>
      </c>
      <c r="C37" s="627">
        <v>1370</v>
      </c>
      <c r="D37" s="627">
        <v>1901</v>
      </c>
      <c r="E37" s="625">
        <v>4090</v>
      </c>
      <c r="F37" s="625">
        <v>4333</v>
      </c>
      <c r="G37" s="625">
        <v>10539</v>
      </c>
      <c r="H37" s="625">
        <v>10529</v>
      </c>
      <c r="I37" s="625">
        <v>3526</v>
      </c>
      <c r="J37" s="625">
        <v>4113</v>
      </c>
      <c r="K37" s="625">
        <v>800</v>
      </c>
      <c r="L37" s="625">
        <v>1969</v>
      </c>
      <c r="M37" s="625">
        <v>7237</v>
      </c>
      <c r="N37" s="625">
        <v>3364</v>
      </c>
      <c r="O37" s="614">
        <f t="shared" ref="O37:O46" si="3">M37+K37+I37+G37+E37+C37</f>
        <v>27562</v>
      </c>
      <c r="P37" s="613">
        <f t="shared" ref="P37:P46" si="4">N37+L37+J37+H37+F37+D37</f>
        <v>26209</v>
      </c>
      <c r="Q37" s="614">
        <f t="shared" ref="Q37:Q46" si="5">O7+O37</f>
        <v>27562</v>
      </c>
      <c r="R37" s="613">
        <f t="shared" ref="R37:R46" si="6">P7+P37</f>
        <v>26209</v>
      </c>
      <c r="S37" s="595"/>
      <c r="T37" s="595"/>
      <c r="U37" s="595"/>
      <c r="V37" s="595"/>
      <c r="W37" s="595"/>
      <c r="X37" s="595"/>
      <c r="Y37" s="595"/>
      <c r="Z37" s="595"/>
      <c r="AA37" s="595"/>
      <c r="AB37" s="595"/>
    </row>
    <row r="38" spans="1:28" ht="15" customHeight="1">
      <c r="A38" s="615">
        <v>2</v>
      </c>
      <c r="B38" s="616" t="s">
        <v>164</v>
      </c>
      <c r="C38" s="625">
        <v>7035</v>
      </c>
      <c r="D38" s="625">
        <v>6927</v>
      </c>
      <c r="E38" s="625">
        <v>4600</v>
      </c>
      <c r="F38" s="625">
        <v>4748</v>
      </c>
      <c r="G38" s="625">
        <v>4800</v>
      </c>
      <c r="H38" s="625">
        <v>4919</v>
      </c>
      <c r="I38" s="625">
        <v>2761</v>
      </c>
      <c r="J38" s="625">
        <v>1799</v>
      </c>
      <c r="K38" s="625">
        <v>8290</v>
      </c>
      <c r="L38" s="625">
        <v>8324</v>
      </c>
      <c r="M38" s="625">
        <v>6609</v>
      </c>
      <c r="N38" s="625">
        <v>1885</v>
      </c>
      <c r="O38" s="614">
        <f t="shared" si="3"/>
        <v>34095</v>
      </c>
      <c r="P38" s="613">
        <f t="shared" si="4"/>
        <v>28602</v>
      </c>
      <c r="Q38" s="614">
        <f t="shared" si="5"/>
        <v>101398</v>
      </c>
      <c r="R38" s="613">
        <f t="shared" si="6"/>
        <v>97351</v>
      </c>
      <c r="S38" s="595"/>
      <c r="T38" s="595"/>
      <c r="U38" s="595"/>
      <c r="V38" s="595"/>
      <c r="W38" s="595"/>
      <c r="X38" s="595"/>
      <c r="Y38" s="595"/>
      <c r="Z38" s="595"/>
      <c r="AA38" s="595"/>
      <c r="AB38" s="595"/>
    </row>
    <row r="39" spans="1:28" ht="15.75" customHeight="1">
      <c r="A39" s="612">
        <v>3</v>
      </c>
      <c r="B39" s="616" t="s">
        <v>165</v>
      </c>
      <c r="C39" s="625">
        <v>9857</v>
      </c>
      <c r="D39" s="625">
        <v>9730</v>
      </c>
      <c r="E39" s="625">
        <v>9381</v>
      </c>
      <c r="F39" s="625">
        <v>9180</v>
      </c>
      <c r="G39" s="625">
        <v>13118</v>
      </c>
      <c r="H39" s="625">
        <v>13166</v>
      </c>
      <c r="I39" s="625">
        <v>9650</v>
      </c>
      <c r="J39" s="625">
        <v>7109</v>
      </c>
      <c r="K39" s="625">
        <v>7209</v>
      </c>
      <c r="L39" s="625">
        <v>8294</v>
      </c>
      <c r="M39" s="625">
        <v>24143</v>
      </c>
      <c r="N39" s="625">
        <v>9790</v>
      </c>
      <c r="O39" s="614">
        <f t="shared" si="3"/>
        <v>73358</v>
      </c>
      <c r="P39" s="613">
        <f t="shared" si="4"/>
        <v>57269</v>
      </c>
      <c r="Q39" s="614">
        <f t="shared" si="5"/>
        <v>109386</v>
      </c>
      <c r="R39" s="613">
        <f t="shared" si="6"/>
        <v>92741</v>
      </c>
      <c r="S39" s="595"/>
      <c r="T39" s="595"/>
      <c r="U39" s="595"/>
      <c r="V39" s="595"/>
      <c r="W39" s="595"/>
      <c r="X39" s="595"/>
      <c r="Y39" s="595"/>
      <c r="Z39" s="595"/>
      <c r="AA39" s="595"/>
      <c r="AB39" s="595"/>
    </row>
    <row r="40" spans="1:28" ht="15.75" customHeight="1">
      <c r="A40" s="615">
        <v>4</v>
      </c>
      <c r="B40" s="616" t="s">
        <v>81</v>
      </c>
      <c r="C40" s="625">
        <v>4044</v>
      </c>
      <c r="D40" s="625">
        <v>3731</v>
      </c>
      <c r="E40" s="625">
        <v>2892</v>
      </c>
      <c r="F40" s="625">
        <v>2327</v>
      </c>
      <c r="G40" s="625">
        <v>7886</v>
      </c>
      <c r="H40" s="625">
        <v>4856</v>
      </c>
      <c r="I40" s="625">
        <v>6159</v>
      </c>
      <c r="J40" s="625">
        <v>4132</v>
      </c>
      <c r="K40" s="625">
        <v>11000</v>
      </c>
      <c r="L40" s="625">
        <v>10053</v>
      </c>
      <c r="M40" s="625">
        <v>12994</v>
      </c>
      <c r="N40" s="625">
        <v>7541</v>
      </c>
      <c r="O40" s="614">
        <f t="shared" si="3"/>
        <v>44975</v>
      </c>
      <c r="P40" s="613">
        <f t="shared" si="4"/>
        <v>32640</v>
      </c>
      <c r="Q40" s="614">
        <f t="shared" si="5"/>
        <v>136629</v>
      </c>
      <c r="R40" s="613">
        <f t="shared" si="6"/>
        <v>124771</v>
      </c>
      <c r="S40" s="595"/>
      <c r="T40" s="595"/>
      <c r="U40" s="595"/>
      <c r="V40" s="595"/>
      <c r="W40" s="595"/>
      <c r="X40" s="595"/>
      <c r="Y40" s="595"/>
      <c r="Z40" s="595"/>
      <c r="AA40" s="595"/>
      <c r="AB40" s="595"/>
    </row>
    <row r="41" spans="1:28" ht="15.75" customHeight="1">
      <c r="A41" s="612">
        <v>5</v>
      </c>
      <c r="B41" s="616" t="s">
        <v>82</v>
      </c>
      <c r="C41" s="625">
        <v>5113</v>
      </c>
      <c r="D41" s="625">
        <v>4973</v>
      </c>
      <c r="E41" s="625">
        <v>3768</v>
      </c>
      <c r="F41" s="625">
        <v>3372</v>
      </c>
      <c r="G41" s="625">
        <v>15716</v>
      </c>
      <c r="H41" s="625">
        <v>9422</v>
      </c>
      <c r="I41" s="625">
        <v>18738</v>
      </c>
      <c r="J41" s="625">
        <v>6132</v>
      </c>
      <c r="K41" s="625">
        <v>42288</v>
      </c>
      <c r="L41" s="625">
        <v>18585</v>
      </c>
      <c r="M41" s="625">
        <v>29578</v>
      </c>
      <c r="N41" s="625">
        <v>27273</v>
      </c>
      <c r="O41" s="614">
        <f t="shared" si="3"/>
        <v>115201</v>
      </c>
      <c r="P41" s="613">
        <f t="shared" si="4"/>
        <v>69757</v>
      </c>
      <c r="Q41" s="614">
        <f t="shared" si="5"/>
        <v>149979</v>
      </c>
      <c r="R41" s="613">
        <f t="shared" si="6"/>
        <v>103399</v>
      </c>
      <c r="S41" s="595"/>
      <c r="T41" s="595"/>
      <c r="U41" s="595"/>
      <c r="V41" s="595"/>
      <c r="W41" s="595"/>
      <c r="X41" s="595"/>
      <c r="Y41" s="595"/>
      <c r="Z41" s="595"/>
      <c r="AA41" s="595"/>
      <c r="AB41" s="595"/>
    </row>
    <row r="42" spans="1:28" ht="15.75" customHeight="1">
      <c r="A42" s="615">
        <v>6</v>
      </c>
      <c r="B42" s="616" t="s">
        <v>166</v>
      </c>
      <c r="C42" s="625">
        <v>894</v>
      </c>
      <c r="D42" s="625">
        <v>0</v>
      </c>
      <c r="E42" s="625">
        <v>1</v>
      </c>
      <c r="F42" s="625">
        <v>0</v>
      </c>
      <c r="G42" s="625">
        <v>282</v>
      </c>
      <c r="H42" s="625">
        <v>0</v>
      </c>
      <c r="I42" s="625">
        <v>40</v>
      </c>
      <c r="J42" s="625">
        <v>0</v>
      </c>
      <c r="K42" s="625">
        <v>120</v>
      </c>
      <c r="L42" s="625">
        <v>0</v>
      </c>
      <c r="M42" s="625">
        <v>0</v>
      </c>
      <c r="N42" s="625">
        <v>0</v>
      </c>
      <c r="O42" s="614">
        <f t="shared" si="3"/>
        <v>1337</v>
      </c>
      <c r="P42" s="613">
        <f t="shared" si="4"/>
        <v>0</v>
      </c>
      <c r="Q42" s="614">
        <f t="shared" si="5"/>
        <v>54755</v>
      </c>
      <c r="R42" s="613">
        <f t="shared" si="6"/>
        <v>42084</v>
      </c>
      <c r="S42" s="595"/>
      <c r="T42" s="595"/>
      <c r="U42" s="595"/>
      <c r="V42" s="595"/>
      <c r="W42" s="595"/>
      <c r="X42" s="595"/>
      <c r="Y42" s="595"/>
      <c r="Z42" s="595"/>
      <c r="AA42" s="595"/>
      <c r="AB42" s="595"/>
    </row>
    <row r="43" spans="1:28" ht="15.75" customHeight="1">
      <c r="A43" s="612">
        <v>7</v>
      </c>
      <c r="B43" s="616" t="s">
        <v>167</v>
      </c>
      <c r="C43" s="625">
        <v>5575</v>
      </c>
      <c r="D43" s="625">
        <v>4963</v>
      </c>
      <c r="E43" s="625">
        <v>6951</v>
      </c>
      <c r="F43" s="625">
        <v>5308</v>
      </c>
      <c r="G43" s="625">
        <v>9523</v>
      </c>
      <c r="H43" s="625">
        <v>7788</v>
      </c>
      <c r="I43" s="625">
        <v>6772</v>
      </c>
      <c r="J43" s="625">
        <v>7508</v>
      </c>
      <c r="K43" s="625">
        <v>6226</v>
      </c>
      <c r="L43" s="625">
        <v>6206</v>
      </c>
      <c r="M43" s="625">
        <v>28191</v>
      </c>
      <c r="N43" s="625">
        <v>25388</v>
      </c>
      <c r="O43" s="614">
        <f t="shared" si="3"/>
        <v>63238</v>
      </c>
      <c r="P43" s="613">
        <f t="shared" si="4"/>
        <v>57161</v>
      </c>
      <c r="Q43" s="614">
        <f t="shared" si="5"/>
        <v>66179</v>
      </c>
      <c r="R43" s="613">
        <f t="shared" si="6"/>
        <v>59745</v>
      </c>
      <c r="S43" s="595"/>
      <c r="T43" s="595"/>
      <c r="U43" s="595"/>
      <c r="V43" s="595"/>
      <c r="W43" s="595"/>
      <c r="X43" s="595"/>
      <c r="Y43" s="595"/>
      <c r="Z43" s="595"/>
      <c r="AA43" s="595"/>
      <c r="AB43" s="595"/>
    </row>
    <row r="44" spans="1:28" ht="16.5" customHeight="1">
      <c r="A44" s="615">
        <v>8</v>
      </c>
      <c r="B44" s="616" t="s">
        <v>84</v>
      </c>
      <c r="C44" s="625">
        <v>1371</v>
      </c>
      <c r="D44" s="625">
        <v>1282</v>
      </c>
      <c r="E44" s="625">
        <v>0</v>
      </c>
      <c r="F44" s="625">
        <v>5</v>
      </c>
      <c r="G44" s="625">
        <v>1336</v>
      </c>
      <c r="H44" s="625">
        <v>650</v>
      </c>
      <c r="I44" s="625">
        <v>0</v>
      </c>
      <c r="J44" s="625">
        <v>403</v>
      </c>
      <c r="K44" s="625">
        <v>852</v>
      </c>
      <c r="L44" s="625">
        <v>1355</v>
      </c>
      <c r="M44" s="625">
        <v>3582</v>
      </c>
      <c r="N44" s="625">
        <v>1425</v>
      </c>
      <c r="O44" s="614">
        <f t="shared" si="3"/>
        <v>7141</v>
      </c>
      <c r="P44" s="613">
        <f t="shared" si="4"/>
        <v>5120</v>
      </c>
      <c r="Q44" s="614">
        <f t="shared" si="5"/>
        <v>49957</v>
      </c>
      <c r="R44" s="613">
        <f t="shared" si="6"/>
        <v>39516</v>
      </c>
      <c r="S44" s="595"/>
      <c r="T44" s="595"/>
      <c r="U44" s="595"/>
      <c r="V44" s="595"/>
      <c r="W44" s="595"/>
      <c r="X44" s="595"/>
      <c r="Y44" s="595"/>
      <c r="Z44" s="595"/>
      <c r="AA44" s="595"/>
      <c r="AB44" s="595"/>
    </row>
    <row r="45" spans="1:28">
      <c r="A45" s="612">
        <v>9</v>
      </c>
      <c r="B45" s="617" t="s">
        <v>168</v>
      </c>
      <c r="C45" s="625">
        <v>0</v>
      </c>
      <c r="D45" s="625">
        <v>0</v>
      </c>
      <c r="E45" s="625">
        <v>0</v>
      </c>
      <c r="F45" s="625">
        <v>302</v>
      </c>
      <c r="G45" s="625">
        <v>105</v>
      </c>
      <c r="H45" s="625">
        <v>95</v>
      </c>
      <c r="I45" s="625">
        <v>0</v>
      </c>
      <c r="J45" s="625">
        <v>40</v>
      </c>
      <c r="K45" s="625">
        <v>70</v>
      </c>
      <c r="L45" s="625">
        <v>60</v>
      </c>
      <c r="M45" s="625">
        <v>80</v>
      </c>
      <c r="N45" s="625">
        <v>0</v>
      </c>
      <c r="O45" s="614">
        <f t="shared" si="3"/>
        <v>255</v>
      </c>
      <c r="P45" s="613">
        <f t="shared" si="4"/>
        <v>497</v>
      </c>
      <c r="Q45" s="614">
        <f t="shared" si="5"/>
        <v>481</v>
      </c>
      <c r="R45" s="613">
        <f t="shared" si="6"/>
        <v>4062</v>
      </c>
    </row>
    <row r="46" spans="1:28">
      <c r="A46" s="615">
        <v>10</v>
      </c>
      <c r="B46" s="618" t="s">
        <v>169</v>
      </c>
      <c r="C46" s="625">
        <v>0</v>
      </c>
      <c r="D46" s="625">
        <v>642</v>
      </c>
      <c r="E46" s="625">
        <v>0</v>
      </c>
      <c r="F46" s="625">
        <v>320</v>
      </c>
      <c r="G46" s="625">
        <v>0</v>
      </c>
      <c r="H46" s="625">
        <v>0</v>
      </c>
      <c r="I46" s="625">
        <v>0</v>
      </c>
      <c r="J46" s="625">
        <v>285</v>
      </c>
      <c r="K46" s="625">
        <v>0</v>
      </c>
      <c r="L46" s="625"/>
      <c r="M46" s="625">
        <v>0</v>
      </c>
      <c r="N46" s="625">
        <v>124</v>
      </c>
      <c r="O46" s="614">
        <f t="shared" si="3"/>
        <v>0</v>
      </c>
      <c r="P46" s="613">
        <f t="shared" si="4"/>
        <v>1371</v>
      </c>
      <c r="Q46" s="614">
        <f t="shared" si="5"/>
        <v>4182</v>
      </c>
      <c r="R46" s="613">
        <f t="shared" si="6"/>
        <v>3684</v>
      </c>
    </row>
    <row r="47" spans="1:28">
      <c r="A47" s="619"/>
      <c r="B47" s="619"/>
      <c r="C47" s="626"/>
      <c r="D47" s="626"/>
      <c r="E47" s="626"/>
      <c r="F47" s="626"/>
      <c r="G47" s="626"/>
      <c r="H47" s="626"/>
      <c r="I47" s="626"/>
      <c r="J47" s="626"/>
      <c r="K47" s="626"/>
      <c r="L47" s="626"/>
      <c r="M47" s="626"/>
      <c r="N47" s="626"/>
      <c r="O47" s="621"/>
      <c r="P47" s="620"/>
      <c r="Q47" s="621"/>
      <c r="R47" s="620"/>
    </row>
    <row r="48" spans="1:28">
      <c r="A48" s="795"/>
      <c r="B48" s="795"/>
      <c r="C48" s="628">
        <f t="shared" ref="C48:N48" si="7">C37+C38+C39+C40+C41+C42+C43+C44+C45+C46</f>
        <v>35259</v>
      </c>
      <c r="D48" s="628">
        <f t="shared" si="7"/>
        <v>34149</v>
      </c>
      <c r="E48" s="628">
        <f t="shared" si="7"/>
        <v>31683</v>
      </c>
      <c r="F48" s="628">
        <f t="shared" si="7"/>
        <v>29895</v>
      </c>
      <c r="G48" s="628">
        <f t="shared" si="7"/>
        <v>63305</v>
      </c>
      <c r="H48" s="628">
        <f t="shared" si="7"/>
        <v>51425</v>
      </c>
      <c r="I48" s="628">
        <f t="shared" si="7"/>
        <v>47646</v>
      </c>
      <c r="J48" s="628">
        <f t="shared" si="7"/>
        <v>31521</v>
      </c>
      <c r="K48" s="628">
        <f t="shared" si="7"/>
        <v>76855</v>
      </c>
      <c r="L48" s="628">
        <f t="shared" si="7"/>
        <v>54846</v>
      </c>
      <c r="M48" s="628">
        <f t="shared" si="7"/>
        <v>112414</v>
      </c>
      <c r="N48" s="628">
        <f t="shared" si="7"/>
        <v>76790</v>
      </c>
      <c r="O48" s="623">
        <f>M48+K48+I48+G48+E48+C48</f>
        <v>367162</v>
      </c>
      <c r="P48" s="623">
        <f>N48+L48+J48+H48+F48+D48</f>
        <v>278626</v>
      </c>
      <c r="Q48" s="623">
        <f>O48+O19</f>
        <v>700508</v>
      </c>
      <c r="R48" s="623">
        <f>P48+P19</f>
        <v>594730</v>
      </c>
    </row>
    <row r="49" spans="1:18">
      <c r="A49" s="817" t="s">
        <v>172</v>
      </c>
      <c r="B49" s="817"/>
      <c r="C49" s="624"/>
      <c r="D49" s="624"/>
      <c r="E49" s="624"/>
      <c r="F49" s="624"/>
      <c r="G49" s="624"/>
      <c r="H49" s="624"/>
      <c r="I49" s="624"/>
      <c r="J49" s="624"/>
      <c r="K49" s="624"/>
      <c r="L49" s="624"/>
      <c r="M49" s="624"/>
      <c r="N49" s="624"/>
      <c r="O49" s="624"/>
      <c r="P49" s="624"/>
      <c r="Q49" s="624"/>
      <c r="R49" s="624"/>
    </row>
    <row r="63" spans="1:18">
      <c r="A63" s="794" t="s">
        <v>158</v>
      </c>
      <c r="B63" s="794" t="s">
        <v>159</v>
      </c>
      <c r="C63" s="796" t="s">
        <v>160</v>
      </c>
      <c r="D63" s="797"/>
      <c r="E63" s="802" t="s">
        <v>170</v>
      </c>
      <c r="F63" s="802"/>
      <c r="G63" s="804" t="s">
        <v>171</v>
      </c>
      <c r="H63" s="804"/>
    </row>
    <row r="64" spans="1:18">
      <c r="A64" s="794"/>
      <c r="B64" s="794"/>
      <c r="C64" s="798"/>
      <c r="D64" s="799"/>
      <c r="E64" s="803"/>
      <c r="F64" s="803"/>
      <c r="G64" s="805"/>
      <c r="H64" s="805"/>
    </row>
    <row r="65" spans="1:8">
      <c r="A65" s="794"/>
      <c r="B65" s="794"/>
      <c r="C65" s="611" t="s">
        <v>161</v>
      </c>
      <c r="D65" s="611" t="s">
        <v>162</v>
      </c>
      <c r="E65" s="611" t="s">
        <v>161</v>
      </c>
      <c r="F65" s="611" t="s">
        <v>162</v>
      </c>
      <c r="G65" s="611" t="s">
        <v>161</v>
      </c>
      <c r="H65" s="611" t="s">
        <v>162</v>
      </c>
    </row>
    <row r="66" spans="1:8">
      <c r="A66" s="631">
        <v>1</v>
      </c>
      <c r="B66" s="632">
        <v>2</v>
      </c>
      <c r="C66" s="800"/>
      <c r="D66" s="801"/>
      <c r="E66" s="806"/>
      <c r="F66" s="806"/>
      <c r="G66" s="807"/>
      <c r="H66" s="808"/>
    </row>
    <row r="67" spans="1:8">
      <c r="A67" s="629">
        <v>1</v>
      </c>
      <c r="B67" s="630" t="s">
        <v>163</v>
      </c>
      <c r="C67" s="634">
        <f>O8</f>
        <v>67303</v>
      </c>
      <c r="D67" s="635">
        <f>P8</f>
        <v>68749</v>
      </c>
      <c r="E67" s="614">
        <f>O37</f>
        <v>27562</v>
      </c>
      <c r="F67" s="613">
        <f>P37</f>
        <v>26209</v>
      </c>
      <c r="G67" s="614">
        <f>C67+E67</f>
        <v>94865</v>
      </c>
      <c r="H67" s="613">
        <f>F67+D67</f>
        <v>94958</v>
      </c>
    </row>
    <row r="68" spans="1:8">
      <c r="A68" s="615">
        <v>2</v>
      </c>
      <c r="B68" s="616" t="s">
        <v>164</v>
      </c>
      <c r="C68" s="634">
        <f t="shared" ref="C68:D68" si="8">O9</f>
        <v>36028</v>
      </c>
      <c r="D68" s="635">
        <f t="shared" si="8"/>
        <v>35472</v>
      </c>
      <c r="E68" s="614">
        <f t="shared" ref="E68:E76" si="9">O38</f>
        <v>34095</v>
      </c>
      <c r="F68" s="613">
        <f t="shared" ref="F68:F76" si="10">P38</f>
        <v>28602</v>
      </c>
      <c r="G68" s="614">
        <f t="shared" ref="G68:G76" si="11">C68+E68</f>
        <v>70123</v>
      </c>
      <c r="H68" s="613">
        <f t="shared" ref="H68:H76" si="12">F68+D68</f>
        <v>64074</v>
      </c>
    </row>
    <row r="69" spans="1:8">
      <c r="A69" s="612">
        <v>3</v>
      </c>
      <c r="B69" s="616" t="s">
        <v>165</v>
      </c>
      <c r="C69" s="634">
        <f t="shared" ref="C69:D69" si="13">O10</f>
        <v>91654</v>
      </c>
      <c r="D69" s="635">
        <f t="shared" si="13"/>
        <v>92131</v>
      </c>
      <c r="E69" s="614">
        <f t="shared" si="9"/>
        <v>73358</v>
      </c>
      <c r="F69" s="613">
        <f t="shared" si="10"/>
        <v>57269</v>
      </c>
      <c r="G69" s="614">
        <f t="shared" si="11"/>
        <v>165012</v>
      </c>
      <c r="H69" s="613">
        <f t="shared" si="12"/>
        <v>149400</v>
      </c>
    </row>
    <row r="70" spans="1:8">
      <c r="A70" s="615">
        <v>4</v>
      </c>
      <c r="B70" s="616" t="s">
        <v>81</v>
      </c>
      <c r="C70" s="634">
        <f t="shared" ref="C70:D70" si="14">O11</f>
        <v>34778</v>
      </c>
      <c r="D70" s="635">
        <f t="shared" si="14"/>
        <v>33642</v>
      </c>
      <c r="E70" s="614">
        <f t="shared" si="9"/>
        <v>44975</v>
      </c>
      <c r="F70" s="613">
        <f t="shared" si="10"/>
        <v>32640</v>
      </c>
      <c r="G70" s="614">
        <f t="shared" si="11"/>
        <v>79753</v>
      </c>
      <c r="H70" s="613">
        <f t="shared" si="12"/>
        <v>66282</v>
      </c>
    </row>
    <row r="71" spans="1:8">
      <c r="A71" s="612">
        <v>5</v>
      </c>
      <c r="B71" s="616" t="s">
        <v>82</v>
      </c>
      <c r="C71" s="634">
        <f t="shared" ref="C71:D71" si="15">O12</f>
        <v>53418</v>
      </c>
      <c r="D71" s="635">
        <f t="shared" si="15"/>
        <v>42084</v>
      </c>
      <c r="E71" s="614">
        <f t="shared" si="9"/>
        <v>115201</v>
      </c>
      <c r="F71" s="613">
        <f t="shared" si="10"/>
        <v>69757</v>
      </c>
      <c r="G71" s="614">
        <f t="shared" si="11"/>
        <v>168619</v>
      </c>
      <c r="H71" s="613">
        <f t="shared" si="12"/>
        <v>111841</v>
      </c>
    </row>
    <row r="72" spans="1:8">
      <c r="A72" s="615">
        <v>6</v>
      </c>
      <c r="B72" s="616" t="s">
        <v>166</v>
      </c>
      <c r="C72" s="634">
        <f t="shared" ref="C72:D72" si="16">O13</f>
        <v>2941</v>
      </c>
      <c r="D72" s="635">
        <f t="shared" si="16"/>
        <v>2584</v>
      </c>
      <c r="E72" s="614">
        <f t="shared" si="9"/>
        <v>1337</v>
      </c>
      <c r="F72" s="613">
        <f t="shared" si="10"/>
        <v>0</v>
      </c>
      <c r="G72" s="614">
        <f t="shared" si="11"/>
        <v>4278</v>
      </c>
      <c r="H72" s="613">
        <f t="shared" si="12"/>
        <v>2584</v>
      </c>
    </row>
    <row r="73" spans="1:8">
      <c r="A73" s="612">
        <v>7</v>
      </c>
      <c r="B73" s="616" t="s">
        <v>167</v>
      </c>
      <c r="C73" s="634">
        <f t="shared" ref="C73:D73" si="17">O14</f>
        <v>42816</v>
      </c>
      <c r="D73" s="635">
        <f t="shared" si="17"/>
        <v>34396</v>
      </c>
      <c r="E73" s="614">
        <f t="shared" si="9"/>
        <v>63238</v>
      </c>
      <c r="F73" s="613">
        <f t="shared" si="10"/>
        <v>57161</v>
      </c>
      <c r="G73" s="614">
        <f t="shared" si="11"/>
        <v>106054</v>
      </c>
      <c r="H73" s="613">
        <f t="shared" si="12"/>
        <v>91557</v>
      </c>
    </row>
    <row r="74" spans="1:8">
      <c r="A74" s="615">
        <v>8</v>
      </c>
      <c r="B74" s="616" t="s">
        <v>84</v>
      </c>
      <c r="C74" s="634">
        <f t="shared" ref="C74:D74" si="18">O15</f>
        <v>226</v>
      </c>
      <c r="D74" s="635">
        <f t="shared" si="18"/>
        <v>3565</v>
      </c>
      <c r="E74" s="614">
        <f t="shared" si="9"/>
        <v>7141</v>
      </c>
      <c r="F74" s="613">
        <f t="shared" si="10"/>
        <v>5120</v>
      </c>
      <c r="G74" s="614">
        <f t="shared" si="11"/>
        <v>7367</v>
      </c>
      <c r="H74" s="613">
        <f t="shared" si="12"/>
        <v>8685</v>
      </c>
    </row>
    <row r="75" spans="1:8">
      <c r="A75" s="612">
        <v>9</v>
      </c>
      <c r="B75" s="617" t="s">
        <v>168</v>
      </c>
      <c r="C75" s="634">
        <f t="shared" ref="C75:D75" si="19">O16</f>
        <v>4182</v>
      </c>
      <c r="D75" s="635">
        <f t="shared" si="19"/>
        <v>2313</v>
      </c>
      <c r="E75" s="614">
        <f t="shared" si="9"/>
        <v>255</v>
      </c>
      <c r="F75" s="613">
        <f t="shared" si="10"/>
        <v>497</v>
      </c>
      <c r="G75" s="614">
        <f t="shared" si="11"/>
        <v>4437</v>
      </c>
      <c r="H75" s="613">
        <f t="shared" si="12"/>
        <v>2810</v>
      </c>
    </row>
    <row r="76" spans="1:8">
      <c r="A76" s="615">
        <v>10</v>
      </c>
      <c r="B76" s="618" t="s">
        <v>169</v>
      </c>
      <c r="C76" s="634">
        <f t="shared" ref="C76:D76" si="20">O17</f>
        <v>0</v>
      </c>
      <c r="D76" s="635">
        <f t="shared" si="20"/>
        <v>1168</v>
      </c>
      <c r="E76" s="614">
        <f t="shared" si="9"/>
        <v>0</v>
      </c>
      <c r="F76" s="613">
        <f t="shared" si="10"/>
        <v>1371</v>
      </c>
      <c r="G76" s="614">
        <f t="shared" si="11"/>
        <v>0</v>
      </c>
      <c r="H76" s="613">
        <f t="shared" si="12"/>
        <v>2539</v>
      </c>
    </row>
    <row r="77" spans="1:8">
      <c r="A77" s="619"/>
      <c r="B77" s="619"/>
      <c r="C77" s="621"/>
      <c r="D77" s="620"/>
      <c r="E77" s="621"/>
      <c r="F77" s="620"/>
      <c r="G77" s="621"/>
      <c r="H77" s="620"/>
    </row>
    <row r="78" spans="1:8">
      <c r="A78" s="795"/>
      <c r="B78" s="795"/>
      <c r="C78" s="623">
        <f>SUM(C67:C77)</f>
        <v>333346</v>
      </c>
      <c r="D78" s="623">
        <f>SUM(D67:D77)</f>
        <v>316104</v>
      </c>
      <c r="E78" s="623">
        <f>SUM(E67:E76)</f>
        <v>367162</v>
      </c>
      <c r="F78" s="623">
        <f>SUM(F67:F76)</f>
        <v>278626</v>
      </c>
      <c r="G78" s="623">
        <f>SUM(G67:G76)</f>
        <v>700508</v>
      </c>
      <c r="H78" s="623">
        <f>SUM(H67:H76)</f>
        <v>594730</v>
      </c>
    </row>
  </sheetData>
  <mergeCells count="50">
    <mergeCell ref="O2:Q2"/>
    <mergeCell ref="Q33:R34"/>
    <mergeCell ref="A19:B19"/>
    <mergeCell ref="A4:A6"/>
    <mergeCell ref="B4:B6"/>
    <mergeCell ref="C7:D7"/>
    <mergeCell ref="E7:F7"/>
    <mergeCell ref="G7:H7"/>
    <mergeCell ref="I7:J7"/>
    <mergeCell ref="K7:L7"/>
    <mergeCell ref="M7:N7"/>
    <mergeCell ref="O7:P7"/>
    <mergeCell ref="O4:P5"/>
    <mergeCell ref="C4:N4"/>
    <mergeCell ref="A33:A35"/>
    <mergeCell ref="B33:B35"/>
    <mergeCell ref="A48:B48"/>
    <mergeCell ref="A49:B49"/>
    <mergeCell ref="C33:J33"/>
    <mergeCell ref="K33:N33"/>
    <mergeCell ref="O33:P34"/>
    <mergeCell ref="C36:D36"/>
    <mergeCell ref="I36:J36"/>
    <mergeCell ref="K36:L36"/>
    <mergeCell ref="M36:N36"/>
    <mergeCell ref="O36:P36"/>
    <mergeCell ref="Q36:R36"/>
    <mergeCell ref="I5:J5"/>
    <mergeCell ref="K5:L5"/>
    <mergeCell ref="M5:N5"/>
    <mergeCell ref="C34:D34"/>
    <mergeCell ref="E34:F34"/>
    <mergeCell ref="G34:H34"/>
    <mergeCell ref="I34:J34"/>
    <mergeCell ref="K34:L34"/>
    <mergeCell ref="M34:N34"/>
    <mergeCell ref="E63:F64"/>
    <mergeCell ref="G63:H64"/>
    <mergeCell ref="E66:F66"/>
    <mergeCell ref="G66:H66"/>
    <mergeCell ref="C5:D5"/>
    <mergeCell ref="E5:F5"/>
    <mergeCell ref="G5:H5"/>
    <mergeCell ref="E36:F36"/>
    <mergeCell ref="G36:H36"/>
    <mergeCell ref="A63:A65"/>
    <mergeCell ref="B63:B65"/>
    <mergeCell ref="A78:B78"/>
    <mergeCell ref="C63:D64"/>
    <mergeCell ref="C66:D6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F54"/>
  <sheetViews>
    <sheetView topLeftCell="A59" workbookViewId="0">
      <selection activeCell="A55" sqref="A55:F76"/>
    </sheetView>
  </sheetViews>
  <sheetFormatPr defaultColWidth="9" defaultRowHeight="15"/>
  <cols>
    <col min="1" max="1" width="14.5703125" customWidth="1"/>
    <col min="2" max="2" width="27.28515625" style="426" customWidth="1"/>
    <col min="3" max="3" width="29.140625" customWidth="1"/>
    <col min="4" max="4" width="4.85546875" customWidth="1"/>
  </cols>
  <sheetData>
    <row r="1" spans="1:3" ht="15.75">
      <c r="A1" s="824" t="s">
        <v>122</v>
      </c>
      <c r="B1" s="824"/>
      <c r="C1" s="824"/>
    </row>
    <row r="2" spans="1:3">
      <c r="A2" s="825" t="s">
        <v>123</v>
      </c>
      <c r="B2" s="825"/>
      <c r="C2" s="825"/>
    </row>
    <row r="3" spans="1:3" s="575" customFormat="1" ht="15.75" thickBot="1">
      <c r="A3" s="578"/>
      <c r="B3" s="578"/>
    </row>
    <row r="4" spans="1:3" ht="17.25" customHeight="1" thickBot="1">
      <c r="A4" s="576" t="s">
        <v>86</v>
      </c>
      <c r="B4" s="576" t="s">
        <v>125</v>
      </c>
      <c r="C4" s="576" t="s">
        <v>126</v>
      </c>
    </row>
    <row r="5" spans="1:3" ht="17.25" customHeight="1">
      <c r="A5" s="428" t="s">
        <v>92</v>
      </c>
      <c r="B5" s="429">
        <v>2.3E-3</v>
      </c>
      <c r="C5" s="434">
        <v>5.3E-3</v>
      </c>
    </row>
    <row r="6" spans="1:3" ht="17.25" customHeight="1">
      <c r="A6" s="430" t="s">
        <v>93</v>
      </c>
      <c r="B6" s="437">
        <v>1.9E-3</v>
      </c>
      <c r="C6" s="431">
        <v>3.2000000000000002E-3</v>
      </c>
    </row>
    <row r="7" spans="1:3" ht="17.25" customHeight="1">
      <c r="A7" s="430" t="s">
        <v>94</v>
      </c>
      <c r="B7" s="437">
        <v>1.9E-3</v>
      </c>
      <c r="C7" s="431">
        <v>3.0999999999999999E-3</v>
      </c>
    </row>
    <row r="8" spans="1:3" ht="17.25" customHeight="1">
      <c r="A8" s="430" t="s">
        <v>95</v>
      </c>
      <c r="B8" s="437">
        <v>3.0000000000000001E-3</v>
      </c>
      <c r="C8" s="431">
        <v>3.0999999999999999E-3</v>
      </c>
    </row>
    <row r="9" spans="1:3" ht="17.25" customHeight="1">
      <c r="A9" s="430" t="s">
        <v>96</v>
      </c>
      <c r="B9" s="437">
        <v>4.5999999999999999E-3</v>
      </c>
      <c r="C9" s="431">
        <v>2.8999999999999998E-3</v>
      </c>
    </row>
    <row r="10" spans="1:3" ht="17.25" customHeight="1">
      <c r="A10" s="430" t="s">
        <v>97</v>
      </c>
      <c r="B10" s="437">
        <v>3.3E-3</v>
      </c>
      <c r="C10" s="431">
        <v>1.9E-3</v>
      </c>
    </row>
    <row r="11" spans="1:3" s="575" customFormat="1" ht="17.25" customHeight="1">
      <c r="A11" s="430" t="s">
        <v>72</v>
      </c>
      <c r="B11" s="437">
        <v>2.8E-3</v>
      </c>
      <c r="C11" s="431">
        <v>2.8E-3</v>
      </c>
    </row>
    <row r="12" spans="1:3" s="575" customFormat="1" ht="17.25" customHeight="1">
      <c r="A12" s="430" t="s">
        <v>73</v>
      </c>
      <c r="B12" s="437">
        <v>1.6999999999999999E-3</v>
      </c>
      <c r="C12" s="431">
        <v>2.3999999999999998E-3</v>
      </c>
    </row>
    <row r="13" spans="1:3" s="575" customFormat="1" ht="17.25" customHeight="1">
      <c r="A13" s="430" t="s">
        <v>74</v>
      </c>
      <c r="B13" s="437">
        <v>1E-3</v>
      </c>
      <c r="C13" s="431">
        <v>3.8999999999999998E-3</v>
      </c>
    </row>
    <row r="14" spans="1:3" s="575" customFormat="1" ht="17.25" customHeight="1">
      <c r="A14" s="430" t="s">
        <v>75</v>
      </c>
      <c r="B14" s="437">
        <v>1.4E-3</v>
      </c>
      <c r="C14" s="431">
        <v>4.4999999999999997E-3</v>
      </c>
    </row>
    <row r="15" spans="1:3" s="575" customFormat="1" ht="17.25" customHeight="1">
      <c r="A15" s="430" t="s">
        <v>76</v>
      </c>
      <c r="B15" s="437">
        <v>2.5999999999999999E-3</v>
      </c>
      <c r="C15" s="431">
        <v>3.0000000000000001E-3</v>
      </c>
    </row>
    <row r="16" spans="1:3" s="575" customFormat="1" ht="17.25" customHeight="1" thickBot="1">
      <c r="A16" s="432" t="s">
        <v>77</v>
      </c>
      <c r="B16" s="577">
        <v>4.1999999999999997E-3</v>
      </c>
      <c r="C16" s="433">
        <v>2.3999999999999998E-3</v>
      </c>
    </row>
    <row r="17" spans="1:3" ht="17.25" customHeight="1" thickBot="1">
      <c r="A17" s="427" t="s">
        <v>98</v>
      </c>
      <c r="B17" s="438">
        <v>2.3999999999999998E-3</v>
      </c>
      <c r="C17" s="438">
        <v>3.3E-3</v>
      </c>
    </row>
    <row r="38" spans="1:4" ht="15.75">
      <c r="A38" s="580"/>
      <c r="B38" s="824" t="s">
        <v>122</v>
      </c>
      <c r="C38" s="824"/>
      <c r="D38" s="580"/>
    </row>
    <row r="39" spans="1:4">
      <c r="A39" s="581"/>
      <c r="B39" s="825" t="s">
        <v>127</v>
      </c>
      <c r="C39" s="825"/>
      <c r="D39" s="581"/>
    </row>
    <row r="40" spans="1:4" s="575" customFormat="1" ht="15.75" thickBot="1">
      <c r="A40" s="579"/>
      <c r="B40" s="579"/>
      <c r="C40" s="579"/>
    </row>
    <row r="41" spans="1:4" s="575" customFormat="1" ht="15.75" customHeight="1" thickBot="1">
      <c r="A41" s="576" t="s">
        <v>158</v>
      </c>
      <c r="B41" s="576" t="s">
        <v>124</v>
      </c>
      <c r="C41" s="576" t="s">
        <v>126</v>
      </c>
      <c r="D41" s="582"/>
    </row>
    <row r="42" spans="1:4" s="575" customFormat="1" ht="16.5">
      <c r="A42" s="428">
        <v>1</v>
      </c>
      <c r="B42" s="428" t="s">
        <v>130</v>
      </c>
      <c r="C42" s="434">
        <v>9.5999999999999992E-3</v>
      </c>
      <c r="D42" s="583"/>
    </row>
    <row r="43" spans="1:4" s="575" customFormat="1" ht="16.5">
      <c r="A43" s="645">
        <v>2</v>
      </c>
      <c r="B43" s="645" t="s">
        <v>258</v>
      </c>
      <c r="C43" s="646">
        <v>7.6E-3</v>
      </c>
      <c r="D43" s="584"/>
    </row>
    <row r="44" spans="1:4" s="575" customFormat="1" ht="16.5">
      <c r="A44" s="645">
        <v>3</v>
      </c>
      <c r="B44" s="645" t="s">
        <v>131</v>
      </c>
      <c r="C44" s="646">
        <v>6.4000000000000003E-3</v>
      </c>
      <c r="D44" s="584"/>
    </row>
    <row r="45" spans="1:4" s="575" customFormat="1" ht="16.5">
      <c r="A45" s="645">
        <v>4</v>
      </c>
      <c r="B45" s="645" t="s">
        <v>128</v>
      </c>
      <c r="C45" s="646">
        <v>5.4999999999999997E-3</v>
      </c>
      <c r="D45" s="584"/>
    </row>
    <row r="46" spans="1:4" s="575" customFormat="1" ht="16.5">
      <c r="A46" s="645">
        <v>5</v>
      </c>
      <c r="B46" s="645" t="s">
        <v>259</v>
      </c>
      <c r="C46" s="646">
        <v>4.3E-3</v>
      </c>
      <c r="D46" s="584"/>
    </row>
    <row r="47" spans="1:4" s="575" customFormat="1" ht="16.5">
      <c r="A47" s="645">
        <v>6</v>
      </c>
      <c r="B47" s="645" t="s">
        <v>129</v>
      </c>
      <c r="C47" s="646">
        <v>3.8999999999999998E-3</v>
      </c>
      <c r="D47" s="584"/>
    </row>
    <row r="48" spans="1:4" s="575" customFormat="1" ht="16.5">
      <c r="A48" s="645">
        <v>7</v>
      </c>
      <c r="B48" s="645" t="s">
        <v>260</v>
      </c>
      <c r="C48" s="646">
        <v>3.5999999999999999E-3</v>
      </c>
      <c r="D48" s="584"/>
    </row>
    <row r="49" spans="1:6" s="575" customFormat="1" ht="16.5">
      <c r="A49" s="645">
        <v>8</v>
      </c>
      <c r="B49" s="645" t="s">
        <v>261</v>
      </c>
      <c r="C49" s="646">
        <v>3.0000000000000001E-3</v>
      </c>
      <c r="D49" s="584"/>
    </row>
    <row r="50" spans="1:6" s="575" customFormat="1" ht="16.5">
      <c r="A50" s="645">
        <v>9</v>
      </c>
      <c r="B50" s="645" t="s">
        <v>262</v>
      </c>
      <c r="C50" s="646">
        <v>2.3999999999999998E-3</v>
      </c>
      <c r="D50" s="584"/>
    </row>
    <row r="51" spans="1:6" s="575" customFormat="1" ht="17.25" thickBot="1">
      <c r="A51" s="647">
        <v>10</v>
      </c>
      <c r="B51" s="647" t="s">
        <v>263</v>
      </c>
      <c r="C51" s="648">
        <v>2.2000000000000001E-3</v>
      </c>
      <c r="D51" s="584"/>
    </row>
    <row r="54" spans="1:6" ht="15.75">
      <c r="F54" s="585"/>
    </row>
  </sheetData>
  <mergeCells count="4">
    <mergeCell ref="B38:C38"/>
    <mergeCell ref="B39:C39"/>
    <mergeCell ref="A2:C2"/>
    <mergeCell ref="A1:C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BU43"/>
  <sheetViews>
    <sheetView topLeftCell="M16" zoomScale="80" zoomScaleNormal="80" workbookViewId="0">
      <selection activeCell="I74" sqref="I74"/>
    </sheetView>
  </sheetViews>
  <sheetFormatPr defaultColWidth="9.140625" defaultRowHeight="15"/>
  <cols>
    <col min="1" max="1" width="30.5703125" customWidth="1"/>
    <col min="2" max="2" width="10" style="465" customWidth="1"/>
    <col min="3" max="4" width="11.28515625" bestFit="1" customWidth="1"/>
    <col min="5" max="5" width="7.140625" style="465" customWidth="1"/>
    <col min="6" max="6" width="7" customWidth="1"/>
    <col min="7" max="7" width="9" style="465" customWidth="1"/>
    <col min="9" max="9" width="10.5703125" customWidth="1"/>
    <col min="10" max="10" width="6.7109375" style="465" customWidth="1"/>
    <col min="11" max="11" width="7.42578125" customWidth="1"/>
    <col min="12" max="12" width="8.42578125" style="465" customWidth="1"/>
    <col min="15" max="15" width="7.140625" style="465" customWidth="1"/>
    <col min="16" max="16" width="6.85546875" customWidth="1"/>
    <col min="17" max="17" width="9.5703125" style="465" customWidth="1"/>
    <col min="20" max="20" width="7.85546875" style="465" customWidth="1"/>
    <col min="21" max="21" width="6.7109375" customWidth="1"/>
    <col min="22" max="22" width="9.42578125" style="465" customWidth="1"/>
    <col min="25" max="25" width="8" style="465" customWidth="1"/>
    <col min="26" max="26" width="6.140625" customWidth="1"/>
    <col min="27" max="27" width="9" style="465" customWidth="1"/>
    <col min="30" max="30" width="7.5703125" style="465" customWidth="1"/>
    <col min="31" max="31" width="6.7109375" customWidth="1"/>
    <col min="32" max="32" width="9.5703125" bestFit="1" customWidth="1"/>
    <col min="33" max="34" width="10.42578125" customWidth="1"/>
  </cols>
  <sheetData>
    <row r="1" spans="1:73" ht="15.75">
      <c r="A1" s="1" t="s">
        <v>70</v>
      </c>
      <c r="B1" s="1"/>
    </row>
    <row r="2" spans="1:7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820"/>
      <c r="BD2" s="820"/>
      <c r="BE2" s="820"/>
      <c r="BF2" s="820"/>
      <c r="BG2" s="820"/>
      <c r="BH2" s="820"/>
      <c r="BI2" s="820"/>
    </row>
    <row r="3" spans="1:73">
      <c r="A3" s="3" t="s">
        <v>71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U3" s="820"/>
      <c r="AV3" s="820"/>
      <c r="AW3" s="820"/>
      <c r="AX3" s="820"/>
      <c r="AY3" s="820"/>
      <c r="AZ3" s="820"/>
      <c r="BA3" s="820"/>
      <c r="BB3" s="820"/>
      <c r="BC3" s="820"/>
      <c r="BD3" s="820"/>
      <c r="BE3" s="820"/>
      <c r="BF3" s="820"/>
      <c r="BG3" s="820"/>
      <c r="BH3" s="820"/>
      <c r="BI3" s="836"/>
      <c r="BJ3" s="836"/>
      <c r="BK3" s="836"/>
      <c r="BL3" s="836"/>
      <c r="BM3" s="836"/>
      <c r="BN3" s="836"/>
      <c r="BO3" s="836"/>
      <c r="BP3" s="836"/>
      <c r="BQ3" s="836"/>
      <c r="BR3" s="836"/>
      <c r="BS3" s="836"/>
      <c r="BT3" s="836"/>
      <c r="BU3" s="836"/>
    </row>
    <row r="4" spans="1:73">
      <c r="A4" s="4" t="s">
        <v>121</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U4" s="820"/>
      <c r="AV4" s="820"/>
      <c r="AW4" s="820"/>
      <c r="AX4" s="820"/>
      <c r="AY4" s="820"/>
      <c r="AZ4" s="820"/>
      <c r="BA4" s="820"/>
      <c r="BB4" s="820"/>
      <c r="BC4" s="820"/>
      <c r="BD4" s="820"/>
      <c r="BE4" s="820"/>
      <c r="BF4" s="820"/>
      <c r="BG4" s="820"/>
      <c r="BH4" s="820"/>
      <c r="BI4" s="836"/>
      <c r="BJ4" s="836"/>
      <c r="BK4" s="836"/>
      <c r="BL4" s="836"/>
      <c r="BM4" s="836"/>
      <c r="BN4" s="836"/>
      <c r="BO4" s="836"/>
      <c r="BP4" s="836"/>
      <c r="BQ4" s="836"/>
      <c r="BR4" s="836"/>
      <c r="BS4" s="836"/>
      <c r="BT4" s="836"/>
      <c r="BU4" s="836"/>
    </row>
    <row r="5" spans="1:73" ht="15.75" thickBo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820"/>
      <c r="AU5" s="820"/>
      <c r="AV5" s="820"/>
      <c r="AW5" s="820"/>
      <c r="AX5" s="820"/>
      <c r="AY5" s="820"/>
      <c r="AZ5" s="820"/>
      <c r="BA5" s="820"/>
      <c r="BB5" s="820"/>
      <c r="BC5" s="820"/>
      <c r="BD5" s="820"/>
      <c r="BE5" s="820"/>
      <c r="BF5" s="820"/>
      <c r="BG5" s="820"/>
      <c r="BH5" s="820"/>
      <c r="BI5" s="836"/>
      <c r="BJ5" s="836"/>
      <c r="BK5" s="836"/>
      <c r="BL5" s="836"/>
      <c r="BM5" s="836"/>
      <c r="BN5" s="836"/>
      <c r="BO5" s="836"/>
      <c r="BP5" s="836"/>
      <c r="BQ5" s="836"/>
      <c r="BR5" s="836"/>
      <c r="BS5" s="836"/>
      <c r="BT5" s="836"/>
      <c r="BU5" s="836"/>
    </row>
    <row r="6" spans="1:73" ht="16.5" thickTop="1" thickBot="1">
      <c r="B6" s="826" t="s">
        <v>92</v>
      </c>
      <c r="C6" s="827"/>
      <c r="D6" s="827"/>
      <c r="E6" s="827"/>
      <c r="F6" s="828"/>
      <c r="G6" s="829" t="s">
        <v>93</v>
      </c>
      <c r="H6" s="830"/>
      <c r="I6" s="830"/>
      <c r="J6" s="830"/>
      <c r="K6" s="831"/>
      <c r="L6" s="829" t="s">
        <v>94</v>
      </c>
      <c r="M6" s="830"/>
      <c r="N6" s="830"/>
      <c r="O6" s="830"/>
      <c r="P6" s="831"/>
      <c r="Q6" s="829" t="s">
        <v>95</v>
      </c>
      <c r="R6" s="830"/>
      <c r="S6" s="830"/>
      <c r="T6" s="830"/>
      <c r="U6" s="831"/>
      <c r="V6" s="829" t="s">
        <v>96</v>
      </c>
      <c r="W6" s="830"/>
      <c r="X6" s="830"/>
      <c r="Y6" s="830"/>
      <c r="Z6" s="831"/>
      <c r="AA6" s="832" t="s">
        <v>97</v>
      </c>
      <c r="AB6" s="833"/>
      <c r="AC6" s="833"/>
      <c r="AD6" s="833"/>
      <c r="AE6" s="834"/>
      <c r="AF6" s="832" t="s">
        <v>97</v>
      </c>
      <c r="AG6" s="833"/>
      <c r="AH6" s="833"/>
      <c r="AI6" s="833"/>
      <c r="AJ6" s="834"/>
      <c r="AT6" s="820"/>
      <c r="AU6" s="820"/>
      <c r="AV6" s="820"/>
      <c r="AW6" s="820"/>
      <c r="AX6" s="820"/>
      <c r="AY6" s="820"/>
      <c r="AZ6" s="820"/>
      <c r="BA6" s="820"/>
      <c r="BB6" s="820"/>
      <c r="BC6" s="820"/>
      <c r="BD6" s="820"/>
      <c r="BE6" s="820"/>
      <c r="BF6" s="820"/>
      <c r="BG6" s="820"/>
      <c r="BH6" s="820"/>
      <c r="BI6" s="836"/>
      <c r="BJ6" s="836"/>
      <c r="BK6" s="836"/>
      <c r="BL6" s="836"/>
      <c r="BM6" s="836"/>
      <c r="BN6" s="836"/>
      <c r="BO6" s="836"/>
      <c r="BP6" s="836"/>
      <c r="BQ6" s="836"/>
      <c r="BR6" s="836"/>
      <c r="BS6" s="836"/>
      <c r="BT6" s="836"/>
      <c r="BU6" s="836"/>
    </row>
    <row r="7" spans="1:73" ht="15.75" thickBot="1">
      <c r="B7" s="497" t="s">
        <v>107</v>
      </c>
      <c r="C7" s="498" t="s">
        <v>103</v>
      </c>
      <c r="D7" s="499" t="s">
        <v>78</v>
      </c>
      <c r="E7" s="499" t="s">
        <v>109</v>
      </c>
      <c r="F7" s="500" t="s">
        <v>108</v>
      </c>
      <c r="G7" s="501" t="s">
        <v>107</v>
      </c>
      <c r="H7" s="498" t="s">
        <v>103</v>
      </c>
      <c r="I7" s="493" t="s">
        <v>78</v>
      </c>
      <c r="J7" s="500" t="s">
        <v>109</v>
      </c>
      <c r="K7" s="500" t="s">
        <v>108</v>
      </c>
      <c r="L7" s="501" t="s">
        <v>107</v>
      </c>
      <c r="M7" s="498" t="s">
        <v>103</v>
      </c>
      <c r="N7" s="493" t="s">
        <v>78</v>
      </c>
      <c r="O7" s="500" t="s">
        <v>109</v>
      </c>
      <c r="P7" s="500" t="s">
        <v>108</v>
      </c>
      <c r="Q7" s="501" t="s">
        <v>107</v>
      </c>
      <c r="R7" s="498" t="s">
        <v>103</v>
      </c>
      <c r="S7" s="493" t="s">
        <v>78</v>
      </c>
      <c r="T7" s="500" t="s">
        <v>109</v>
      </c>
      <c r="U7" s="500" t="s">
        <v>108</v>
      </c>
      <c r="V7" s="501" t="s">
        <v>107</v>
      </c>
      <c r="W7" s="498" t="s">
        <v>103</v>
      </c>
      <c r="X7" s="502" t="s">
        <v>78</v>
      </c>
      <c r="Y7" s="500" t="s">
        <v>109</v>
      </c>
      <c r="Z7" s="500" t="s">
        <v>85</v>
      </c>
      <c r="AA7" s="501" t="s">
        <v>107</v>
      </c>
      <c r="AB7" s="498" t="s">
        <v>103</v>
      </c>
      <c r="AC7" s="499" t="s">
        <v>78</v>
      </c>
      <c r="AD7" s="500" t="s">
        <v>109</v>
      </c>
      <c r="AE7" s="500" t="s">
        <v>108</v>
      </c>
      <c r="AF7" s="519" t="s">
        <v>107</v>
      </c>
      <c r="AG7" s="498" t="s">
        <v>103</v>
      </c>
      <c r="AH7" s="499" t="s">
        <v>78</v>
      </c>
      <c r="AI7" s="500" t="s">
        <v>109</v>
      </c>
      <c r="AJ7" s="500" t="s">
        <v>108</v>
      </c>
      <c r="AT7" s="820"/>
      <c r="AU7" s="820"/>
      <c r="AV7" s="820"/>
      <c r="AW7" s="820"/>
      <c r="AX7" s="820"/>
      <c r="AY7" s="820"/>
      <c r="AZ7" s="820"/>
      <c r="BA7" s="820"/>
      <c r="BB7" s="820"/>
      <c r="BC7" s="820"/>
      <c r="BD7" s="820"/>
      <c r="BE7" s="820"/>
      <c r="BF7" s="820"/>
      <c r="BG7" s="820"/>
      <c r="BH7" s="820"/>
      <c r="BI7" s="836"/>
      <c r="BJ7" s="836"/>
      <c r="BK7" s="836"/>
      <c r="BL7" s="836"/>
      <c r="BM7" s="836"/>
      <c r="BN7" s="836"/>
      <c r="BO7" s="836"/>
      <c r="BP7" s="836"/>
      <c r="BQ7" s="836"/>
      <c r="BR7" s="836"/>
      <c r="BS7" s="836"/>
      <c r="BT7" s="836"/>
      <c r="BU7" s="836"/>
    </row>
    <row r="8" spans="1:73" ht="16.5" thickTop="1" thickBot="1">
      <c r="A8" s="35" t="s">
        <v>79</v>
      </c>
      <c r="B8" s="469">
        <v>23150</v>
      </c>
      <c r="C8" s="507">
        <v>13832</v>
      </c>
      <c r="D8" s="508">
        <v>14782</v>
      </c>
      <c r="E8" s="509">
        <f>D8/B8</f>
        <v>0.63853131749460046</v>
      </c>
      <c r="F8" s="510">
        <f>D8/C8</f>
        <v>1.0686813186813187</v>
      </c>
      <c r="G8" s="511">
        <v>22400</v>
      </c>
      <c r="H8" s="512">
        <v>19600</v>
      </c>
      <c r="I8" s="513">
        <v>19565</v>
      </c>
      <c r="J8" s="514">
        <f>I8/G8</f>
        <v>0.87343749999999998</v>
      </c>
      <c r="K8" s="514">
        <f>I8/H8</f>
        <v>0.99821428571428572</v>
      </c>
      <c r="L8" s="511">
        <v>23450</v>
      </c>
      <c r="M8" s="515">
        <v>19900</v>
      </c>
      <c r="N8" s="516">
        <v>20692</v>
      </c>
      <c r="O8" s="514">
        <f>N8/L8</f>
        <v>0.88238805970149259</v>
      </c>
      <c r="P8" s="514">
        <f>N8/M8</f>
        <v>1.0397989949748743</v>
      </c>
      <c r="Q8" s="511">
        <v>19000</v>
      </c>
      <c r="R8" s="512">
        <v>4739</v>
      </c>
      <c r="S8" s="516">
        <v>5550</v>
      </c>
      <c r="T8" s="514">
        <f>S8/Q8</f>
        <v>0.29210526315789476</v>
      </c>
      <c r="U8" s="514">
        <f>S8/R8</f>
        <v>1.1711331504536822</v>
      </c>
      <c r="V8" s="511">
        <v>19750</v>
      </c>
      <c r="W8" s="512">
        <v>2700</v>
      </c>
      <c r="X8" s="517">
        <v>2700</v>
      </c>
      <c r="Y8" s="514">
        <f>X8/V8</f>
        <v>0.13670886075949368</v>
      </c>
      <c r="Z8" s="514">
        <f>X8/W8</f>
        <v>1</v>
      </c>
      <c r="AA8" s="511">
        <v>20950</v>
      </c>
      <c r="AB8" s="512">
        <v>5500</v>
      </c>
      <c r="AC8" s="518">
        <v>2060</v>
      </c>
      <c r="AD8" s="514">
        <f>AC8/AA8</f>
        <v>9.8329355608591879E-2</v>
      </c>
      <c r="AE8" s="514">
        <f>AC8/AB8</f>
        <v>0.37454545454545457</v>
      </c>
      <c r="AF8" s="520">
        <f>AA8+V8+Q8+L8+G8+B8</f>
        <v>128700</v>
      </c>
      <c r="AG8" s="523">
        <f>AB8+W8+R8+M8+H8+C8</f>
        <v>66271</v>
      </c>
      <c r="AH8" s="523">
        <f>AC8+X8+S8+N8+I8+D8</f>
        <v>65349</v>
      </c>
      <c r="AI8" s="514">
        <f>AH8/AF8</f>
        <v>0.50776223776223772</v>
      </c>
      <c r="AJ8" s="514">
        <f>AH8/AG8</f>
        <v>0.98608742889046486</v>
      </c>
      <c r="AT8" s="820"/>
      <c r="AU8" s="820"/>
      <c r="AV8" s="820"/>
      <c r="AW8" s="820"/>
      <c r="AX8" s="820"/>
      <c r="AY8" s="820"/>
      <c r="AZ8" s="820"/>
      <c r="BA8" s="820"/>
      <c r="BB8" s="820"/>
      <c r="BC8" s="820"/>
      <c r="BD8" s="820"/>
      <c r="BE8" s="820"/>
      <c r="BF8" s="820"/>
      <c r="BG8" s="820"/>
      <c r="BH8" s="820"/>
      <c r="BI8" s="836"/>
      <c r="BJ8" s="836"/>
      <c r="BK8" s="836"/>
      <c r="BL8" s="836"/>
      <c r="BM8" s="836"/>
      <c r="BN8" s="836"/>
      <c r="BO8" s="836"/>
      <c r="BP8" s="836"/>
      <c r="BQ8" s="836"/>
      <c r="BR8" s="836"/>
      <c r="BS8" s="836"/>
      <c r="BT8" s="836"/>
      <c r="BU8" s="836"/>
    </row>
    <row r="9" spans="1:73" ht="15.75" thickBot="1">
      <c r="A9" s="466" t="s">
        <v>80</v>
      </c>
      <c r="B9" s="503">
        <v>11000</v>
      </c>
      <c r="C9" s="470">
        <v>5296</v>
      </c>
      <c r="D9" s="474">
        <v>5321</v>
      </c>
      <c r="E9" s="7">
        <f>D9/B9</f>
        <v>0.48372727272727273</v>
      </c>
      <c r="F9" s="456">
        <f>D9/C9</f>
        <v>1.0047205438066464</v>
      </c>
      <c r="G9" s="504">
        <v>10000</v>
      </c>
      <c r="H9" s="505">
        <v>14100</v>
      </c>
      <c r="I9" s="9">
        <v>12970</v>
      </c>
      <c r="J9" s="7">
        <f>I9/G9</f>
        <v>1.2969999999999999</v>
      </c>
      <c r="K9" s="7">
        <f>I9/H9</f>
        <v>0.91985815602836885</v>
      </c>
      <c r="L9" s="504">
        <v>14000</v>
      </c>
      <c r="M9" s="506">
        <v>9000</v>
      </c>
      <c r="N9" s="8">
        <v>9616</v>
      </c>
      <c r="O9" s="7">
        <f>N9/L9</f>
        <v>0.68685714285714283</v>
      </c>
      <c r="P9" s="7">
        <f>N9/M9</f>
        <v>1.0684444444444445</v>
      </c>
      <c r="Q9" s="504">
        <v>13000</v>
      </c>
      <c r="R9" s="505">
        <v>2513</v>
      </c>
      <c r="S9" s="8">
        <v>2861</v>
      </c>
      <c r="T9" s="7">
        <f>S9/Q9</f>
        <v>0.22007692307692309</v>
      </c>
      <c r="U9" s="7">
        <f>S9/R9</f>
        <v>1.1384799044966176</v>
      </c>
      <c r="V9" s="504">
        <v>12000</v>
      </c>
      <c r="W9" s="505">
        <v>1800</v>
      </c>
      <c r="X9" s="26">
        <v>2066</v>
      </c>
      <c r="Y9" s="7">
        <f>X9/V9</f>
        <v>0.17216666666666666</v>
      </c>
      <c r="Z9" s="7">
        <f>X9/W9</f>
        <v>1.1477777777777778</v>
      </c>
      <c r="AA9" s="504">
        <v>19000</v>
      </c>
      <c r="AB9" s="505">
        <v>1550</v>
      </c>
      <c r="AC9" s="6">
        <v>1664</v>
      </c>
      <c r="AD9" s="7">
        <f>AC9/AA9</f>
        <v>8.7578947368421048E-2</v>
      </c>
      <c r="AE9" s="7">
        <f t="shared" ref="AE9:AE15" si="0">AC9/AB9</f>
        <v>1.0735483870967741</v>
      </c>
      <c r="AF9" s="521">
        <f t="shared" ref="AF9:AH17" si="1">AA9+V9+Q9+L9+G9+B9</f>
        <v>79000</v>
      </c>
      <c r="AG9" s="524">
        <f t="shared" si="1"/>
        <v>34259</v>
      </c>
      <c r="AH9" s="524">
        <f t="shared" si="1"/>
        <v>34498</v>
      </c>
      <c r="AI9" s="7">
        <f>AH9/AF9</f>
        <v>0.43668354430379747</v>
      </c>
      <c r="AJ9" s="7">
        <f t="shared" ref="AJ9:AJ15" si="2">AH9/AG9</f>
        <v>1.0069762690096034</v>
      </c>
      <c r="AT9" s="820"/>
      <c r="AU9" s="820"/>
      <c r="AV9" s="820"/>
      <c r="AW9" s="820"/>
      <c r="AX9" s="820"/>
      <c r="AY9" s="820"/>
      <c r="AZ9" s="820"/>
      <c r="BA9" s="820"/>
      <c r="BB9" s="820"/>
      <c r="BC9" s="820"/>
      <c r="BD9" s="820"/>
      <c r="BE9" s="820"/>
      <c r="BF9" s="820"/>
      <c r="BG9" s="820"/>
      <c r="BH9" s="820"/>
      <c r="BI9" s="836"/>
      <c r="BJ9" s="836"/>
      <c r="BK9" s="836"/>
      <c r="BL9" s="836"/>
      <c r="BM9" s="836"/>
      <c r="BN9" s="836"/>
      <c r="BO9" s="836"/>
      <c r="BP9" s="836"/>
      <c r="BQ9" s="836"/>
      <c r="BR9" s="836"/>
      <c r="BS9" s="836"/>
      <c r="BT9" s="836"/>
      <c r="BU9" s="836"/>
    </row>
    <row r="10" spans="1:73" ht="15.75" thickBot="1">
      <c r="A10" s="466" t="s">
        <v>99</v>
      </c>
      <c r="B10" s="468">
        <v>20672</v>
      </c>
      <c r="C10" s="470">
        <v>22392</v>
      </c>
      <c r="D10" s="474">
        <v>24850</v>
      </c>
      <c r="E10" s="7">
        <f t="shared" ref="E10:E15" si="3">D10/B10</f>
        <v>1.2021091331269349</v>
      </c>
      <c r="F10" s="456">
        <f>D10/C10</f>
        <v>1.1097713469096107</v>
      </c>
      <c r="G10" s="487">
        <v>18550</v>
      </c>
      <c r="H10" s="480">
        <v>22370</v>
      </c>
      <c r="I10" s="9">
        <v>21793</v>
      </c>
      <c r="J10" s="7">
        <f t="shared" ref="J10:J15" si="4">I10/G10</f>
        <v>1.1748247978436657</v>
      </c>
      <c r="K10" s="7">
        <f t="shared" ref="K10:K15" si="5">I10/H10</f>
        <v>0.97420652659812246</v>
      </c>
      <c r="L10" s="487">
        <v>25591</v>
      </c>
      <c r="M10" s="489">
        <v>5168</v>
      </c>
      <c r="N10" s="27">
        <f>20927+116</f>
        <v>21043</v>
      </c>
      <c r="O10" s="7">
        <f t="shared" ref="O10:O15" si="6">N10/L10</f>
        <v>0.82228127075925128</v>
      </c>
      <c r="P10" s="7">
        <f t="shared" ref="P10:P16" si="7">N10/M10</f>
        <v>4.0717879256965945</v>
      </c>
      <c r="Q10" s="487">
        <v>23422</v>
      </c>
      <c r="R10" s="480">
        <v>11549</v>
      </c>
      <c r="S10" s="8">
        <v>12567</v>
      </c>
      <c r="T10" s="7">
        <f t="shared" ref="T10:T15" si="8">S10/Q10</f>
        <v>0.5365468363077448</v>
      </c>
      <c r="U10" s="7">
        <f t="shared" ref="U10:U16" si="9">S10/R10</f>
        <v>1.0881461598406788</v>
      </c>
      <c r="V10" s="487">
        <v>23129</v>
      </c>
      <c r="W10" s="480">
        <v>6756</v>
      </c>
      <c r="X10" s="26">
        <v>6394</v>
      </c>
      <c r="Y10" s="7">
        <f t="shared" ref="Y10:Y15" si="10">X10/V10</f>
        <v>0.27644947900903627</v>
      </c>
      <c r="Z10" s="7">
        <f t="shared" ref="Z10:Z16" si="11">X10/W10</f>
        <v>0.94641799881586741</v>
      </c>
      <c r="AA10" s="487">
        <v>26346</v>
      </c>
      <c r="AB10" s="480">
        <v>3480</v>
      </c>
      <c r="AC10" s="6">
        <v>4410</v>
      </c>
      <c r="AD10" s="7">
        <f t="shared" ref="AD10:AD15" si="12">AC10/AA10</f>
        <v>0.16738783876110225</v>
      </c>
      <c r="AE10" s="7">
        <f t="shared" si="0"/>
        <v>1.2672413793103448</v>
      </c>
      <c r="AF10" s="522">
        <f t="shared" si="1"/>
        <v>137710</v>
      </c>
      <c r="AG10" s="525">
        <f t="shared" si="1"/>
        <v>71715</v>
      </c>
      <c r="AH10" s="525">
        <f t="shared" si="1"/>
        <v>91057</v>
      </c>
      <c r="AI10" s="7">
        <f t="shared" ref="AI10:AI15" si="13">AH10/AF10</f>
        <v>0.66122285963256122</v>
      </c>
      <c r="AJ10" s="7">
        <f t="shared" si="2"/>
        <v>1.2697064770271211</v>
      </c>
      <c r="AT10" s="820"/>
      <c r="AU10" s="820"/>
      <c r="AV10" s="820"/>
      <c r="AW10" s="820"/>
      <c r="AX10" s="820"/>
      <c r="AY10" s="820"/>
      <c r="AZ10" s="820"/>
      <c r="BA10" s="820"/>
      <c r="BB10" s="820"/>
      <c r="BC10" s="820"/>
      <c r="BD10" s="820"/>
      <c r="BE10" s="820"/>
      <c r="BF10" s="820"/>
      <c r="BG10" s="820"/>
      <c r="BH10" s="820"/>
      <c r="BI10" s="836"/>
      <c r="BJ10" s="836"/>
      <c r="BK10" s="836"/>
      <c r="BL10" s="836"/>
      <c r="BM10" s="836"/>
      <c r="BN10" s="836"/>
      <c r="BO10" s="836"/>
      <c r="BP10" s="836"/>
      <c r="BQ10" s="836"/>
      <c r="BR10" s="836"/>
      <c r="BS10" s="836"/>
      <c r="BT10" s="836"/>
      <c r="BU10" s="836"/>
    </row>
    <row r="11" spans="1:73" ht="15.75" thickBot="1">
      <c r="A11" s="466" t="s">
        <v>81</v>
      </c>
      <c r="B11" s="468">
        <v>4837</v>
      </c>
      <c r="C11" s="470">
        <v>8766</v>
      </c>
      <c r="D11" s="474">
        <v>8630</v>
      </c>
      <c r="E11" s="7">
        <f t="shared" si="3"/>
        <v>1.7841637378540418</v>
      </c>
      <c r="F11" s="7">
        <f>D11/C11</f>
        <v>0.98448551220625147</v>
      </c>
      <c r="G11" s="487">
        <v>4280</v>
      </c>
      <c r="H11" s="480">
        <f>4333+1672</f>
        <v>6005</v>
      </c>
      <c r="I11" s="9">
        <v>8162</v>
      </c>
      <c r="J11" s="7">
        <f t="shared" si="4"/>
        <v>1.9070093457943926</v>
      </c>
      <c r="K11" s="7">
        <f t="shared" si="5"/>
        <v>1.3592006661115736</v>
      </c>
      <c r="L11" s="487">
        <v>4170</v>
      </c>
      <c r="M11" s="489">
        <v>18150</v>
      </c>
      <c r="N11" s="27">
        <f>5510+388</f>
        <v>5898</v>
      </c>
      <c r="O11" s="7">
        <f t="shared" si="6"/>
        <v>1.4143884892086331</v>
      </c>
      <c r="P11" s="7">
        <f t="shared" si="7"/>
        <v>0.32495867768595044</v>
      </c>
      <c r="Q11" s="487">
        <v>3420</v>
      </c>
      <c r="R11" s="480">
        <v>3187</v>
      </c>
      <c r="S11" s="8">
        <f>2761+836</f>
        <v>3597</v>
      </c>
      <c r="T11" s="7">
        <f t="shared" si="8"/>
        <v>1.0517543859649123</v>
      </c>
      <c r="U11" s="7">
        <f t="shared" si="9"/>
        <v>1.1286476310009412</v>
      </c>
      <c r="V11" s="487">
        <v>3070</v>
      </c>
      <c r="W11" s="480">
        <f>2658+836</f>
        <v>3494</v>
      </c>
      <c r="X11" s="26">
        <f>2747+672</f>
        <v>3419</v>
      </c>
      <c r="Y11" s="7">
        <f t="shared" si="10"/>
        <v>1.1136807817589576</v>
      </c>
      <c r="Z11" s="7">
        <f t="shared" si="11"/>
        <v>0.97853463079564973</v>
      </c>
      <c r="AA11" s="487">
        <v>3670</v>
      </c>
      <c r="AB11" s="480">
        <f>1958+1406</f>
        <v>3364</v>
      </c>
      <c r="AC11" s="6">
        <f>1408+280</f>
        <v>1688</v>
      </c>
      <c r="AD11" s="7">
        <f t="shared" si="12"/>
        <v>0.45994550408719348</v>
      </c>
      <c r="AE11" s="7">
        <f t="shared" si="0"/>
        <v>0.50178359096313907</v>
      </c>
      <c r="AF11" s="522">
        <f t="shared" si="1"/>
        <v>23447</v>
      </c>
      <c r="AG11" s="525">
        <f t="shared" si="1"/>
        <v>42966</v>
      </c>
      <c r="AH11" s="525">
        <f t="shared" si="1"/>
        <v>31394</v>
      </c>
      <c r="AI11" s="7">
        <f t="shared" si="13"/>
        <v>1.3389346185013009</v>
      </c>
      <c r="AJ11" s="7">
        <f t="shared" si="2"/>
        <v>0.73067076292882749</v>
      </c>
      <c r="AT11" s="820"/>
      <c r="AU11" s="820"/>
      <c r="AV11" s="820"/>
      <c r="AW11" s="820"/>
      <c r="AX11" s="820"/>
      <c r="AY11" s="820"/>
      <c r="AZ11" s="820"/>
      <c r="BA11" s="820"/>
      <c r="BB11" s="820"/>
      <c r="BC11" s="820"/>
      <c r="BD11" s="820"/>
      <c r="BE11" s="820"/>
      <c r="BF11" s="820"/>
      <c r="BG11" s="820"/>
      <c r="BH11" s="820"/>
      <c r="BI11" s="836"/>
      <c r="BJ11" s="836"/>
      <c r="BK11" s="836"/>
      <c r="BL11" s="836"/>
      <c r="BM11" s="836"/>
      <c r="BN11" s="836"/>
      <c r="BO11" s="836"/>
      <c r="BP11" s="836"/>
      <c r="BQ11" s="836"/>
      <c r="BR11" s="836"/>
      <c r="BS11" s="836"/>
      <c r="BT11" s="836"/>
      <c r="BU11" s="836"/>
    </row>
    <row r="12" spans="1:73" ht="15.75" thickBot="1">
      <c r="A12" s="466" t="s">
        <v>82</v>
      </c>
      <c r="B12" s="468">
        <v>6187</v>
      </c>
      <c r="C12" s="470">
        <v>5486</v>
      </c>
      <c r="D12" s="474">
        <v>5654</v>
      </c>
      <c r="E12" s="7">
        <f t="shared" si="3"/>
        <v>0.91385162437368672</v>
      </c>
      <c r="F12" s="7">
        <f>D12/C12</f>
        <v>1.0306234050309879</v>
      </c>
      <c r="G12" s="487">
        <v>3830</v>
      </c>
      <c r="H12" s="480">
        <v>5700</v>
      </c>
      <c r="I12" s="9">
        <v>6634</v>
      </c>
      <c r="J12" s="7">
        <f t="shared" si="4"/>
        <v>1.7321148825065273</v>
      </c>
      <c r="K12" s="7">
        <f t="shared" si="5"/>
        <v>1.163859649122807</v>
      </c>
      <c r="L12" s="487">
        <v>4844</v>
      </c>
      <c r="M12" s="489">
        <v>7090</v>
      </c>
      <c r="N12" s="27">
        <v>6853</v>
      </c>
      <c r="O12" s="7">
        <f t="shared" si="6"/>
        <v>1.4147398843930636</v>
      </c>
      <c r="P12" s="7">
        <f t="shared" si="7"/>
        <v>0.96657263751763045</v>
      </c>
      <c r="Q12" s="487">
        <v>7504</v>
      </c>
      <c r="R12" s="480">
        <v>13696</v>
      </c>
      <c r="S12" s="8">
        <v>7016</v>
      </c>
      <c r="T12" s="7">
        <f t="shared" si="8"/>
        <v>0.93496801705756927</v>
      </c>
      <c r="U12" s="7">
        <f t="shared" si="9"/>
        <v>0.51226635514018692</v>
      </c>
      <c r="V12" s="487">
        <v>5172</v>
      </c>
      <c r="W12" s="480">
        <v>11232</v>
      </c>
      <c r="X12" s="26">
        <v>10447</v>
      </c>
      <c r="Y12" s="7">
        <f t="shared" si="10"/>
        <v>2.0199149265274556</v>
      </c>
      <c r="Z12" s="7">
        <f t="shared" si="11"/>
        <v>0.93011039886039881</v>
      </c>
      <c r="AA12" s="487">
        <v>9068</v>
      </c>
      <c r="AB12" s="480">
        <v>3422</v>
      </c>
      <c r="AC12" s="6">
        <v>6345</v>
      </c>
      <c r="AD12" s="7">
        <f t="shared" si="12"/>
        <v>0.6997132774591972</v>
      </c>
      <c r="AE12" s="7">
        <f t="shared" si="0"/>
        <v>1.8541788427819987</v>
      </c>
      <c r="AF12" s="522">
        <f t="shared" si="1"/>
        <v>36605</v>
      </c>
      <c r="AG12" s="525">
        <f t="shared" si="1"/>
        <v>46626</v>
      </c>
      <c r="AH12" s="525">
        <f t="shared" si="1"/>
        <v>42949</v>
      </c>
      <c r="AI12" s="7">
        <f t="shared" si="13"/>
        <v>1.1733096571506625</v>
      </c>
      <c r="AJ12" s="7">
        <f t="shared" si="2"/>
        <v>0.92113842062368634</v>
      </c>
      <c r="AT12" s="820"/>
      <c r="AU12" s="820"/>
      <c r="AV12" s="820"/>
      <c r="AW12" s="820"/>
      <c r="AX12" s="820"/>
      <c r="AY12" s="820"/>
      <c r="AZ12" s="820"/>
      <c r="BA12" s="820"/>
      <c r="BB12" s="820"/>
      <c r="BC12" s="820"/>
      <c r="BD12" s="820"/>
      <c r="BE12" s="820"/>
      <c r="BF12" s="820"/>
      <c r="BG12" s="820"/>
      <c r="BH12" s="820"/>
      <c r="BI12" s="836"/>
      <c r="BJ12" s="836"/>
      <c r="BK12" s="836"/>
      <c r="BL12" s="836"/>
      <c r="BM12" s="836"/>
      <c r="BN12" s="836"/>
      <c r="BO12" s="836"/>
      <c r="BP12" s="836"/>
      <c r="BQ12" s="836"/>
      <c r="BR12" s="836"/>
      <c r="BS12" s="836"/>
      <c r="BT12" s="836"/>
      <c r="BU12" s="836"/>
    </row>
    <row r="13" spans="1:73" ht="15.75" thickBot="1">
      <c r="A13" s="466" t="s">
        <v>83</v>
      </c>
      <c r="B13" s="468">
        <v>300</v>
      </c>
      <c r="C13" s="471">
        <v>0</v>
      </c>
      <c r="D13" s="475">
        <v>55</v>
      </c>
      <c r="E13" s="7">
        <f t="shared" si="3"/>
        <v>0.18333333333333332</v>
      </c>
      <c r="F13" s="447" t="s">
        <v>104</v>
      </c>
      <c r="G13" s="481">
        <v>300</v>
      </c>
      <c r="H13" s="480">
        <v>0</v>
      </c>
      <c r="I13" s="13">
        <v>0</v>
      </c>
      <c r="J13" s="7">
        <f t="shared" si="4"/>
        <v>0</v>
      </c>
      <c r="K13" s="11">
        <v>0</v>
      </c>
      <c r="L13" s="487">
        <v>296</v>
      </c>
      <c r="M13" s="489">
        <v>0</v>
      </c>
      <c r="N13" s="28">
        <v>385</v>
      </c>
      <c r="O13" s="7">
        <f t="shared" si="6"/>
        <v>1.3006756756756757</v>
      </c>
      <c r="P13" s="447" t="s">
        <v>104</v>
      </c>
      <c r="Q13" s="481">
        <v>306</v>
      </c>
      <c r="R13" s="480">
        <v>1948</v>
      </c>
      <c r="S13" s="12">
        <v>1477</v>
      </c>
      <c r="T13" s="7">
        <f t="shared" si="8"/>
        <v>4.8267973856209148</v>
      </c>
      <c r="U13" s="453">
        <f t="shared" si="9"/>
        <v>0.75821355236139631</v>
      </c>
      <c r="V13" s="487">
        <v>301</v>
      </c>
      <c r="W13" s="480">
        <v>684</v>
      </c>
      <c r="X13" s="10">
        <v>416</v>
      </c>
      <c r="Y13" s="7">
        <f t="shared" si="10"/>
        <v>1.3820598006644518</v>
      </c>
      <c r="Z13" s="453">
        <f t="shared" si="11"/>
        <v>0.60818713450292394</v>
      </c>
      <c r="AA13" s="487">
        <v>299</v>
      </c>
      <c r="AB13" s="480">
        <v>294</v>
      </c>
      <c r="AC13" s="33">
        <v>307</v>
      </c>
      <c r="AD13" s="7">
        <f t="shared" si="12"/>
        <v>1.0267558528428093</v>
      </c>
      <c r="AE13" s="453">
        <f t="shared" si="0"/>
        <v>1.0442176870748299</v>
      </c>
      <c r="AF13" s="522">
        <f t="shared" si="1"/>
        <v>1802</v>
      </c>
      <c r="AG13" s="525">
        <f t="shared" si="1"/>
        <v>2926</v>
      </c>
      <c r="AH13" s="525">
        <f t="shared" si="1"/>
        <v>2640</v>
      </c>
      <c r="AI13" s="7">
        <f t="shared" si="13"/>
        <v>1.4650388457269701</v>
      </c>
      <c r="AJ13" s="453">
        <f t="shared" si="2"/>
        <v>0.90225563909774431</v>
      </c>
      <c r="AT13" s="820"/>
      <c r="AU13" s="820"/>
      <c r="AV13" s="820"/>
      <c r="AW13" s="820"/>
      <c r="AX13" s="820"/>
      <c r="AY13" s="820"/>
      <c r="AZ13" s="820"/>
      <c r="BA13" s="820"/>
      <c r="BB13" s="820"/>
      <c r="BC13" s="820"/>
      <c r="BD13" s="820"/>
      <c r="BE13" s="820"/>
      <c r="BF13" s="820"/>
      <c r="BG13" s="820"/>
      <c r="BH13" s="820"/>
      <c r="BI13" s="836"/>
      <c r="BJ13" s="836"/>
      <c r="BK13" s="836"/>
      <c r="BL13" s="836"/>
      <c r="BM13" s="836"/>
      <c r="BN13" s="836"/>
      <c r="BO13" s="836"/>
      <c r="BP13" s="836"/>
      <c r="BQ13" s="836"/>
      <c r="BR13" s="836"/>
      <c r="BS13" s="836"/>
      <c r="BT13" s="836"/>
      <c r="BU13" s="836"/>
    </row>
    <row r="14" spans="1:73" ht="15.75" thickBot="1">
      <c r="A14" s="466" t="s">
        <v>100</v>
      </c>
      <c r="B14" s="468">
        <v>6592</v>
      </c>
      <c r="C14" s="472">
        <v>5500</v>
      </c>
      <c r="D14" s="476">
        <v>4429</v>
      </c>
      <c r="E14" s="7">
        <f t="shared" si="3"/>
        <v>0.671875</v>
      </c>
      <c r="F14" s="14">
        <f>D14/C14</f>
        <v>0.80527272727272725</v>
      </c>
      <c r="G14" s="482">
        <v>6592</v>
      </c>
      <c r="H14" s="480">
        <v>5000</v>
      </c>
      <c r="I14" s="16">
        <v>4627</v>
      </c>
      <c r="J14" s="7">
        <f t="shared" si="4"/>
        <v>0.70191140776699024</v>
      </c>
      <c r="K14" s="14">
        <f t="shared" si="5"/>
        <v>0.9254</v>
      </c>
      <c r="L14" s="482">
        <v>6592</v>
      </c>
      <c r="M14" s="489">
        <v>1720</v>
      </c>
      <c r="N14" s="29">
        <f>1552+3158</f>
        <v>4710</v>
      </c>
      <c r="O14" s="7">
        <f t="shared" si="6"/>
        <v>0.71450242718446599</v>
      </c>
      <c r="P14" s="14">
        <f t="shared" si="7"/>
        <v>2.7383720930232558</v>
      </c>
      <c r="Q14" s="482">
        <v>6592</v>
      </c>
      <c r="R14" s="480">
        <f>3041+7018</f>
        <v>10059</v>
      </c>
      <c r="S14" s="15">
        <f>3016+1447</f>
        <v>4463</v>
      </c>
      <c r="T14" s="7">
        <f t="shared" si="8"/>
        <v>0.67703276699029125</v>
      </c>
      <c r="U14" s="14">
        <f t="shared" si="9"/>
        <v>0.44368227457997811</v>
      </c>
      <c r="V14" s="482">
        <v>6592</v>
      </c>
      <c r="W14" s="480">
        <f>1250+2016</f>
        <v>3266</v>
      </c>
      <c r="X14" s="30">
        <f>1905+2295</f>
        <v>4200</v>
      </c>
      <c r="Y14" s="7">
        <f t="shared" si="10"/>
        <v>0.63713592233009708</v>
      </c>
      <c r="Z14" s="14">
        <f t="shared" si="11"/>
        <v>1.2859767299448868</v>
      </c>
      <c r="AA14" s="482">
        <v>6592</v>
      </c>
      <c r="AB14" s="480">
        <f>(2850+1896)</f>
        <v>4746</v>
      </c>
      <c r="AC14" s="34">
        <f>1385+1465</f>
        <v>2850</v>
      </c>
      <c r="AD14" s="7">
        <f t="shared" si="12"/>
        <v>0.43234223300970875</v>
      </c>
      <c r="AE14" s="14">
        <f t="shared" si="0"/>
        <v>0.60050568900126422</v>
      </c>
      <c r="AF14" s="522">
        <f t="shared" si="1"/>
        <v>39552</v>
      </c>
      <c r="AG14" s="525">
        <f t="shared" si="1"/>
        <v>30291</v>
      </c>
      <c r="AH14" s="525">
        <f t="shared" si="1"/>
        <v>25279</v>
      </c>
      <c r="AI14" s="7">
        <f t="shared" si="13"/>
        <v>0.63913329288025889</v>
      </c>
      <c r="AJ14" s="14">
        <f t="shared" si="2"/>
        <v>0.83453831170974879</v>
      </c>
      <c r="AT14" s="820"/>
      <c r="AU14" s="820"/>
      <c r="AV14" s="820"/>
      <c r="AW14" s="820"/>
      <c r="AX14" s="820"/>
      <c r="AY14" s="820"/>
      <c r="AZ14" s="820"/>
      <c r="BA14" s="820"/>
      <c r="BB14" s="820"/>
      <c r="BC14" s="820"/>
      <c r="BD14" s="820"/>
      <c r="BE14" s="820"/>
      <c r="BF14" s="820"/>
      <c r="BG14" s="820"/>
      <c r="BH14" s="820"/>
      <c r="BI14" s="836"/>
      <c r="BJ14" s="836"/>
      <c r="BK14" s="836"/>
      <c r="BL14" s="836"/>
      <c r="BM14" s="836"/>
      <c r="BN14" s="836"/>
      <c r="BO14" s="836"/>
      <c r="BP14" s="836"/>
      <c r="BQ14" s="836"/>
      <c r="BR14" s="836"/>
      <c r="BS14" s="836"/>
      <c r="BT14" s="836"/>
      <c r="BU14" s="836"/>
    </row>
    <row r="15" spans="1:73" s="439" customFormat="1" ht="15.75" thickBot="1">
      <c r="A15" s="466" t="s">
        <v>101</v>
      </c>
      <c r="B15" s="468">
        <v>5000</v>
      </c>
      <c r="C15" s="473">
        <v>0</v>
      </c>
      <c r="D15" s="477">
        <v>484</v>
      </c>
      <c r="E15" s="7">
        <f t="shared" si="3"/>
        <v>9.6799999999999997E-2</v>
      </c>
      <c r="F15" s="448" t="s">
        <v>104</v>
      </c>
      <c r="G15" s="483">
        <v>5000</v>
      </c>
      <c r="H15" s="480">
        <v>463</v>
      </c>
      <c r="I15" s="443">
        <v>476</v>
      </c>
      <c r="J15" s="7">
        <f t="shared" si="4"/>
        <v>9.5200000000000007E-2</v>
      </c>
      <c r="K15" s="441">
        <f t="shared" si="5"/>
        <v>1.0280777537796977</v>
      </c>
      <c r="L15" s="487">
        <v>5000</v>
      </c>
      <c r="M15" s="489">
        <v>3150</v>
      </c>
      <c r="N15" s="444">
        <v>130</v>
      </c>
      <c r="O15" s="7">
        <f t="shared" si="6"/>
        <v>2.5999999999999999E-2</v>
      </c>
      <c r="P15" s="441">
        <f t="shared" si="7"/>
        <v>4.1269841269841269E-2</v>
      </c>
      <c r="Q15" s="487">
        <v>5000</v>
      </c>
      <c r="R15" s="480">
        <v>4500</v>
      </c>
      <c r="S15" s="442">
        <v>1370</v>
      </c>
      <c r="T15" s="7">
        <f t="shared" si="8"/>
        <v>0.27400000000000002</v>
      </c>
      <c r="U15" s="441">
        <f t="shared" si="9"/>
        <v>0.30444444444444446</v>
      </c>
      <c r="V15" s="487">
        <v>5000</v>
      </c>
      <c r="W15" s="480">
        <v>4390</v>
      </c>
      <c r="X15" s="445">
        <f>2690</f>
        <v>2690</v>
      </c>
      <c r="Y15" s="7">
        <f t="shared" si="10"/>
        <v>0.53800000000000003</v>
      </c>
      <c r="Z15" s="441">
        <f t="shared" si="11"/>
        <v>0.6127562642369021</v>
      </c>
      <c r="AA15" s="487">
        <v>5000</v>
      </c>
      <c r="AB15" s="480">
        <v>1800</v>
      </c>
      <c r="AC15" s="446">
        <f>1680+40</f>
        <v>1720</v>
      </c>
      <c r="AD15" s="7">
        <f t="shared" si="12"/>
        <v>0.34399999999999997</v>
      </c>
      <c r="AE15" s="441">
        <f t="shared" si="0"/>
        <v>0.9555555555555556</v>
      </c>
      <c r="AF15" s="522">
        <f t="shared" si="1"/>
        <v>30000</v>
      </c>
      <c r="AG15" s="525">
        <f t="shared" si="1"/>
        <v>14303</v>
      </c>
      <c r="AH15" s="525">
        <f t="shared" si="1"/>
        <v>6870</v>
      </c>
      <c r="AI15" s="7">
        <f t="shared" si="13"/>
        <v>0.22900000000000001</v>
      </c>
      <c r="AJ15" s="441">
        <f t="shared" si="2"/>
        <v>0.4803188142347759</v>
      </c>
      <c r="AT15" s="820"/>
      <c r="AU15" s="820"/>
      <c r="AV15" s="820"/>
      <c r="AW15" s="820"/>
      <c r="AX15" s="820"/>
      <c r="AY15" s="820"/>
      <c r="AZ15" s="820"/>
      <c r="BA15" s="820"/>
      <c r="BB15" s="820"/>
      <c r="BC15" s="820"/>
      <c r="BD15" s="820"/>
      <c r="BE15" s="820"/>
      <c r="BF15" s="820"/>
      <c r="BG15" s="820"/>
      <c r="BH15" s="820"/>
      <c r="BI15" s="836"/>
      <c r="BJ15" s="836"/>
      <c r="BK15" s="836"/>
      <c r="BL15" s="836"/>
      <c r="BM15" s="836"/>
      <c r="BN15" s="836"/>
      <c r="BO15" s="836"/>
      <c r="BP15" s="836"/>
      <c r="BQ15" s="836"/>
      <c r="BR15" s="836"/>
      <c r="BS15" s="836"/>
      <c r="BT15" s="836"/>
      <c r="BU15" s="836"/>
    </row>
    <row r="16" spans="1:73" ht="15.75" thickBot="1">
      <c r="A16" s="17" t="s">
        <v>102</v>
      </c>
      <c r="B16" s="478">
        <v>1214</v>
      </c>
      <c r="C16" s="18">
        <v>870</v>
      </c>
      <c r="D16" s="19">
        <v>732</v>
      </c>
      <c r="E16" s="495">
        <f>D16/B16</f>
        <v>0.60296540362438222</v>
      </c>
      <c r="F16" s="454">
        <f>D16/C16</f>
        <v>0.8413793103448276</v>
      </c>
      <c r="G16" s="486">
        <v>944</v>
      </c>
      <c r="H16" s="485">
        <v>0</v>
      </c>
      <c r="I16" s="21">
        <v>404</v>
      </c>
      <c r="J16" s="496">
        <f>I16/G16</f>
        <v>0.42796610169491528</v>
      </c>
      <c r="K16" s="455" t="s">
        <v>104</v>
      </c>
      <c r="L16" s="490">
        <v>893</v>
      </c>
      <c r="M16" s="491">
        <v>820</v>
      </c>
      <c r="N16" s="31">
        <v>663</v>
      </c>
      <c r="O16" s="496">
        <f>N16/L16</f>
        <v>0.74244120940649494</v>
      </c>
      <c r="P16" s="454">
        <f t="shared" si="7"/>
        <v>0.80853658536585371</v>
      </c>
      <c r="Q16" s="492">
        <v>851</v>
      </c>
      <c r="R16" s="484">
        <v>560</v>
      </c>
      <c r="S16" s="21">
        <v>374</v>
      </c>
      <c r="T16" s="496">
        <f>S16/Q16</f>
        <v>0.43948296122209168</v>
      </c>
      <c r="U16" s="454">
        <f t="shared" si="9"/>
        <v>0.66785714285714282</v>
      </c>
      <c r="V16" s="492">
        <v>669</v>
      </c>
      <c r="W16" s="484">
        <v>140</v>
      </c>
      <c r="X16" s="32">
        <v>140</v>
      </c>
      <c r="Y16" s="496">
        <f>X16/V16</f>
        <v>0.20926756352765322</v>
      </c>
      <c r="Z16" s="454">
        <f t="shared" si="11"/>
        <v>1</v>
      </c>
      <c r="AA16" s="492">
        <v>881</v>
      </c>
      <c r="AB16" s="484">
        <v>0</v>
      </c>
      <c r="AC16" s="19">
        <v>108</v>
      </c>
      <c r="AD16" s="496">
        <f>AC16/AA16</f>
        <v>0.12258796821793416</v>
      </c>
      <c r="AE16" s="455" t="s">
        <v>104</v>
      </c>
      <c r="AF16" s="526">
        <f t="shared" si="1"/>
        <v>5452</v>
      </c>
      <c r="AG16" s="527">
        <f t="shared" si="1"/>
        <v>2390</v>
      </c>
      <c r="AH16" s="527">
        <f t="shared" si="1"/>
        <v>2421</v>
      </c>
      <c r="AI16" s="496">
        <f>AH16/AF16</f>
        <v>0.44405722670579606</v>
      </c>
      <c r="AJ16" s="455" t="s">
        <v>104</v>
      </c>
      <c r="AT16" s="820"/>
      <c r="AU16" s="820"/>
      <c r="AV16" s="820"/>
      <c r="AW16" s="820"/>
      <c r="AX16" s="820"/>
      <c r="AY16" s="820"/>
      <c r="AZ16" s="820"/>
      <c r="BA16" s="820"/>
      <c r="BB16" s="820"/>
      <c r="BC16" s="820"/>
      <c r="BD16" s="820"/>
      <c r="BE16" s="820"/>
      <c r="BF16" s="820"/>
      <c r="BG16" s="820"/>
      <c r="BH16" s="820"/>
      <c r="BI16" s="836"/>
      <c r="BJ16" s="836"/>
      <c r="BK16" s="836"/>
      <c r="BL16" s="836"/>
      <c r="BM16" s="836"/>
      <c r="BN16" s="836"/>
      <c r="BO16" s="836"/>
      <c r="BP16" s="836"/>
      <c r="BQ16" s="836"/>
      <c r="BR16" s="836"/>
      <c r="BS16" s="836"/>
      <c r="BT16" s="836"/>
      <c r="BU16" s="836"/>
    </row>
    <row r="17" spans="1:73" ht="16.5" thickTop="1" thickBot="1">
      <c r="A17" s="22" t="s">
        <v>56</v>
      </c>
      <c r="B17" s="479">
        <f>SUM(B8:B16)</f>
        <v>78952</v>
      </c>
      <c r="C17" s="467">
        <f>SUM(C8:C16)</f>
        <v>62142</v>
      </c>
      <c r="D17" s="19">
        <f>SUM(D8:D16)</f>
        <v>64937</v>
      </c>
      <c r="E17" s="494">
        <f>D17/B17</f>
        <v>0.82248708075792887</v>
      </c>
      <c r="F17" s="23">
        <f>D17/C17</f>
        <v>1.0449776318753823</v>
      </c>
      <c r="G17" s="488">
        <f>SUM(G8:G16)</f>
        <v>71896</v>
      </c>
      <c r="H17" s="467">
        <f>SUM(H8:H16)</f>
        <v>73238</v>
      </c>
      <c r="I17" s="20">
        <f>SUM(I8:I16)</f>
        <v>74631</v>
      </c>
      <c r="J17" s="23">
        <f>I17/G17</f>
        <v>1.0380410593078893</v>
      </c>
      <c r="K17" s="23">
        <f>I17/H17</f>
        <v>1.0190201807804691</v>
      </c>
      <c r="L17" s="488">
        <f>SUM(L8:L16)</f>
        <v>84836</v>
      </c>
      <c r="M17" s="467">
        <f>SUM(M8:M16)</f>
        <v>64998</v>
      </c>
      <c r="N17" s="20">
        <f>SUM(N8:N16)</f>
        <v>69990</v>
      </c>
      <c r="O17" s="23">
        <f>N17/L17</f>
        <v>0.82500353623461742</v>
      </c>
      <c r="P17" s="23">
        <f>N17/M17</f>
        <v>1.0768023631496353</v>
      </c>
      <c r="Q17" s="488">
        <f>SUM(Q8:Q16)</f>
        <v>79095</v>
      </c>
      <c r="R17" s="24">
        <f>SUM(R8:R16)</f>
        <v>52751</v>
      </c>
      <c r="S17" s="20">
        <f>SUM(S8:S16)</f>
        <v>39275</v>
      </c>
      <c r="T17" s="23">
        <f>S17/Q17</f>
        <v>0.49655477590239583</v>
      </c>
      <c r="U17" s="23">
        <f>S17/R17</f>
        <v>0.74453564861329646</v>
      </c>
      <c r="V17" s="488">
        <f>SUM(V8:V16)</f>
        <v>75683</v>
      </c>
      <c r="W17" s="24">
        <f>SUM(W8:W16)</f>
        <v>34462</v>
      </c>
      <c r="X17" s="19">
        <f>SUM(X8:X16)</f>
        <v>32472</v>
      </c>
      <c r="Y17" s="23">
        <f>X17/V17</f>
        <v>0.42905275953648769</v>
      </c>
      <c r="Z17" s="23">
        <f>X17/W17</f>
        <v>0.94225523765306718</v>
      </c>
      <c r="AA17" s="488">
        <f>SUM(AA8:AA16)</f>
        <v>91806</v>
      </c>
      <c r="AB17" s="24">
        <f>SUM(AB8:AB16)</f>
        <v>24156</v>
      </c>
      <c r="AC17" s="19">
        <f>SUM(AC8:AC16)</f>
        <v>21152</v>
      </c>
      <c r="AD17" s="23">
        <f>AC17/AA17</f>
        <v>0.23039888460449209</v>
      </c>
      <c r="AE17" s="23">
        <f>AC17/AB17</f>
        <v>0.87564166252690845</v>
      </c>
      <c r="AF17" s="521">
        <f t="shared" si="1"/>
        <v>482268</v>
      </c>
      <c r="AG17" s="524">
        <f t="shared" si="1"/>
        <v>311747</v>
      </c>
      <c r="AH17" s="524">
        <f t="shared" si="1"/>
        <v>302457</v>
      </c>
      <c r="AI17" s="23">
        <f>AH17/AF17</f>
        <v>0.62715544054343231</v>
      </c>
      <c r="AJ17" s="23">
        <f>AH17/AG17</f>
        <v>0.97020019438839833</v>
      </c>
      <c r="AT17" s="820"/>
      <c r="AU17" s="820"/>
      <c r="AV17" s="820"/>
      <c r="AW17" s="820"/>
      <c r="AX17" s="820"/>
      <c r="AY17" s="820"/>
      <c r="AZ17" s="820"/>
      <c r="BA17" s="820"/>
      <c r="BB17" s="820"/>
      <c r="BC17" s="820"/>
      <c r="BD17" s="820"/>
      <c r="BE17" s="820"/>
      <c r="BF17" s="820"/>
      <c r="BG17" s="820"/>
      <c r="BH17" s="820"/>
      <c r="BI17" s="836"/>
      <c r="BJ17" s="836"/>
      <c r="BK17" s="836"/>
      <c r="BL17" s="836"/>
      <c r="BM17" s="836"/>
      <c r="BN17" s="836"/>
      <c r="BO17" s="836"/>
      <c r="BP17" s="836"/>
      <c r="BQ17" s="836"/>
      <c r="BR17" s="836"/>
      <c r="BS17" s="836"/>
      <c r="BT17" s="836"/>
      <c r="BU17" s="836"/>
    </row>
    <row r="18" spans="1:73" ht="15.75" thickTop="1">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820"/>
      <c r="AU18" s="820"/>
      <c r="AV18" s="820"/>
      <c r="AW18" s="820"/>
      <c r="AX18" s="820"/>
      <c r="AY18" s="820"/>
      <c r="AZ18" s="820"/>
      <c r="BA18" s="820"/>
      <c r="BB18" s="820"/>
      <c r="BC18" s="820"/>
      <c r="BD18" s="820"/>
      <c r="BE18" s="820"/>
      <c r="BF18" s="820"/>
      <c r="BG18" s="820"/>
      <c r="BH18" s="820"/>
      <c r="BI18" s="836"/>
      <c r="BJ18" s="836"/>
      <c r="BK18" s="836"/>
      <c r="BL18" s="836"/>
      <c r="BM18" s="836"/>
      <c r="BN18" s="836"/>
      <c r="BO18" s="836"/>
      <c r="BP18" s="836"/>
      <c r="BQ18" s="836"/>
      <c r="BR18" s="836"/>
      <c r="BS18" s="836"/>
      <c r="BT18" s="836"/>
      <c r="BU18" s="836"/>
    </row>
    <row r="19" spans="1:73">
      <c r="A19" s="5"/>
      <c r="B19" s="5"/>
      <c r="C19" s="5"/>
      <c r="D19" s="2"/>
      <c r="E19" s="2"/>
      <c r="F19" s="2"/>
      <c r="G19" s="2"/>
      <c r="H19" s="2"/>
      <c r="I19" s="449"/>
      <c r="J19" s="449"/>
      <c r="K19" s="2"/>
      <c r="L19" s="2"/>
      <c r="M19" s="451"/>
      <c r="N19" s="452"/>
      <c r="O19" s="45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820"/>
      <c r="AU19" s="820"/>
      <c r="AV19" s="820"/>
      <c r="AW19" s="820"/>
      <c r="AX19" s="820"/>
      <c r="AY19" s="820"/>
      <c r="AZ19" s="820"/>
      <c r="BA19" s="820"/>
      <c r="BB19" s="820"/>
      <c r="BC19" s="820"/>
      <c r="BD19" s="820"/>
      <c r="BE19" s="820"/>
      <c r="BF19" s="820"/>
      <c r="BG19" s="820"/>
      <c r="BH19" s="820"/>
      <c r="BI19" s="836"/>
      <c r="BJ19" s="836"/>
      <c r="BK19" s="836"/>
      <c r="BL19" s="836"/>
      <c r="BM19" s="836"/>
      <c r="BN19" s="836"/>
      <c r="BO19" s="836"/>
      <c r="BP19" s="836"/>
      <c r="BQ19" s="836"/>
      <c r="BR19" s="836"/>
      <c r="BS19" s="836"/>
      <c r="BT19" s="836"/>
      <c r="BU19" s="836"/>
    </row>
    <row r="20" spans="1:73">
      <c r="B20" s="572"/>
      <c r="D20" s="2"/>
      <c r="E20" s="2"/>
      <c r="F20" s="2"/>
      <c r="G20" s="2"/>
      <c r="H20" s="2"/>
      <c r="I20" s="450"/>
      <c r="J20" s="450"/>
      <c r="K20" s="2"/>
      <c r="L20" s="2"/>
      <c r="M20" s="450"/>
      <c r="N20" s="450"/>
      <c r="O20" s="450"/>
      <c r="P20" s="2"/>
      <c r="Q20" s="2"/>
      <c r="R20" s="450"/>
      <c r="S20" s="2"/>
      <c r="T20" s="2"/>
      <c r="U20" s="2"/>
      <c r="V20" s="2"/>
      <c r="W20" s="450"/>
      <c r="X20" s="2"/>
      <c r="Y20" s="2"/>
      <c r="Z20" s="2"/>
      <c r="AA20" s="2"/>
      <c r="AB20" s="2"/>
      <c r="AC20" s="2"/>
      <c r="AD20" s="2"/>
      <c r="AE20" s="2"/>
      <c r="AF20" s="2"/>
      <c r="AG20" s="2"/>
      <c r="AH20" s="2"/>
      <c r="AI20" s="2"/>
      <c r="AJ20" s="2"/>
      <c r="AK20" s="2"/>
      <c r="AL20" s="2"/>
      <c r="AM20" s="2"/>
      <c r="AN20" s="2"/>
      <c r="AO20" s="2"/>
      <c r="AP20" s="2"/>
      <c r="AQ20" s="2"/>
      <c r="AR20" s="2"/>
      <c r="AS20" s="2"/>
      <c r="AT20" s="820"/>
      <c r="AU20" s="820"/>
      <c r="AV20" s="820"/>
      <c r="AW20" s="820"/>
      <c r="AX20" s="820"/>
      <c r="AY20" s="820"/>
      <c r="AZ20" s="820"/>
      <c r="BA20" s="820"/>
      <c r="BB20" s="820"/>
      <c r="BC20" s="820"/>
      <c r="BD20" s="820"/>
      <c r="BE20" s="820"/>
      <c r="BF20" s="820"/>
      <c r="BG20" s="820"/>
      <c r="BH20" s="820"/>
      <c r="BI20" s="836"/>
      <c r="BJ20" s="836"/>
      <c r="BK20" s="836"/>
      <c r="BL20" s="836"/>
      <c r="BM20" s="836"/>
      <c r="BN20" s="836"/>
      <c r="BO20" s="836"/>
      <c r="BP20" s="836"/>
      <c r="BQ20" s="836"/>
      <c r="BR20" s="836"/>
      <c r="BS20" s="836"/>
      <c r="BT20" s="836"/>
      <c r="BU20" s="836"/>
    </row>
    <row r="21" spans="1:73">
      <c r="A21" s="820"/>
      <c r="B21" s="820"/>
      <c r="C21" s="820"/>
      <c r="D21" s="820"/>
      <c r="E21" s="820"/>
      <c r="F21" s="820"/>
      <c r="G21" s="820"/>
      <c r="H21" s="820"/>
      <c r="I21" s="820"/>
      <c r="J21" s="820"/>
      <c r="K21" s="820"/>
      <c r="L21" s="820"/>
      <c r="M21" s="820"/>
      <c r="N21" s="820"/>
      <c r="O21" s="820"/>
      <c r="P21" s="820"/>
      <c r="Q21" s="820"/>
      <c r="R21" s="820"/>
      <c r="S21" s="820"/>
      <c r="T21" s="820"/>
      <c r="U21" s="820"/>
      <c r="V21" s="820"/>
      <c r="W21" s="820"/>
      <c r="X21" s="820"/>
      <c r="Y21" s="820"/>
      <c r="Z21" s="820"/>
      <c r="AA21" s="820"/>
      <c r="AB21" s="820"/>
      <c r="AC21" s="820"/>
      <c r="AD21" s="820"/>
      <c r="AE21" s="820"/>
      <c r="AF21" s="820"/>
      <c r="AG21" s="820"/>
      <c r="AH21" s="820"/>
      <c r="AI21" s="820"/>
      <c r="AJ21" s="820"/>
      <c r="AK21" s="820"/>
      <c r="AL21" s="820"/>
      <c r="AM21" s="820"/>
      <c r="AN21" s="820"/>
      <c r="AO21" s="820"/>
      <c r="AP21" s="820"/>
      <c r="AQ21" s="820"/>
      <c r="AR21" s="820"/>
      <c r="AT21" s="820"/>
      <c r="AU21" s="820"/>
      <c r="AV21" s="820"/>
      <c r="AW21" s="820"/>
      <c r="AX21" s="820"/>
      <c r="AY21" s="820"/>
      <c r="AZ21" s="820"/>
      <c r="BA21" s="820"/>
      <c r="BB21" s="820"/>
      <c r="BC21" s="820"/>
      <c r="BD21" s="820"/>
      <c r="BE21" s="820"/>
      <c r="BF21" s="820"/>
      <c r="BG21" s="820"/>
      <c r="BH21" s="820"/>
      <c r="BI21" s="836"/>
      <c r="BJ21" s="836"/>
      <c r="BK21" s="836"/>
      <c r="BL21" s="836"/>
      <c r="BM21" s="836"/>
      <c r="BN21" s="836"/>
      <c r="BO21" s="836"/>
      <c r="BP21" s="836"/>
      <c r="BQ21" s="836"/>
      <c r="BR21" s="836"/>
      <c r="BS21" s="836"/>
      <c r="BT21" s="836"/>
      <c r="BU21" s="836"/>
    </row>
    <row r="22" spans="1:73" ht="15.75">
      <c r="A22" s="1" t="s">
        <v>70</v>
      </c>
      <c r="B22" s="1"/>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T22" s="820"/>
      <c r="AU22" s="820"/>
      <c r="AV22" s="820"/>
      <c r="AW22" s="820"/>
      <c r="AX22" s="820"/>
      <c r="AY22" s="820"/>
      <c r="AZ22" s="820"/>
      <c r="BA22" s="820"/>
      <c r="BB22" s="820"/>
      <c r="BC22" s="820"/>
      <c r="BD22" s="820"/>
      <c r="BE22" s="820"/>
      <c r="BF22" s="820"/>
      <c r="BG22" s="820"/>
      <c r="BH22" s="820"/>
      <c r="BI22" s="836"/>
      <c r="BJ22" s="836"/>
      <c r="BK22" s="836"/>
      <c r="BL22" s="836"/>
      <c r="BM22" s="836"/>
      <c r="BN22" s="836"/>
      <c r="BO22" s="836"/>
      <c r="BP22" s="836"/>
      <c r="BQ22" s="836"/>
      <c r="BR22" s="836"/>
      <c r="BS22" s="836"/>
      <c r="BT22" s="836"/>
      <c r="BU22" s="836"/>
    </row>
    <row r="23" spans="1:73">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T23" s="820"/>
      <c r="AU23" s="820"/>
      <c r="AV23" s="820"/>
      <c r="AW23" s="820"/>
      <c r="AX23" s="820"/>
      <c r="AY23" s="820"/>
      <c r="AZ23" s="820"/>
      <c r="BA23" s="820"/>
      <c r="BB23" s="820"/>
      <c r="BC23" s="820"/>
      <c r="BD23" s="820"/>
      <c r="BE23" s="820"/>
      <c r="BF23" s="820"/>
      <c r="BG23" s="820"/>
      <c r="BH23" s="820"/>
      <c r="BI23" s="836"/>
      <c r="BJ23" s="836"/>
      <c r="BK23" s="836"/>
      <c r="BL23" s="836"/>
      <c r="BM23" s="836"/>
      <c r="BN23" s="836"/>
      <c r="BO23" s="836"/>
      <c r="BP23" s="836"/>
      <c r="BQ23" s="836"/>
      <c r="BR23" s="836"/>
      <c r="BS23" s="836"/>
      <c r="BT23" s="836"/>
      <c r="BU23" s="836"/>
    </row>
    <row r="24" spans="1:73">
      <c r="A24" s="3" t="s">
        <v>71</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T24" s="820"/>
      <c r="AU24" s="820"/>
      <c r="AV24" s="820"/>
      <c r="AW24" s="820"/>
      <c r="AX24" s="820"/>
      <c r="AY24" s="820"/>
      <c r="AZ24" s="820"/>
      <c r="BA24" s="820"/>
      <c r="BB24" s="820"/>
      <c r="BC24" s="820"/>
      <c r="BD24" s="820"/>
      <c r="BE24" s="820"/>
      <c r="BF24" s="820"/>
      <c r="BG24" s="820"/>
      <c r="BH24" s="820"/>
      <c r="BI24" s="836"/>
      <c r="BJ24" s="836"/>
      <c r="BK24" s="836"/>
      <c r="BL24" s="836"/>
      <c r="BM24" s="836"/>
      <c r="BN24" s="836"/>
      <c r="BO24" s="836"/>
      <c r="BP24" s="836"/>
      <c r="BQ24" s="836"/>
      <c r="BR24" s="836"/>
      <c r="BS24" s="836"/>
      <c r="BT24" s="836"/>
      <c r="BU24" s="836"/>
    </row>
    <row r="25" spans="1:73">
      <c r="A25" s="4" t="s">
        <v>121</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573"/>
      <c r="AJ25" s="573"/>
      <c r="AT25" s="820"/>
      <c r="AU25" s="820"/>
      <c r="AV25" s="820"/>
      <c r="AW25" s="820"/>
      <c r="AX25" s="820"/>
      <c r="AY25" s="820"/>
      <c r="AZ25" s="820"/>
      <c r="BA25" s="820"/>
      <c r="BB25" s="820"/>
      <c r="BC25" s="820"/>
      <c r="BD25" s="820"/>
      <c r="BE25" s="820"/>
      <c r="BF25" s="820"/>
      <c r="BG25" s="820"/>
      <c r="BH25" s="820"/>
      <c r="BI25" s="836"/>
      <c r="BJ25" s="836"/>
      <c r="BK25" s="836"/>
      <c r="BL25" s="836"/>
      <c r="BM25" s="836"/>
      <c r="BN25" s="836"/>
      <c r="BO25" s="836"/>
      <c r="BP25" s="836"/>
      <c r="BQ25" s="836"/>
      <c r="BR25" s="836"/>
      <c r="BS25" s="836"/>
      <c r="BT25" s="836"/>
      <c r="BU25" s="836"/>
    </row>
    <row r="26" spans="1:73" ht="15.75" thickBo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T26" s="820"/>
      <c r="AU26" s="820"/>
      <c r="AV26" s="820"/>
      <c r="AW26" s="820"/>
      <c r="AX26" s="820"/>
      <c r="AY26" s="820"/>
      <c r="AZ26" s="820"/>
      <c r="BA26" s="820"/>
      <c r="BB26" s="820"/>
      <c r="BC26" s="820"/>
      <c r="BD26" s="820"/>
      <c r="BE26" s="820"/>
      <c r="BF26" s="820"/>
      <c r="BG26" s="820"/>
      <c r="BH26" s="820"/>
      <c r="BI26" s="836"/>
      <c r="BJ26" s="836"/>
      <c r="BK26" s="836"/>
      <c r="BL26" s="836"/>
      <c r="BM26" s="836"/>
      <c r="BN26" s="836"/>
      <c r="BO26" s="836"/>
      <c r="BP26" s="836"/>
      <c r="BQ26" s="836"/>
      <c r="BR26" s="836"/>
      <c r="BS26" s="836"/>
      <c r="BT26" s="836"/>
      <c r="BU26" s="836"/>
    </row>
    <row r="27" spans="1:73" ht="16.5" thickTop="1" thickBot="1">
      <c r="A27" s="573"/>
      <c r="B27" s="826" t="s">
        <v>92</v>
      </c>
      <c r="C27" s="827"/>
      <c r="D27" s="827"/>
      <c r="E27" s="827"/>
      <c r="F27" s="828"/>
      <c r="G27" s="829" t="s">
        <v>93</v>
      </c>
      <c r="H27" s="830"/>
      <c r="I27" s="830"/>
      <c r="J27" s="830"/>
      <c r="K27" s="831"/>
      <c r="L27" s="829" t="s">
        <v>94</v>
      </c>
      <c r="M27" s="830"/>
      <c r="N27" s="830"/>
      <c r="O27" s="830"/>
      <c r="P27" s="831"/>
      <c r="Q27" s="829" t="s">
        <v>95</v>
      </c>
      <c r="R27" s="830"/>
      <c r="S27" s="830"/>
      <c r="T27" s="830"/>
      <c r="U27" s="831"/>
      <c r="V27" s="829" t="s">
        <v>96</v>
      </c>
      <c r="W27" s="830"/>
      <c r="X27" s="830"/>
      <c r="Y27" s="830"/>
      <c r="Z27" s="831"/>
      <c r="AA27" s="832" t="s">
        <v>97</v>
      </c>
      <c r="AB27" s="833"/>
      <c r="AC27" s="833"/>
      <c r="AD27" s="833"/>
      <c r="AE27" s="834"/>
      <c r="AF27" s="832" t="s">
        <v>97</v>
      </c>
      <c r="AG27" s="833"/>
      <c r="AH27" s="833"/>
      <c r="AI27" s="833"/>
      <c r="AJ27" s="834"/>
      <c r="AT27" s="820"/>
      <c r="AU27" s="820"/>
      <c r="AV27" s="820"/>
      <c r="AW27" s="820"/>
      <c r="AX27" s="820"/>
      <c r="AY27" s="820"/>
      <c r="AZ27" s="820"/>
      <c r="BA27" s="820"/>
      <c r="BB27" s="820"/>
      <c r="BC27" s="820"/>
      <c r="BD27" s="820"/>
      <c r="BE27" s="820"/>
      <c r="BF27" s="820"/>
      <c r="BG27" s="820"/>
      <c r="BH27" s="820"/>
      <c r="BI27" s="836"/>
      <c r="BJ27" s="836"/>
      <c r="BK27" s="836"/>
      <c r="BL27" s="836"/>
      <c r="BM27" s="836"/>
      <c r="BN27" s="836"/>
      <c r="BO27" s="836"/>
      <c r="BP27" s="836"/>
      <c r="BQ27" s="836"/>
      <c r="BR27" s="836"/>
      <c r="BS27" s="836"/>
      <c r="BT27" s="836"/>
      <c r="BU27" s="836"/>
    </row>
    <row r="28" spans="1:73" ht="15.75" thickBot="1">
      <c r="A28" s="573"/>
      <c r="B28" s="497" t="s">
        <v>107</v>
      </c>
      <c r="C28" s="498" t="s">
        <v>103</v>
      </c>
      <c r="D28" s="499" t="s">
        <v>78</v>
      </c>
      <c r="E28" s="499" t="s">
        <v>109</v>
      </c>
      <c r="F28" s="500" t="s">
        <v>108</v>
      </c>
      <c r="G28" s="501" t="s">
        <v>107</v>
      </c>
      <c r="H28" s="498" t="s">
        <v>103</v>
      </c>
      <c r="I28" s="574" t="s">
        <v>78</v>
      </c>
      <c r="J28" s="500" t="s">
        <v>109</v>
      </c>
      <c r="K28" s="500" t="s">
        <v>108</v>
      </c>
      <c r="L28" s="501" t="s">
        <v>107</v>
      </c>
      <c r="M28" s="498" t="s">
        <v>103</v>
      </c>
      <c r="N28" s="574" t="s">
        <v>78</v>
      </c>
      <c r="O28" s="500" t="s">
        <v>109</v>
      </c>
      <c r="P28" s="500" t="s">
        <v>108</v>
      </c>
      <c r="Q28" s="501" t="s">
        <v>107</v>
      </c>
      <c r="R28" s="498" t="s">
        <v>103</v>
      </c>
      <c r="S28" s="574" t="s">
        <v>78</v>
      </c>
      <c r="T28" s="500" t="s">
        <v>109</v>
      </c>
      <c r="U28" s="500" t="s">
        <v>108</v>
      </c>
      <c r="V28" s="501" t="s">
        <v>107</v>
      </c>
      <c r="W28" s="498" t="s">
        <v>103</v>
      </c>
      <c r="X28" s="502" t="s">
        <v>78</v>
      </c>
      <c r="Y28" s="500" t="s">
        <v>109</v>
      </c>
      <c r="Z28" s="500" t="s">
        <v>85</v>
      </c>
      <c r="AA28" s="501" t="s">
        <v>107</v>
      </c>
      <c r="AB28" s="498" t="s">
        <v>103</v>
      </c>
      <c r="AC28" s="499" t="s">
        <v>78</v>
      </c>
      <c r="AD28" s="500" t="s">
        <v>109</v>
      </c>
      <c r="AE28" s="500" t="s">
        <v>108</v>
      </c>
      <c r="AF28" s="519" t="s">
        <v>107</v>
      </c>
      <c r="AG28" s="498" t="s">
        <v>103</v>
      </c>
      <c r="AH28" s="499" t="s">
        <v>78</v>
      </c>
      <c r="AI28" s="500" t="s">
        <v>109</v>
      </c>
      <c r="AJ28" s="500" t="s">
        <v>108</v>
      </c>
      <c r="AT28" s="820"/>
      <c r="AU28" s="820"/>
      <c r="AV28" s="820"/>
      <c r="AW28" s="820"/>
      <c r="AX28" s="820"/>
      <c r="AY28" s="820"/>
      <c r="AZ28" s="820"/>
      <c r="BA28" s="820"/>
      <c r="BB28" s="820"/>
      <c r="BC28" s="820"/>
      <c r="BD28" s="820"/>
      <c r="BE28" s="820"/>
      <c r="BF28" s="820"/>
      <c r="BG28" s="820"/>
      <c r="BH28" s="820"/>
      <c r="BI28" s="836"/>
      <c r="BJ28" s="836"/>
      <c r="BK28" s="836"/>
      <c r="BL28" s="836"/>
      <c r="BM28" s="836"/>
      <c r="BN28" s="836"/>
      <c r="BO28" s="836"/>
      <c r="BP28" s="836"/>
      <c r="BQ28" s="836"/>
      <c r="BR28" s="836"/>
      <c r="BS28" s="836"/>
      <c r="BT28" s="836"/>
      <c r="BU28" s="836"/>
    </row>
    <row r="29" spans="1:73" ht="16.5" thickTop="1" thickBot="1">
      <c r="A29" s="35" t="s">
        <v>79</v>
      </c>
      <c r="B29" s="469">
        <v>23150</v>
      </c>
      <c r="C29" s="507">
        <v>13832</v>
      </c>
      <c r="D29" s="508">
        <v>14782</v>
      </c>
      <c r="E29" s="509">
        <f>D29/B29</f>
        <v>0.63853131749460046</v>
      </c>
      <c r="F29" s="510">
        <f>D29/C29</f>
        <v>1.0686813186813187</v>
      </c>
      <c r="G29" s="511">
        <v>22400</v>
      </c>
      <c r="H29" s="512">
        <v>19600</v>
      </c>
      <c r="I29" s="513">
        <v>19565</v>
      </c>
      <c r="J29" s="514">
        <f>I29/G29</f>
        <v>0.87343749999999998</v>
      </c>
      <c r="K29" s="514">
        <f>I29/H29</f>
        <v>0.99821428571428572</v>
      </c>
      <c r="L29" s="511">
        <v>23450</v>
      </c>
      <c r="M29" s="515">
        <v>19900</v>
      </c>
      <c r="N29" s="516">
        <v>20692</v>
      </c>
      <c r="O29" s="514">
        <f>N29/L29</f>
        <v>0.88238805970149259</v>
      </c>
      <c r="P29" s="514">
        <f>N29/M29</f>
        <v>1.0397989949748743</v>
      </c>
      <c r="Q29" s="511">
        <v>19000</v>
      </c>
      <c r="R29" s="512">
        <v>4739</v>
      </c>
      <c r="S29" s="516">
        <v>5550</v>
      </c>
      <c r="T29" s="514">
        <f>S29/Q29</f>
        <v>0.29210526315789476</v>
      </c>
      <c r="U29" s="514">
        <f>S29/R29</f>
        <v>1.1711331504536822</v>
      </c>
      <c r="V29" s="511">
        <v>19750</v>
      </c>
      <c r="W29" s="512">
        <v>2700</v>
      </c>
      <c r="X29" s="517">
        <v>2700</v>
      </c>
      <c r="Y29" s="514">
        <f>X29/V29</f>
        <v>0.13670886075949368</v>
      </c>
      <c r="Z29" s="514">
        <f>X29/W29</f>
        <v>1</v>
      </c>
      <c r="AA29" s="511">
        <v>20950</v>
      </c>
      <c r="AB29" s="512">
        <v>5500</v>
      </c>
      <c r="AC29" s="518">
        <v>2060</v>
      </c>
      <c r="AD29" s="514">
        <f>AC29/AA29</f>
        <v>9.8329355608591879E-2</v>
      </c>
      <c r="AE29" s="514">
        <f>AC29/AB29</f>
        <v>0.37454545454545457</v>
      </c>
      <c r="AF29" s="520">
        <f>AA29+V29+Q29+L29+G29+B29</f>
        <v>128700</v>
      </c>
      <c r="AG29" s="523">
        <f>AB29+W29+R29+M29+H29+C29</f>
        <v>66271</v>
      </c>
      <c r="AH29" s="523">
        <f>AC29+X29+S29+N29+I29+D29</f>
        <v>65349</v>
      </c>
      <c r="AI29" s="514">
        <f>AH29/AF29</f>
        <v>0.50776223776223772</v>
      </c>
      <c r="AJ29" s="514">
        <f>AH29/AG29</f>
        <v>0.98608742889046486</v>
      </c>
      <c r="AT29" s="820"/>
      <c r="AU29" s="820"/>
      <c r="AV29" s="820"/>
      <c r="AW29" s="820"/>
      <c r="AX29" s="820"/>
      <c r="AY29" s="820"/>
      <c r="AZ29" s="820"/>
      <c r="BA29" s="820"/>
      <c r="BB29" s="820"/>
      <c r="BC29" s="820"/>
      <c r="BD29" s="820"/>
      <c r="BE29" s="820"/>
      <c r="BF29" s="820"/>
      <c r="BG29" s="820"/>
      <c r="BH29" s="820"/>
      <c r="BI29" s="836"/>
      <c r="BJ29" s="836"/>
      <c r="BK29" s="836"/>
      <c r="BL29" s="836"/>
      <c r="BM29" s="836"/>
      <c r="BN29" s="836"/>
      <c r="BO29" s="836"/>
      <c r="BP29" s="836"/>
      <c r="BQ29" s="836"/>
      <c r="BR29" s="836"/>
      <c r="BS29" s="836"/>
      <c r="BT29" s="836"/>
      <c r="BU29" s="836"/>
    </row>
    <row r="30" spans="1:73" ht="15.75" thickBot="1">
      <c r="A30" s="466" t="s">
        <v>80</v>
      </c>
      <c r="B30" s="503">
        <v>11000</v>
      </c>
      <c r="C30" s="470">
        <v>5296</v>
      </c>
      <c r="D30" s="474">
        <v>5321</v>
      </c>
      <c r="E30" s="7">
        <f>D30/B30</f>
        <v>0.48372727272727273</v>
      </c>
      <c r="F30" s="456">
        <f>D30/C30</f>
        <v>1.0047205438066464</v>
      </c>
      <c r="G30" s="504">
        <v>10000</v>
      </c>
      <c r="H30" s="505">
        <v>14100</v>
      </c>
      <c r="I30" s="9">
        <v>12970</v>
      </c>
      <c r="J30" s="7">
        <f>I30/G30</f>
        <v>1.2969999999999999</v>
      </c>
      <c r="K30" s="7">
        <f>I30/H30</f>
        <v>0.91985815602836885</v>
      </c>
      <c r="L30" s="504">
        <v>14000</v>
      </c>
      <c r="M30" s="506">
        <v>9000</v>
      </c>
      <c r="N30" s="8">
        <v>9616</v>
      </c>
      <c r="O30" s="7">
        <f>N30/L30</f>
        <v>0.68685714285714283</v>
      </c>
      <c r="P30" s="7">
        <f>N30/M30</f>
        <v>1.0684444444444445</v>
      </c>
      <c r="Q30" s="504">
        <v>13000</v>
      </c>
      <c r="R30" s="505">
        <v>2513</v>
      </c>
      <c r="S30" s="8">
        <v>2861</v>
      </c>
      <c r="T30" s="7">
        <f>S30/Q30</f>
        <v>0.22007692307692309</v>
      </c>
      <c r="U30" s="7">
        <f>S30/R30</f>
        <v>1.1384799044966176</v>
      </c>
      <c r="V30" s="504">
        <v>12000</v>
      </c>
      <c r="W30" s="505">
        <v>1800</v>
      </c>
      <c r="X30" s="26">
        <v>2066</v>
      </c>
      <c r="Y30" s="7">
        <f>X30/V30</f>
        <v>0.17216666666666666</v>
      </c>
      <c r="Z30" s="7">
        <f>X30/W30</f>
        <v>1.1477777777777778</v>
      </c>
      <c r="AA30" s="504">
        <v>19000</v>
      </c>
      <c r="AB30" s="505">
        <v>1550</v>
      </c>
      <c r="AC30" s="6">
        <v>1664</v>
      </c>
      <c r="AD30" s="7">
        <f>AC30/AA30</f>
        <v>8.7578947368421048E-2</v>
      </c>
      <c r="AE30" s="7">
        <f t="shared" ref="AE30:AE36" si="14">AC30/AB30</f>
        <v>1.0735483870967741</v>
      </c>
      <c r="AF30" s="521">
        <f t="shared" ref="AF30:AF38" si="15">AA30+V30+Q30+L30+G30+B30</f>
        <v>79000</v>
      </c>
      <c r="AG30" s="524">
        <f t="shared" ref="AG30:AG38" si="16">AB30+W30+R30+M30+H30+C30</f>
        <v>34259</v>
      </c>
      <c r="AH30" s="524">
        <f t="shared" ref="AH30:AH38" si="17">AC30+X30+S30+N30+I30+D30</f>
        <v>34498</v>
      </c>
      <c r="AI30" s="7">
        <f>AH30/AF30</f>
        <v>0.43668354430379747</v>
      </c>
      <c r="AJ30" s="7">
        <f t="shared" ref="AJ30:AJ36" si="18">AH30/AG30</f>
        <v>1.0069762690096034</v>
      </c>
      <c r="AT30" s="820"/>
      <c r="AU30" s="820"/>
      <c r="AV30" s="820"/>
      <c r="AW30" s="820"/>
      <c r="AX30" s="820"/>
      <c r="AY30" s="820"/>
      <c r="AZ30" s="820"/>
      <c r="BA30" s="820"/>
      <c r="BB30" s="820"/>
      <c r="BC30" s="820"/>
      <c r="BD30" s="820"/>
      <c r="BE30" s="820"/>
      <c r="BF30" s="820"/>
      <c r="BG30" s="820"/>
      <c r="BH30" s="820"/>
      <c r="BI30" s="836"/>
      <c r="BJ30" s="836"/>
      <c r="BK30" s="836"/>
      <c r="BL30" s="836"/>
      <c r="BM30" s="836"/>
      <c r="BN30" s="836"/>
      <c r="BO30" s="836"/>
      <c r="BP30" s="836"/>
      <c r="BQ30" s="836"/>
      <c r="BR30" s="836"/>
      <c r="BS30" s="836"/>
      <c r="BT30" s="836"/>
      <c r="BU30" s="836"/>
    </row>
    <row r="31" spans="1:73" ht="15.75" thickBot="1">
      <c r="A31" s="466" t="s">
        <v>99</v>
      </c>
      <c r="B31" s="468">
        <v>20672</v>
      </c>
      <c r="C31" s="470">
        <v>22392</v>
      </c>
      <c r="D31" s="474">
        <v>24850</v>
      </c>
      <c r="E31" s="7">
        <f t="shared" ref="E31:E36" si="19">D31/B31</f>
        <v>1.2021091331269349</v>
      </c>
      <c r="F31" s="456">
        <f>D31/C31</f>
        <v>1.1097713469096107</v>
      </c>
      <c r="G31" s="487">
        <v>18550</v>
      </c>
      <c r="H31" s="480">
        <v>22370</v>
      </c>
      <c r="I31" s="9">
        <v>21793</v>
      </c>
      <c r="J31" s="7">
        <f t="shared" ref="J31:J36" si="20">I31/G31</f>
        <v>1.1748247978436657</v>
      </c>
      <c r="K31" s="7">
        <f t="shared" ref="K31:K33" si="21">I31/H31</f>
        <v>0.97420652659812246</v>
      </c>
      <c r="L31" s="487">
        <v>25591</v>
      </c>
      <c r="M31" s="489">
        <v>5168</v>
      </c>
      <c r="N31" s="27">
        <f>20927+116</f>
        <v>21043</v>
      </c>
      <c r="O31" s="7">
        <f t="shared" ref="O31:O36" si="22">N31/L31</f>
        <v>0.82228127075925128</v>
      </c>
      <c r="P31" s="7">
        <f t="shared" ref="P31:P33" si="23">N31/M31</f>
        <v>4.0717879256965945</v>
      </c>
      <c r="Q31" s="487">
        <v>23422</v>
      </c>
      <c r="R31" s="480">
        <v>11549</v>
      </c>
      <c r="S31" s="8">
        <v>12567</v>
      </c>
      <c r="T31" s="7">
        <f t="shared" ref="T31:T36" si="24">S31/Q31</f>
        <v>0.5365468363077448</v>
      </c>
      <c r="U31" s="7">
        <f t="shared" ref="U31:U37" si="25">S31/R31</f>
        <v>1.0881461598406788</v>
      </c>
      <c r="V31" s="487">
        <v>23129</v>
      </c>
      <c r="W31" s="480">
        <v>6756</v>
      </c>
      <c r="X31" s="26">
        <v>6394</v>
      </c>
      <c r="Y31" s="7">
        <f t="shared" ref="Y31:Y36" si="26">X31/V31</f>
        <v>0.27644947900903627</v>
      </c>
      <c r="Z31" s="7">
        <f t="shared" ref="Z31:Z37" si="27">X31/W31</f>
        <v>0.94641799881586741</v>
      </c>
      <c r="AA31" s="487">
        <v>26346</v>
      </c>
      <c r="AB31" s="480">
        <v>3480</v>
      </c>
      <c r="AC31" s="6">
        <v>4410</v>
      </c>
      <c r="AD31" s="7">
        <f t="shared" ref="AD31:AD36" si="28">AC31/AA31</f>
        <v>0.16738783876110225</v>
      </c>
      <c r="AE31" s="7">
        <f t="shared" si="14"/>
        <v>1.2672413793103448</v>
      </c>
      <c r="AF31" s="522">
        <f t="shared" si="15"/>
        <v>137710</v>
      </c>
      <c r="AG31" s="525">
        <f t="shared" si="16"/>
        <v>71715</v>
      </c>
      <c r="AH31" s="525">
        <f t="shared" si="17"/>
        <v>91057</v>
      </c>
      <c r="AI31" s="7">
        <f t="shared" ref="AI31:AI36" si="29">AH31/AF31</f>
        <v>0.66122285963256122</v>
      </c>
      <c r="AJ31" s="7">
        <f t="shared" si="18"/>
        <v>1.2697064770271211</v>
      </c>
      <c r="AT31" s="820"/>
      <c r="AU31" s="820"/>
      <c r="AV31" s="820"/>
      <c r="AW31" s="820"/>
      <c r="AX31" s="820"/>
      <c r="AY31" s="820"/>
      <c r="AZ31" s="820"/>
      <c r="BA31" s="820"/>
      <c r="BB31" s="820"/>
      <c r="BC31" s="820"/>
      <c r="BD31" s="820"/>
      <c r="BE31" s="820"/>
      <c r="BF31" s="820"/>
      <c r="BG31" s="820"/>
      <c r="BH31" s="820"/>
      <c r="BI31" s="836"/>
      <c r="BJ31" s="836"/>
      <c r="BK31" s="836"/>
      <c r="BL31" s="836"/>
      <c r="BM31" s="836"/>
      <c r="BN31" s="836"/>
      <c r="BO31" s="836"/>
      <c r="BP31" s="836"/>
      <c r="BQ31" s="836"/>
      <c r="BR31" s="836"/>
      <c r="BS31" s="836"/>
      <c r="BT31" s="836"/>
      <c r="BU31" s="836"/>
    </row>
    <row r="32" spans="1:73" ht="15.75" thickBot="1">
      <c r="A32" s="466" t="s">
        <v>81</v>
      </c>
      <c r="B32" s="468">
        <v>4837</v>
      </c>
      <c r="C32" s="470">
        <v>8766</v>
      </c>
      <c r="D32" s="474">
        <v>8630</v>
      </c>
      <c r="E32" s="7">
        <f t="shared" si="19"/>
        <v>1.7841637378540418</v>
      </c>
      <c r="F32" s="7">
        <f>D32/C32</f>
        <v>0.98448551220625147</v>
      </c>
      <c r="G32" s="487">
        <v>4280</v>
      </c>
      <c r="H32" s="480">
        <f>4333+1672</f>
        <v>6005</v>
      </c>
      <c r="I32" s="9">
        <v>8162</v>
      </c>
      <c r="J32" s="7">
        <f t="shared" si="20"/>
        <v>1.9070093457943926</v>
      </c>
      <c r="K32" s="7">
        <f t="shared" si="21"/>
        <v>1.3592006661115736</v>
      </c>
      <c r="L32" s="487">
        <v>4170</v>
      </c>
      <c r="M32" s="489">
        <v>18150</v>
      </c>
      <c r="N32" s="27">
        <f>5510+388</f>
        <v>5898</v>
      </c>
      <c r="O32" s="7">
        <f t="shared" si="22"/>
        <v>1.4143884892086331</v>
      </c>
      <c r="P32" s="7">
        <f t="shared" si="23"/>
        <v>0.32495867768595044</v>
      </c>
      <c r="Q32" s="487">
        <v>3420</v>
      </c>
      <c r="R32" s="480">
        <v>3187</v>
      </c>
      <c r="S32" s="8">
        <f>2761+836</f>
        <v>3597</v>
      </c>
      <c r="T32" s="7">
        <f t="shared" si="24"/>
        <v>1.0517543859649123</v>
      </c>
      <c r="U32" s="7">
        <f t="shared" si="25"/>
        <v>1.1286476310009412</v>
      </c>
      <c r="V32" s="487">
        <v>3070</v>
      </c>
      <c r="W32" s="480">
        <f>2658+836</f>
        <v>3494</v>
      </c>
      <c r="X32" s="26">
        <f>2747+672</f>
        <v>3419</v>
      </c>
      <c r="Y32" s="7">
        <f t="shared" si="26"/>
        <v>1.1136807817589576</v>
      </c>
      <c r="Z32" s="7">
        <f t="shared" si="27"/>
        <v>0.97853463079564973</v>
      </c>
      <c r="AA32" s="487">
        <v>3670</v>
      </c>
      <c r="AB32" s="480">
        <f>1958+1406</f>
        <v>3364</v>
      </c>
      <c r="AC32" s="6">
        <f>1408+280</f>
        <v>1688</v>
      </c>
      <c r="AD32" s="7">
        <f t="shared" si="28"/>
        <v>0.45994550408719348</v>
      </c>
      <c r="AE32" s="7">
        <f t="shared" si="14"/>
        <v>0.50178359096313907</v>
      </c>
      <c r="AF32" s="522">
        <f t="shared" si="15"/>
        <v>23447</v>
      </c>
      <c r="AG32" s="525">
        <f t="shared" si="16"/>
        <v>42966</v>
      </c>
      <c r="AH32" s="525">
        <f t="shared" si="17"/>
        <v>31394</v>
      </c>
      <c r="AI32" s="7">
        <f t="shared" si="29"/>
        <v>1.3389346185013009</v>
      </c>
      <c r="AJ32" s="7">
        <f t="shared" si="18"/>
        <v>0.73067076292882749</v>
      </c>
      <c r="AT32" s="820"/>
      <c r="AU32" s="820"/>
      <c r="AV32" s="820"/>
      <c r="AW32" s="820"/>
      <c r="AX32" s="820"/>
      <c r="AY32" s="820"/>
      <c r="AZ32" s="820"/>
      <c r="BA32" s="820"/>
      <c r="BB32" s="820"/>
      <c r="BC32" s="820"/>
      <c r="BD32" s="820"/>
      <c r="BE32" s="820"/>
      <c r="BF32" s="820"/>
      <c r="BG32" s="820"/>
      <c r="BH32" s="820"/>
      <c r="BI32" s="836"/>
      <c r="BJ32" s="836"/>
      <c r="BK32" s="836"/>
      <c r="BL32" s="836"/>
      <c r="BM32" s="836"/>
      <c r="BN32" s="836"/>
      <c r="BO32" s="836"/>
      <c r="BP32" s="836"/>
      <c r="BQ32" s="836"/>
      <c r="BR32" s="836"/>
      <c r="BS32" s="836"/>
      <c r="BT32" s="836"/>
      <c r="BU32" s="836"/>
    </row>
    <row r="33" spans="1:73" ht="15.75" thickBot="1">
      <c r="A33" s="466" t="s">
        <v>82</v>
      </c>
      <c r="B33" s="468">
        <v>6187</v>
      </c>
      <c r="C33" s="470">
        <v>5486</v>
      </c>
      <c r="D33" s="474">
        <v>5654</v>
      </c>
      <c r="E33" s="7">
        <f t="shared" si="19"/>
        <v>0.91385162437368672</v>
      </c>
      <c r="F33" s="7">
        <f>D33/C33</f>
        <v>1.0306234050309879</v>
      </c>
      <c r="G33" s="487">
        <v>3830</v>
      </c>
      <c r="H33" s="480">
        <v>5700</v>
      </c>
      <c r="I33" s="9">
        <v>6634</v>
      </c>
      <c r="J33" s="7">
        <f t="shared" si="20"/>
        <v>1.7321148825065273</v>
      </c>
      <c r="K33" s="7">
        <f t="shared" si="21"/>
        <v>1.163859649122807</v>
      </c>
      <c r="L33" s="487">
        <v>4844</v>
      </c>
      <c r="M33" s="489">
        <v>7090</v>
      </c>
      <c r="N33" s="27">
        <v>6853</v>
      </c>
      <c r="O33" s="7">
        <f t="shared" si="22"/>
        <v>1.4147398843930636</v>
      </c>
      <c r="P33" s="7">
        <f t="shared" si="23"/>
        <v>0.96657263751763045</v>
      </c>
      <c r="Q33" s="487">
        <v>7504</v>
      </c>
      <c r="R33" s="480">
        <v>13696</v>
      </c>
      <c r="S33" s="8">
        <v>7016</v>
      </c>
      <c r="T33" s="7">
        <f t="shared" si="24"/>
        <v>0.93496801705756927</v>
      </c>
      <c r="U33" s="7">
        <f t="shared" si="25"/>
        <v>0.51226635514018692</v>
      </c>
      <c r="V33" s="487">
        <v>5172</v>
      </c>
      <c r="W33" s="480">
        <v>11232</v>
      </c>
      <c r="X33" s="26">
        <v>10447</v>
      </c>
      <c r="Y33" s="7">
        <f t="shared" si="26"/>
        <v>2.0199149265274556</v>
      </c>
      <c r="Z33" s="7">
        <f t="shared" si="27"/>
        <v>0.93011039886039881</v>
      </c>
      <c r="AA33" s="487">
        <v>9068</v>
      </c>
      <c r="AB33" s="480">
        <v>3422</v>
      </c>
      <c r="AC33" s="6">
        <v>6345</v>
      </c>
      <c r="AD33" s="7">
        <f t="shared" si="28"/>
        <v>0.6997132774591972</v>
      </c>
      <c r="AE33" s="7">
        <f t="shared" si="14"/>
        <v>1.8541788427819987</v>
      </c>
      <c r="AF33" s="522">
        <f t="shared" si="15"/>
        <v>36605</v>
      </c>
      <c r="AG33" s="525">
        <f t="shared" si="16"/>
        <v>46626</v>
      </c>
      <c r="AH33" s="525">
        <f t="shared" si="17"/>
        <v>42949</v>
      </c>
      <c r="AI33" s="7">
        <f t="shared" si="29"/>
        <v>1.1733096571506625</v>
      </c>
      <c r="AJ33" s="7">
        <f t="shared" si="18"/>
        <v>0.92113842062368634</v>
      </c>
      <c r="AT33" s="820"/>
      <c r="AU33" s="820"/>
      <c r="AV33" s="820"/>
      <c r="AW33" s="820"/>
      <c r="AX33" s="820"/>
      <c r="AY33" s="820"/>
      <c r="AZ33" s="820"/>
      <c r="BA33" s="820"/>
      <c r="BB33" s="820"/>
      <c r="BC33" s="820"/>
      <c r="BD33" s="820"/>
      <c r="BE33" s="820"/>
      <c r="BF33" s="820"/>
      <c r="BG33" s="820"/>
      <c r="BH33" s="820"/>
      <c r="BI33" s="836"/>
      <c r="BJ33" s="836"/>
      <c r="BK33" s="836"/>
      <c r="BL33" s="836"/>
      <c r="BM33" s="836"/>
      <c r="BN33" s="836"/>
      <c r="BO33" s="836"/>
      <c r="BP33" s="836"/>
      <c r="BQ33" s="836"/>
      <c r="BR33" s="836"/>
      <c r="BS33" s="836"/>
      <c r="BT33" s="836"/>
      <c r="BU33" s="836"/>
    </row>
    <row r="34" spans="1:73" ht="15.75" thickBot="1">
      <c r="A34" s="466" t="s">
        <v>83</v>
      </c>
      <c r="B34" s="468">
        <v>300</v>
      </c>
      <c r="C34" s="471">
        <v>0</v>
      </c>
      <c r="D34" s="475">
        <v>55</v>
      </c>
      <c r="E34" s="7">
        <f t="shared" si="19"/>
        <v>0.18333333333333332</v>
      </c>
      <c r="F34" s="447" t="s">
        <v>104</v>
      </c>
      <c r="G34" s="481">
        <v>300</v>
      </c>
      <c r="H34" s="480">
        <v>0</v>
      </c>
      <c r="I34" s="13">
        <v>0</v>
      </c>
      <c r="J34" s="7">
        <f t="shared" si="20"/>
        <v>0</v>
      </c>
      <c r="K34" s="11">
        <v>0</v>
      </c>
      <c r="L34" s="487">
        <v>296</v>
      </c>
      <c r="M34" s="489">
        <v>0</v>
      </c>
      <c r="N34" s="28">
        <v>385</v>
      </c>
      <c r="O34" s="7">
        <f t="shared" si="22"/>
        <v>1.3006756756756757</v>
      </c>
      <c r="P34" s="447" t="s">
        <v>104</v>
      </c>
      <c r="Q34" s="481">
        <v>306</v>
      </c>
      <c r="R34" s="480">
        <v>1948</v>
      </c>
      <c r="S34" s="12">
        <v>1477</v>
      </c>
      <c r="T34" s="7">
        <f t="shared" si="24"/>
        <v>4.8267973856209148</v>
      </c>
      <c r="U34" s="453">
        <f t="shared" si="25"/>
        <v>0.75821355236139631</v>
      </c>
      <c r="V34" s="487">
        <v>301</v>
      </c>
      <c r="W34" s="480">
        <v>684</v>
      </c>
      <c r="X34" s="10">
        <v>416</v>
      </c>
      <c r="Y34" s="7">
        <f t="shared" si="26"/>
        <v>1.3820598006644518</v>
      </c>
      <c r="Z34" s="453">
        <f t="shared" si="27"/>
        <v>0.60818713450292394</v>
      </c>
      <c r="AA34" s="487">
        <v>299</v>
      </c>
      <c r="AB34" s="480">
        <v>294</v>
      </c>
      <c r="AC34" s="33">
        <v>307</v>
      </c>
      <c r="AD34" s="7">
        <f t="shared" si="28"/>
        <v>1.0267558528428093</v>
      </c>
      <c r="AE34" s="453">
        <f t="shared" si="14"/>
        <v>1.0442176870748299</v>
      </c>
      <c r="AF34" s="522">
        <f t="shared" si="15"/>
        <v>1802</v>
      </c>
      <c r="AG34" s="525">
        <f t="shared" si="16"/>
        <v>2926</v>
      </c>
      <c r="AH34" s="525">
        <f t="shared" si="17"/>
        <v>2640</v>
      </c>
      <c r="AI34" s="7">
        <f t="shared" si="29"/>
        <v>1.4650388457269701</v>
      </c>
      <c r="AJ34" s="453">
        <f t="shared" si="18"/>
        <v>0.90225563909774431</v>
      </c>
      <c r="AT34" s="820"/>
      <c r="AU34" s="820"/>
      <c r="AV34" s="820"/>
      <c r="AW34" s="820"/>
      <c r="AX34" s="820"/>
      <c r="AY34" s="820"/>
      <c r="AZ34" s="820"/>
      <c r="BA34" s="820"/>
      <c r="BB34" s="820"/>
      <c r="BC34" s="820"/>
      <c r="BD34" s="820"/>
      <c r="BE34" s="820"/>
      <c r="BF34" s="820"/>
      <c r="BG34" s="820"/>
      <c r="BH34" s="820"/>
      <c r="BI34" s="836"/>
      <c r="BJ34" s="836"/>
      <c r="BK34" s="836"/>
      <c r="BL34" s="836"/>
      <c r="BM34" s="836"/>
      <c r="BN34" s="836"/>
      <c r="BO34" s="836"/>
      <c r="BP34" s="836"/>
      <c r="BQ34" s="836"/>
      <c r="BR34" s="836"/>
      <c r="BS34" s="836"/>
      <c r="BT34" s="836"/>
      <c r="BU34" s="836"/>
    </row>
    <row r="35" spans="1:73" ht="15.75" thickBot="1">
      <c r="A35" s="466" t="s">
        <v>100</v>
      </c>
      <c r="B35" s="468">
        <v>6592</v>
      </c>
      <c r="C35" s="472">
        <v>5500</v>
      </c>
      <c r="D35" s="476">
        <v>4429</v>
      </c>
      <c r="E35" s="7">
        <f t="shared" si="19"/>
        <v>0.671875</v>
      </c>
      <c r="F35" s="14">
        <f>D35/C35</f>
        <v>0.80527272727272725</v>
      </c>
      <c r="G35" s="482">
        <v>6592</v>
      </c>
      <c r="H35" s="480">
        <v>5000</v>
      </c>
      <c r="I35" s="16">
        <v>4627</v>
      </c>
      <c r="J35" s="7">
        <f t="shared" si="20"/>
        <v>0.70191140776699024</v>
      </c>
      <c r="K35" s="14">
        <f t="shared" ref="K35:K36" si="30">I35/H35</f>
        <v>0.9254</v>
      </c>
      <c r="L35" s="482">
        <v>6592</v>
      </c>
      <c r="M35" s="489">
        <v>1720</v>
      </c>
      <c r="N35" s="29">
        <f>1552+3158</f>
        <v>4710</v>
      </c>
      <c r="O35" s="7">
        <f t="shared" si="22"/>
        <v>0.71450242718446599</v>
      </c>
      <c r="P35" s="14">
        <f t="shared" ref="P35:P37" si="31">N35/M35</f>
        <v>2.7383720930232558</v>
      </c>
      <c r="Q35" s="482">
        <v>6592</v>
      </c>
      <c r="R35" s="480">
        <f>3041+7018</f>
        <v>10059</v>
      </c>
      <c r="S35" s="15">
        <f>3016+1447</f>
        <v>4463</v>
      </c>
      <c r="T35" s="7">
        <f t="shared" si="24"/>
        <v>0.67703276699029125</v>
      </c>
      <c r="U35" s="14">
        <f t="shared" si="25"/>
        <v>0.44368227457997811</v>
      </c>
      <c r="V35" s="482">
        <v>6592</v>
      </c>
      <c r="W35" s="480">
        <f>1250+2016</f>
        <v>3266</v>
      </c>
      <c r="X35" s="30">
        <f>1905+2295</f>
        <v>4200</v>
      </c>
      <c r="Y35" s="7">
        <f t="shared" si="26"/>
        <v>0.63713592233009708</v>
      </c>
      <c r="Z35" s="14">
        <f t="shared" si="27"/>
        <v>1.2859767299448868</v>
      </c>
      <c r="AA35" s="482">
        <v>6592</v>
      </c>
      <c r="AB35" s="480">
        <f>(2850+1896)</f>
        <v>4746</v>
      </c>
      <c r="AC35" s="34">
        <f>1385+1465</f>
        <v>2850</v>
      </c>
      <c r="AD35" s="7">
        <f t="shared" si="28"/>
        <v>0.43234223300970875</v>
      </c>
      <c r="AE35" s="14">
        <f t="shared" si="14"/>
        <v>0.60050568900126422</v>
      </c>
      <c r="AF35" s="522">
        <f t="shared" si="15"/>
        <v>39552</v>
      </c>
      <c r="AG35" s="525">
        <f t="shared" si="16"/>
        <v>30291</v>
      </c>
      <c r="AH35" s="525">
        <f t="shared" si="17"/>
        <v>25279</v>
      </c>
      <c r="AI35" s="7">
        <f t="shared" si="29"/>
        <v>0.63913329288025889</v>
      </c>
      <c r="AJ35" s="14">
        <f t="shared" si="18"/>
        <v>0.83453831170974879</v>
      </c>
      <c r="AT35" s="820"/>
      <c r="AU35" s="820"/>
      <c r="AV35" s="820"/>
      <c r="AW35" s="820"/>
      <c r="AX35" s="820"/>
      <c r="AY35" s="820"/>
      <c r="AZ35" s="820"/>
      <c r="BA35" s="820"/>
      <c r="BB35" s="820"/>
      <c r="BC35" s="820"/>
      <c r="BD35" s="820"/>
      <c r="BE35" s="820"/>
      <c r="BF35" s="820"/>
      <c r="BG35" s="820"/>
      <c r="BH35" s="820"/>
      <c r="BI35" s="836"/>
      <c r="BJ35" s="836"/>
      <c r="BK35" s="836"/>
      <c r="BL35" s="836"/>
      <c r="BM35" s="836"/>
      <c r="BN35" s="836"/>
      <c r="BO35" s="836"/>
      <c r="BP35" s="836"/>
      <c r="BQ35" s="836"/>
      <c r="BR35" s="836"/>
      <c r="BS35" s="836"/>
      <c r="BT35" s="836"/>
      <c r="BU35" s="836"/>
    </row>
    <row r="36" spans="1:73" ht="15.75" thickBot="1">
      <c r="A36" s="466" t="s">
        <v>101</v>
      </c>
      <c r="B36" s="468">
        <v>5000</v>
      </c>
      <c r="C36" s="473">
        <v>0</v>
      </c>
      <c r="D36" s="477">
        <v>484</v>
      </c>
      <c r="E36" s="7">
        <f t="shared" si="19"/>
        <v>9.6799999999999997E-2</v>
      </c>
      <c r="F36" s="448" t="s">
        <v>104</v>
      </c>
      <c r="G36" s="483">
        <v>5000</v>
      </c>
      <c r="H36" s="480">
        <v>463</v>
      </c>
      <c r="I36" s="443">
        <v>476</v>
      </c>
      <c r="J36" s="7">
        <f t="shared" si="20"/>
        <v>9.5200000000000007E-2</v>
      </c>
      <c r="K36" s="441">
        <f t="shared" si="30"/>
        <v>1.0280777537796977</v>
      </c>
      <c r="L36" s="487">
        <v>5000</v>
      </c>
      <c r="M36" s="489">
        <v>3150</v>
      </c>
      <c r="N36" s="444">
        <v>130</v>
      </c>
      <c r="O36" s="7">
        <f t="shared" si="22"/>
        <v>2.5999999999999999E-2</v>
      </c>
      <c r="P36" s="441">
        <f t="shared" si="31"/>
        <v>4.1269841269841269E-2</v>
      </c>
      <c r="Q36" s="487">
        <v>5000</v>
      </c>
      <c r="R36" s="480">
        <v>4500</v>
      </c>
      <c r="S36" s="442">
        <v>1370</v>
      </c>
      <c r="T36" s="7">
        <f t="shared" si="24"/>
        <v>0.27400000000000002</v>
      </c>
      <c r="U36" s="441">
        <f t="shared" si="25"/>
        <v>0.30444444444444446</v>
      </c>
      <c r="V36" s="487">
        <v>5000</v>
      </c>
      <c r="W36" s="480">
        <v>4390</v>
      </c>
      <c r="X36" s="445">
        <f>2690</f>
        <v>2690</v>
      </c>
      <c r="Y36" s="7">
        <f t="shared" si="26"/>
        <v>0.53800000000000003</v>
      </c>
      <c r="Z36" s="441">
        <f t="shared" si="27"/>
        <v>0.6127562642369021</v>
      </c>
      <c r="AA36" s="487">
        <v>5000</v>
      </c>
      <c r="AB36" s="480">
        <v>1800</v>
      </c>
      <c r="AC36" s="446">
        <f>1680+40</f>
        <v>1720</v>
      </c>
      <c r="AD36" s="7">
        <f t="shared" si="28"/>
        <v>0.34399999999999997</v>
      </c>
      <c r="AE36" s="441">
        <f t="shared" si="14"/>
        <v>0.9555555555555556</v>
      </c>
      <c r="AF36" s="522">
        <f t="shared" si="15"/>
        <v>30000</v>
      </c>
      <c r="AG36" s="525">
        <f t="shared" si="16"/>
        <v>14303</v>
      </c>
      <c r="AH36" s="525">
        <f t="shared" si="17"/>
        <v>6870</v>
      </c>
      <c r="AI36" s="7">
        <f t="shared" si="29"/>
        <v>0.22900000000000001</v>
      </c>
      <c r="AJ36" s="441">
        <f t="shared" si="18"/>
        <v>0.4803188142347759</v>
      </c>
      <c r="AT36" s="820"/>
      <c r="AU36" s="820"/>
      <c r="AV36" s="820"/>
      <c r="AW36" s="820"/>
      <c r="AX36" s="820"/>
      <c r="AY36" s="820"/>
      <c r="AZ36" s="820"/>
      <c r="BA36" s="820"/>
      <c r="BB36" s="820"/>
      <c r="BC36" s="820"/>
      <c r="BD36" s="820"/>
      <c r="BE36" s="820"/>
      <c r="BF36" s="820"/>
      <c r="BG36" s="820"/>
      <c r="BH36" s="820"/>
      <c r="BI36" s="836"/>
      <c r="BJ36" s="836"/>
      <c r="BK36" s="836"/>
      <c r="BL36" s="836"/>
      <c r="BM36" s="836"/>
      <c r="BN36" s="836"/>
      <c r="BO36" s="836"/>
      <c r="BP36" s="836"/>
      <c r="BQ36" s="836"/>
      <c r="BR36" s="836"/>
      <c r="BS36" s="836"/>
      <c r="BT36" s="836"/>
      <c r="BU36" s="836"/>
    </row>
    <row r="37" spans="1:73" ht="15.75" thickBot="1">
      <c r="A37" s="17" t="s">
        <v>102</v>
      </c>
      <c r="B37" s="478">
        <v>1214</v>
      </c>
      <c r="C37" s="18">
        <v>870</v>
      </c>
      <c r="D37" s="19">
        <v>732</v>
      </c>
      <c r="E37" s="495">
        <f>D37/B37</f>
        <v>0.60296540362438222</v>
      </c>
      <c r="F37" s="454">
        <f>D37/C37</f>
        <v>0.8413793103448276</v>
      </c>
      <c r="G37" s="486">
        <v>944</v>
      </c>
      <c r="H37" s="485">
        <v>0</v>
      </c>
      <c r="I37" s="21">
        <v>404</v>
      </c>
      <c r="J37" s="496">
        <f>I37/G37</f>
        <v>0.42796610169491528</v>
      </c>
      <c r="K37" s="455" t="s">
        <v>104</v>
      </c>
      <c r="L37" s="490">
        <v>893</v>
      </c>
      <c r="M37" s="491">
        <v>820</v>
      </c>
      <c r="N37" s="31">
        <v>663</v>
      </c>
      <c r="O37" s="496">
        <f>N37/L37</f>
        <v>0.74244120940649494</v>
      </c>
      <c r="P37" s="454">
        <f t="shared" si="31"/>
        <v>0.80853658536585371</v>
      </c>
      <c r="Q37" s="492">
        <v>851</v>
      </c>
      <c r="R37" s="484">
        <v>560</v>
      </c>
      <c r="S37" s="21">
        <v>374</v>
      </c>
      <c r="T37" s="496">
        <f>S37/Q37</f>
        <v>0.43948296122209168</v>
      </c>
      <c r="U37" s="454">
        <f t="shared" si="25"/>
        <v>0.66785714285714282</v>
      </c>
      <c r="V37" s="492">
        <v>669</v>
      </c>
      <c r="W37" s="484">
        <v>140</v>
      </c>
      <c r="X37" s="32">
        <v>140</v>
      </c>
      <c r="Y37" s="496">
        <f>X37/V37</f>
        <v>0.20926756352765322</v>
      </c>
      <c r="Z37" s="454">
        <f t="shared" si="27"/>
        <v>1</v>
      </c>
      <c r="AA37" s="492">
        <v>881</v>
      </c>
      <c r="AB37" s="484">
        <v>0</v>
      </c>
      <c r="AC37" s="19">
        <v>108</v>
      </c>
      <c r="AD37" s="496">
        <f>AC37/AA37</f>
        <v>0.12258796821793416</v>
      </c>
      <c r="AE37" s="455" t="s">
        <v>104</v>
      </c>
      <c r="AF37" s="526">
        <f t="shared" si="15"/>
        <v>5452</v>
      </c>
      <c r="AG37" s="527">
        <f t="shared" si="16"/>
        <v>2390</v>
      </c>
      <c r="AH37" s="527">
        <f t="shared" si="17"/>
        <v>2421</v>
      </c>
      <c r="AI37" s="496">
        <f>AH37/AF37</f>
        <v>0.44405722670579606</v>
      </c>
      <c r="AJ37" s="455" t="s">
        <v>104</v>
      </c>
      <c r="AT37" s="820"/>
      <c r="AU37" s="820"/>
      <c r="AV37" s="820"/>
      <c r="AW37" s="820"/>
      <c r="AX37" s="820"/>
      <c r="AY37" s="820"/>
      <c r="AZ37" s="820"/>
      <c r="BA37" s="820"/>
      <c r="BB37" s="820"/>
      <c r="BC37" s="820"/>
      <c r="BD37" s="820"/>
      <c r="BE37" s="820"/>
      <c r="BF37" s="820"/>
      <c r="BG37" s="820"/>
      <c r="BH37" s="820"/>
      <c r="BI37" s="836"/>
      <c r="BJ37" s="836"/>
      <c r="BK37" s="836"/>
      <c r="BL37" s="836"/>
      <c r="BM37" s="836"/>
      <c r="BN37" s="836"/>
      <c r="BO37" s="836"/>
      <c r="BP37" s="836"/>
      <c r="BQ37" s="836"/>
      <c r="BR37" s="836"/>
      <c r="BS37" s="836"/>
      <c r="BT37" s="836"/>
      <c r="BU37" s="836"/>
    </row>
    <row r="38" spans="1:73" ht="16.5" thickTop="1" thickBot="1">
      <c r="A38" s="22" t="s">
        <v>56</v>
      </c>
      <c r="B38" s="479">
        <f>SUM(B29:B37)</f>
        <v>78952</v>
      </c>
      <c r="C38" s="467">
        <f>SUM(C29:C37)</f>
        <v>62142</v>
      </c>
      <c r="D38" s="19">
        <f>SUM(D29:D37)</f>
        <v>64937</v>
      </c>
      <c r="E38" s="494">
        <f>D38/B38</f>
        <v>0.82248708075792887</v>
      </c>
      <c r="F38" s="23">
        <f>D38/C38</f>
        <v>1.0449776318753823</v>
      </c>
      <c r="G38" s="488">
        <f>SUM(G29:G37)</f>
        <v>71896</v>
      </c>
      <c r="H38" s="467">
        <f>SUM(H29:H37)</f>
        <v>73238</v>
      </c>
      <c r="I38" s="20">
        <f>SUM(I29:I37)</f>
        <v>74631</v>
      </c>
      <c r="J38" s="23">
        <f>I38/G38</f>
        <v>1.0380410593078893</v>
      </c>
      <c r="K38" s="23">
        <f>I38/H38</f>
        <v>1.0190201807804691</v>
      </c>
      <c r="L38" s="488">
        <f>SUM(L29:L37)</f>
        <v>84836</v>
      </c>
      <c r="M38" s="467">
        <f>SUM(M29:M37)</f>
        <v>64998</v>
      </c>
      <c r="N38" s="20">
        <f>SUM(N29:N37)</f>
        <v>69990</v>
      </c>
      <c r="O38" s="23">
        <f>N38/L38</f>
        <v>0.82500353623461742</v>
      </c>
      <c r="P38" s="23">
        <f>N38/M38</f>
        <v>1.0768023631496353</v>
      </c>
      <c r="Q38" s="488">
        <f>SUM(Q29:Q37)</f>
        <v>79095</v>
      </c>
      <c r="R38" s="24">
        <f>SUM(R29:R37)</f>
        <v>52751</v>
      </c>
      <c r="S38" s="20">
        <f>SUM(S29:S37)</f>
        <v>39275</v>
      </c>
      <c r="T38" s="23">
        <f>S38/Q38</f>
        <v>0.49655477590239583</v>
      </c>
      <c r="U38" s="23">
        <f>S38/R38</f>
        <v>0.74453564861329646</v>
      </c>
      <c r="V38" s="488">
        <f>SUM(V29:V37)</f>
        <v>75683</v>
      </c>
      <c r="W38" s="24">
        <f>SUM(W29:W37)</f>
        <v>34462</v>
      </c>
      <c r="X38" s="19">
        <f>SUM(X29:X37)</f>
        <v>32472</v>
      </c>
      <c r="Y38" s="23">
        <f>X38/V38</f>
        <v>0.42905275953648769</v>
      </c>
      <c r="Z38" s="23">
        <f>X38/W38</f>
        <v>0.94225523765306718</v>
      </c>
      <c r="AA38" s="488">
        <f>SUM(AA29:AA37)</f>
        <v>91806</v>
      </c>
      <c r="AB38" s="24">
        <f>SUM(AB29:AB37)</f>
        <v>24156</v>
      </c>
      <c r="AC38" s="19">
        <f>SUM(AC29:AC37)</f>
        <v>21152</v>
      </c>
      <c r="AD38" s="23">
        <f>AC38/AA38</f>
        <v>0.23039888460449209</v>
      </c>
      <c r="AE38" s="23">
        <f>AC38/AB38</f>
        <v>0.87564166252690845</v>
      </c>
      <c r="AF38" s="521">
        <f t="shared" si="15"/>
        <v>482268</v>
      </c>
      <c r="AG38" s="524">
        <f t="shared" si="16"/>
        <v>311747</v>
      </c>
      <c r="AH38" s="524">
        <f t="shared" si="17"/>
        <v>302457</v>
      </c>
      <c r="AI38" s="23">
        <f>AH38/AF38</f>
        <v>0.62715544054343231</v>
      </c>
      <c r="AJ38" s="23">
        <f>AH38/AG38</f>
        <v>0.97020019438839833</v>
      </c>
      <c r="AT38" s="820"/>
      <c r="AU38" s="820"/>
      <c r="AV38" s="820"/>
      <c r="AW38" s="820"/>
      <c r="AX38" s="820"/>
      <c r="AY38" s="820"/>
      <c r="AZ38" s="820"/>
      <c r="BA38" s="820"/>
      <c r="BB38" s="820"/>
      <c r="BC38" s="820"/>
      <c r="BD38" s="820"/>
      <c r="BE38" s="820"/>
      <c r="BF38" s="820"/>
      <c r="BG38" s="820"/>
      <c r="BH38" s="820"/>
      <c r="BI38" s="836"/>
      <c r="BJ38" s="836"/>
      <c r="BK38" s="836"/>
      <c r="BL38" s="836"/>
      <c r="BM38" s="836"/>
      <c r="BN38" s="836"/>
      <c r="BO38" s="836"/>
      <c r="BP38" s="836"/>
      <c r="BQ38" s="836"/>
      <c r="BR38" s="836"/>
      <c r="BS38" s="836"/>
      <c r="BT38" s="836"/>
      <c r="BU38" s="836"/>
    </row>
    <row r="39" spans="1:73" ht="15.75" thickTop="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T39" s="820"/>
      <c r="AU39" s="820"/>
      <c r="AV39" s="820"/>
      <c r="AW39" s="820"/>
      <c r="AX39" s="820"/>
      <c r="AY39" s="820"/>
      <c r="AZ39" s="820"/>
      <c r="BA39" s="820"/>
      <c r="BB39" s="820"/>
      <c r="BC39" s="820"/>
      <c r="BD39" s="820"/>
      <c r="BE39" s="820"/>
      <c r="BF39" s="820"/>
      <c r="BG39" s="820"/>
      <c r="BH39" s="820"/>
      <c r="BI39" s="836"/>
      <c r="BJ39" s="836"/>
      <c r="BK39" s="836"/>
      <c r="BL39" s="836"/>
      <c r="BM39" s="836"/>
      <c r="BN39" s="836"/>
      <c r="BO39" s="836"/>
      <c r="BP39" s="836"/>
      <c r="BQ39" s="836"/>
      <c r="BR39" s="836"/>
      <c r="BS39" s="836"/>
      <c r="BT39" s="836"/>
      <c r="BU39" s="836"/>
    </row>
    <row r="40" spans="1:73">
      <c r="A40" s="5"/>
      <c r="B40" s="5"/>
      <c r="C40" s="5"/>
      <c r="D40" s="2"/>
      <c r="E40" s="2"/>
      <c r="F40" s="2"/>
      <c r="G40" s="2"/>
      <c r="H40" s="2"/>
      <c r="I40" s="449"/>
      <c r="J40" s="449"/>
      <c r="K40" s="2"/>
      <c r="L40" s="2"/>
      <c r="M40" s="451"/>
      <c r="N40" s="452"/>
      <c r="O40" s="452"/>
      <c r="P40" s="2"/>
      <c r="Q40" s="2"/>
      <c r="R40" s="2"/>
      <c r="S40" s="2"/>
      <c r="T40" s="2"/>
      <c r="U40" s="2"/>
      <c r="V40" s="2"/>
      <c r="W40" s="2"/>
      <c r="X40" s="2"/>
      <c r="Y40" s="2"/>
      <c r="Z40" s="2"/>
      <c r="AA40" s="2"/>
      <c r="AB40" s="2"/>
      <c r="AC40" s="2"/>
      <c r="AD40" s="2"/>
      <c r="AE40" s="2"/>
      <c r="AF40" s="2"/>
      <c r="AG40" s="2"/>
      <c r="AH40" s="2"/>
      <c r="AI40" s="2"/>
      <c r="AJ40" s="2"/>
      <c r="AT40" s="820"/>
      <c r="AU40" s="820"/>
      <c r="AV40" s="820"/>
      <c r="AW40" s="820"/>
      <c r="AX40" s="820"/>
      <c r="AY40" s="820"/>
      <c r="AZ40" s="820"/>
      <c r="BA40" s="820"/>
      <c r="BB40" s="820"/>
      <c r="BC40" s="820"/>
      <c r="BD40" s="820"/>
      <c r="BE40" s="820"/>
      <c r="BF40" s="820"/>
      <c r="BG40" s="820"/>
      <c r="BH40" s="820"/>
      <c r="BI40" s="836"/>
      <c r="BJ40" s="836"/>
      <c r="BK40" s="836"/>
      <c r="BL40" s="836"/>
      <c r="BM40" s="836"/>
      <c r="BN40" s="836"/>
      <c r="BO40" s="836"/>
      <c r="BP40" s="836"/>
      <c r="BQ40" s="836"/>
      <c r="BR40" s="836"/>
      <c r="BS40" s="836"/>
      <c r="BT40" s="836"/>
      <c r="BU40" s="836"/>
    </row>
    <row r="41" spans="1:73">
      <c r="A41" s="573"/>
      <c r="B41" s="572"/>
      <c r="C41" s="573"/>
      <c r="D41" s="2"/>
      <c r="E41" s="2"/>
      <c r="F41" s="2"/>
      <c r="G41" s="2"/>
      <c r="H41" s="2"/>
      <c r="I41" s="450"/>
      <c r="J41" s="450"/>
      <c r="K41" s="2"/>
      <c r="L41" s="2"/>
      <c r="M41" s="450"/>
      <c r="N41" s="450"/>
      <c r="O41" s="450"/>
      <c r="P41" s="2"/>
      <c r="Q41" s="2"/>
      <c r="R41" s="450"/>
      <c r="S41" s="2"/>
      <c r="T41" s="2"/>
      <c r="U41" s="2"/>
      <c r="V41" s="2"/>
      <c r="W41" s="450"/>
      <c r="X41" s="2"/>
      <c r="Y41" s="2"/>
      <c r="Z41" s="2"/>
      <c r="AA41" s="2"/>
      <c r="AB41" s="2"/>
      <c r="AC41" s="2"/>
      <c r="AD41" s="2"/>
      <c r="AE41" s="2"/>
      <c r="AF41" s="2"/>
      <c r="AG41" s="2"/>
      <c r="AH41" s="2"/>
      <c r="AI41" s="2"/>
      <c r="AJ41" s="2"/>
      <c r="AT41" s="820"/>
      <c r="AU41" s="820"/>
      <c r="AV41" s="820"/>
      <c r="AW41" s="820"/>
      <c r="AX41" s="820"/>
      <c r="AY41" s="820"/>
      <c r="AZ41" s="820"/>
      <c r="BA41" s="820"/>
      <c r="BB41" s="820"/>
      <c r="BC41" s="820"/>
      <c r="BD41" s="820"/>
      <c r="BE41" s="820"/>
      <c r="BF41" s="820"/>
      <c r="BG41" s="820"/>
      <c r="BH41" s="820"/>
      <c r="BI41" s="836"/>
      <c r="BJ41" s="836"/>
      <c r="BK41" s="836"/>
      <c r="BL41" s="836"/>
      <c r="BM41" s="836"/>
      <c r="BN41" s="836"/>
      <c r="BO41" s="836"/>
      <c r="BP41" s="836"/>
      <c r="BQ41" s="836"/>
      <c r="BR41" s="836"/>
      <c r="BS41" s="836"/>
      <c r="BT41" s="836"/>
      <c r="BU41" s="836"/>
    </row>
    <row r="42" spans="1:73">
      <c r="AT42" s="820"/>
      <c r="AU42" s="820"/>
      <c r="AV42" s="820"/>
      <c r="AW42" s="820"/>
      <c r="AX42" s="820"/>
      <c r="AY42" s="820"/>
      <c r="AZ42" s="820"/>
      <c r="BA42" s="820"/>
      <c r="BB42" s="820"/>
      <c r="BC42" s="820"/>
      <c r="BD42" s="820"/>
      <c r="BE42" s="820"/>
      <c r="BF42" s="820"/>
      <c r="BG42" s="820"/>
      <c r="BH42" s="820"/>
      <c r="BI42" s="836"/>
      <c r="BJ42" s="836"/>
      <c r="BK42" s="836"/>
      <c r="BL42" s="836"/>
      <c r="BM42" s="836"/>
      <c r="BN42" s="836"/>
      <c r="BO42" s="836"/>
      <c r="BP42" s="836"/>
      <c r="BQ42" s="836"/>
      <c r="BR42" s="836"/>
      <c r="BS42" s="836"/>
      <c r="BT42" s="836"/>
      <c r="BU42" s="836"/>
    </row>
    <row r="43" spans="1:73">
      <c r="A43" s="835"/>
      <c r="B43" s="835"/>
      <c r="C43" s="835"/>
      <c r="D43" s="835"/>
      <c r="E43" s="835"/>
      <c r="F43" s="835"/>
      <c r="G43" s="835"/>
      <c r="H43" s="835"/>
      <c r="I43" s="835"/>
      <c r="J43" s="835"/>
      <c r="K43" s="835"/>
      <c r="L43" s="835"/>
      <c r="M43" s="835"/>
      <c r="N43" s="835"/>
      <c r="O43" s="835"/>
      <c r="P43" s="835"/>
      <c r="Q43" s="835"/>
      <c r="R43" s="835"/>
      <c r="S43" s="835"/>
      <c r="T43" s="835"/>
      <c r="U43" s="835"/>
      <c r="V43" s="835"/>
      <c r="W43" s="835"/>
      <c r="X43" s="835"/>
      <c r="Y43" s="835"/>
      <c r="Z43" s="835"/>
      <c r="AA43" s="835"/>
      <c r="AB43" s="835"/>
      <c r="AC43" s="835"/>
      <c r="AD43" s="835"/>
      <c r="AE43" s="835"/>
      <c r="AF43" s="835"/>
      <c r="AG43" s="835"/>
      <c r="AH43" s="835"/>
      <c r="AI43" s="25"/>
      <c r="AJ43" s="25"/>
      <c r="AK43" s="25"/>
      <c r="AL43" s="25"/>
      <c r="AM43" s="25"/>
      <c r="AN43" s="25"/>
      <c r="AO43" s="25"/>
      <c r="AP43" s="25"/>
      <c r="AQ43" s="25"/>
      <c r="AR43" s="25"/>
      <c r="AS43" s="25"/>
      <c r="AT43" s="25"/>
      <c r="AU43" s="820"/>
      <c r="AV43" s="820"/>
      <c r="AW43" s="820"/>
      <c r="AX43" s="820"/>
      <c r="AY43" s="820"/>
      <c r="AZ43" s="820"/>
      <c r="BA43" s="820"/>
      <c r="BB43" s="820"/>
      <c r="BC43" s="820"/>
      <c r="BD43" s="820"/>
      <c r="BE43" s="820"/>
      <c r="BF43" s="820"/>
      <c r="BG43" s="820"/>
      <c r="BH43" s="820"/>
      <c r="BI43" s="836"/>
      <c r="BJ43" s="836"/>
      <c r="BK43" s="836"/>
      <c r="BL43" s="836"/>
      <c r="BM43" s="836"/>
      <c r="BN43" s="836"/>
      <c r="BO43" s="836"/>
      <c r="BP43" s="836"/>
      <c r="BQ43" s="836"/>
      <c r="BR43" s="836"/>
      <c r="BS43" s="836"/>
      <c r="BT43" s="836"/>
      <c r="BU43" s="836"/>
    </row>
  </sheetData>
  <mergeCells count="44">
    <mergeCell ref="BA3:BA43"/>
    <mergeCell ref="BC2:BI2"/>
    <mergeCell ref="AY3:AY43"/>
    <mergeCell ref="AX3:AX43"/>
    <mergeCell ref="BF3:BF43"/>
    <mergeCell ref="BG3:BG43"/>
    <mergeCell ref="BH3:BH43"/>
    <mergeCell ref="BI3:BU43"/>
    <mergeCell ref="BB3:BC43"/>
    <mergeCell ref="BD3:BD43"/>
    <mergeCell ref="BE3:BE43"/>
    <mergeCell ref="AZ3:AZ43"/>
    <mergeCell ref="AJ21:AK21"/>
    <mergeCell ref="AL21:AM21"/>
    <mergeCell ref="AN21:AO21"/>
    <mergeCell ref="AP21:AR21"/>
    <mergeCell ref="AV3:AV43"/>
    <mergeCell ref="AF27:AJ27"/>
    <mergeCell ref="A43:AH43"/>
    <mergeCell ref="A21:C21"/>
    <mergeCell ref="D21:H21"/>
    <mergeCell ref="I21:M21"/>
    <mergeCell ref="N21:R21"/>
    <mergeCell ref="B27:F27"/>
    <mergeCell ref="G27:K27"/>
    <mergeCell ref="L27:P27"/>
    <mergeCell ref="Q27:U27"/>
    <mergeCell ref="V27:Z27"/>
    <mergeCell ref="AW3:AW43"/>
    <mergeCell ref="B6:F6"/>
    <mergeCell ref="G6:K6"/>
    <mergeCell ref="L6:P6"/>
    <mergeCell ref="Q6:U6"/>
    <mergeCell ref="V6:Z6"/>
    <mergeCell ref="AT5:AT42"/>
    <mergeCell ref="AU3:AU43"/>
    <mergeCell ref="S21:W21"/>
    <mergeCell ref="X21:AB21"/>
    <mergeCell ref="AC21:AE21"/>
    <mergeCell ref="AF21:AG21"/>
    <mergeCell ref="AH21:AI21"/>
    <mergeCell ref="AA6:AE6"/>
    <mergeCell ref="AF6:AJ6"/>
    <mergeCell ref="AA27:AE2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
  <sheetViews>
    <sheetView workbookViewId="0">
      <selection activeCell="M17" sqref="M17"/>
    </sheetView>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QC, HC GA,  MKT, IT</vt:lpstr>
      <vt:lpstr>FNA, PCH, R&amp;D, PPIC, Eng</vt:lpstr>
      <vt:lpstr>PRD STEEL, BED &amp; Wood</vt:lpstr>
      <vt:lpstr>Dist</vt:lpstr>
      <vt:lpstr>Kinerja PRD Ori</vt:lpstr>
      <vt:lpstr>Analisa QC</vt:lpstr>
      <vt:lpstr>Kinerja PRD Rev</vt:lpstr>
      <vt:lpstr>Sheet1</vt:lpstr>
    </vt:vector>
  </TitlesOfParts>
  <Company>PT. Chitose Internasional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Agung</dc:creator>
  <cp:lastModifiedBy>agung</cp:lastModifiedBy>
  <cp:lastPrinted>2021-02-01T07:01:55Z</cp:lastPrinted>
  <dcterms:created xsi:type="dcterms:W3CDTF">2016-12-29T08:31:00Z</dcterms:created>
  <dcterms:modified xsi:type="dcterms:W3CDTF">2021-12-07T01:10:51Z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1057-11.2.0.9327</vt:lpwstr>
  </property>
</Properties>
</file>