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5390" windowHeight="7005" tabRatio="887" firstSheet="9" activeTab="21"/>
  </bookViews>
  <sheets>
    <sheet name="1 Feb" sheetId="1" r:id="rId1"/>
    <sheet name="2 Feb" sheetId="2" r:id="rId2"/>
    <sheet name="3 Feb" sheetId="3" r:id="rId3"/>
    <sheet name="4 Feb" sheetId="4" r:id="rId4"/>
    <sheet name="5 Feb" sheetId="5" r:id="rId5"/>
    <sheet name="6 Feb" sheetId="6" r:id="rId6"/>
    <sheet name="8 Feb" sheetId="7" r:id="rId7"/>
    <sheet name="9 Feb" sheetId="8" r:id="rId8"/>
    <sheet name="10 Feb" sheetId="9" r:id="rId9"/>
    <sheet name="11 Feb" sheetId="10" r:id="rId10"/>
    <sheet name="13 Feb" sheetId="11" r:id="rId11"/>
    <sheet name="15 Feb" sheetId="12" r:id="rId12"/>
    <sheet name="16 Feb" sheetId="13" r:id="rId13"/>
    <sheet name="17 Feb" sheetId="14" r:id="rId14"/>
    <sheet name="18 Feb" sheetId="15" r:id="rId15"/>
    <sheet name="19 Feb" sheetId="16" r:id="rId16"/>
    <sheet name="20 Feb" sheetId="17" r:id="rId17"/>
    <sheet name="22 Feb" sheetId="18" r:id="rId18"/>
    <sheet name="23 Feb" sheetId="19" r:id="rId19"/>
    <sheet name="24 Feb" sheetId="20" r:id="rId20"/>
    <sheet name="25 Feb" sheetId="21" r:id="rId21"/>
    <sheet name="26 Feb" sheetId="22" r:id="rId22"/>
    <sheet name="28 Feb" sheetId="23" r:id="rId23"/>
    <sheet name="29 Nov" sheetId="24" r:id="rId24"/>
    <sheet name="30 Npv" sheetId="25" r:id="rId25"/>
    <sheet name="29 Okt" sheetId="26" r:id="rId26"/>
    <sheet name="30 Okt" sheetId="27" r:id="rId27"/>
    <sheet name="31 Okt" sheetId="28" r:id="rId28"/>
    <sheet name="Total" sheetId="29" r:id="rId29"/>
    <sheet name="Sheet1" sheetId="30" r:id="rId30"/>
  </sheets>
  <definedNames>
    <definedName name="Excel_BuiltIn_Print_Area_1_1">'1 Feb'!$A$1:$P$593</definedName>
    <definedName name="Excel_BuiltIn_Print_Area_21_1">'25 Feb'!$A$1:$P$603</definedName>
    <definedName name="_xlnm.Print_Area" localSheetId="0">'1 Feb'!$A$1:$P$598</definedName>
    <definedName name="_xlnm.Print_Area" localSheetId="8">'10 Feb'!$A$1:$P$600</definedName>
    <definedName name="_xlnm.Print_Area" localSheetId="9">'11 Feb'!$A$1:$P$598</definedName>
    <definedName name="_xlnm.Print_Area" localSheetId="10">'13 Feb'!$A$1:$P$598</definedName>
    <definedName name="_xlnm.Print_Area" localSheetId="11">'15 Feb'!$A$1:$P$602</definedName>
    <definedName name="_xlnm.Print_Area" localSheetId="12">'16 Feb'!$A$1:$P$598</definedName>
    <definedName name="_xlnm.Print_Area" localSheetId="13">'17 Feb'!$A$1:$P$598</definedName>
    <definedName name="_xlnm.Print_Area" localSheetId="14">'18 Feb'!$A$1:$P$598</definedName>
    <definedName name="_xlnm.Print_Area" localSheetId="15">'19 Feb'!$A$1:$P$598</definedName>
    <definedName name="_xlnm.Print_Area" localSheetId="1">'2 Feb'!$A$1:$P$598</definedName>
    <definedName name="_xlnm.Print_Area" localSheetId="16">'20 Feb'!$A$1:$P$598</definedName>
    <definedName name="_xlnm.Print_Area" localSheetId="17">'22 Feb'!$A$1:$P$598</definedName>
    <definedName name="_xlnm.Print_Area" localSheetId="18">'23 Feb'!$A$1:$P$598</definedName>
    <definedName name="_xlnm.Print_Area" localSheetId="19">'24 Feb'!$A$1:$P$657</definedName>
    <definedName name="_xlnm.Print_Area" localSheetId="20">'25 Feb'!$A$1:$P$602</definedName>
    <definedName name="_xlnm.Print_Area" localSheetId="21">'26 Feb'!$A$1:$P$599</definedName>
    <definedName name="_xlnm.Print_Area" localSheetId="22">'28 Feb'!$A$1:$P$599</definedName>
    <definedName name="_xlnm.Print_Area" localSheetId="23">'29 Nov'!$A$1:$P$599</definedName>
    <definedName name="_xlnm.Print_Area" localSheetId="25">'29 Okt'!$A$1:$P$599</definedName>
    <definedName name="_xlnm.Print_Area" localSheetId="2">'3 Feb'!$A$1:$P$598</definedName>
    <definedName name="_xlnm.Print_Area" localSheetId="24">'30 Npv'!$A$1:$P$599</definedName>
    <definedName name="_xlnm.Print_Area" localSheetId="3">'4 Feb'!$A$1:$P$598</definedName>
    <definedName name="_xlnm.Print_Area" localSheetId="4">'5 Feb'!$A$1:$P$598</definedName>
    <definedName name="_xlnm.Print_Area" localSheetId="5">'6 Feb'!$A$1:$P$597</definedName>
    <definedName name="_xlnm.Print_Area" localSheetId="6">'8 Feb'!$A$1:$P$601</definedName>
    <definedName name="_xlnm.Print_Area" localSheetId="7">'9 Feb'!$A$1:$P$598</definedName>
  </definedNames>
  <calcPr calcId="124519"/>
  <fileRecoveryPr repairLoad="1"/>
</workbook>
</file>

<file path=xl/calcChain.xml><?xml version="1.0" encoding="utf-8"?>
<calcChain xmlns="http://schemas.openxmlformats.org/spreadsheetml/2006/main">
  <c r="O587" i="22"/>
  <c r="N587"/>
  <c r="I587"/>
  <c r="H587"/>
  <c r="M640" i="20"/>
  <c r="L640"/>
  <c r="L644"/>
  <c r="I644"/>
  <c r="H644"/>
  <c r="O248" i="19"/>
  <c r="N248"/>
  <c r="P584" i="18" l="1"/>
  <c r="O584"/>
  <c r="N584"/>
  <c r="M584"/>
  <c r="L584"/>
  <c r="O380" i="16"/>
  <c r="N380"/>
  <c r="O586" i="15" l="1"/>
  <c r="N586"/>
  <c r="N585" i="13"/>
  <c r="O380"/>
  <c r="N380"/>
  <c r="O108"/>
  <c r="N108"/>
  <c r="O108" i="12"/>
  <c r="N108"/>
  <c r="N584" i="10" l="1"/>
  <c r="K200"/>
  <c r="J200"/>
  <c r="I200"/>
  <c r="H200"/>
  <c r="O108"/>
  <c r="N108"/>
  <c r="O583" i="9"/>
  <c r="O588"/>
  <c r="N588"/>
  <c r="N583"/>
  <c r="O380" i="8" l="1"/>
  <c r="N380"/>
  <c r="N585"/>
  <c r="O108" i="7"/>
  <c r="N108"/>
  <c r="N585" i="5"/>
  <c r="O584"/>
  <c r="N584"/>
  <c r="I9" i="29" l="1"/>
  <c r="R9"/>
  <c r="I10"/>
  <c r="R10"/>
  <c r="T17"/>
  <c r="P24"/>
  <c r="Q24"/>
  <c r="V24"/>
  <c r="G25"/>
  <c r="H25"/>
  <c r="M25"/>
  <c r="P25"/>
  <c r="Q25"/>
  <c r="V25"/>
  <c r="AS25"/>
  <c r="AT25"/>
  <c r="G26"/>
  <c r="H26"/>
  <c r="M26"/>
  <c r="P26"/>
  <c r="Q26"/>
  <c r="V26"/>
  <c r="AS26"/>
  <c r="AT26"/>
  <c r="G27"/>
  <c r="H27"/>
  <c r="M27"/>
  <c r="P27"/>
  <c r="Q27"/>
  <c r="V27"/>
  <c r="G28"/>
  <c r="AU25" s="1"/>
  <c r="H28"/>
  <c r="AV25" s="1"/>
  <c r="M28"/>
  <c r="AW25" s="1"/>
  <c r="P28"/>
  <c r="AX25" s="1"/>
  <c r="Q28"/>
  <c r="AY25" s="1"/>
  <c r="V28"/>
  <c r="AZ25" s="1"/>
  <c r="O29"/>
  <c r="X29"/>
  <c r="O30"/>
  <c r="X30"/>
  <c r="O31"/>
  <c r="X31"/>
  <c r="O32"/>
  <c r="X32"/>
  <c r="O33"/>
  <c r="X33"/>
  <c r="H37"/>
  <c r="I37"/>
  <c r="J37"/>
  <c r="K37"/>
  <c r="L37"/>
  <c r="M37"/>
  <c r="N37"/>
  <c r="O37"/>
  <c r="P37"/>
  <c r="Q37"/>
  <c r="R37"/>
  <c r="S37"/>
  <c r="T37"/>
  <c r="U37"/>
  <c r="V37"/>
  <c r="W37"/>
  <c r="X37"/>
  <c r="AH39"/>
  <c r="AH40"/>
  <c r="AH41"/>
  <c r="Q7" i="28"/>
  <c r="Y7"/>
  <c r="H48"/>
  <c r="I48"/>
  <c r="J48"/>
  <c r="K48"/>
  <c r="M48" s="1"/>
  <c r="L48"/>
  <c r="P48"/>
  <c r="H74"/>
  <c r="H108" s="1"/>
  <c r="I74"/>
  <c r="I108" s="1"/>
  <c r="I581" s="1"/>
  <c r="J74"/>
  <c r="K74"/>
  <c r="M74" s="1"/>
  <c r="L74"/>
  <c r="P74"/>
  <c r="H107"/>
  <c r="I107"/>
  <c r="J107"/>
  <c r="J108" s="1"/>
  <c r="K107"/>
  <c r="M107" s="1"/>
  <c r="L107"/>
  <c r="P107"/>
  <c r="N108"/>
  <c r="P108" s="1"/>
  <c r="P581" s="1"/>
  <c r="O108"/>
  <c r="H134"/>
  <c r="I134"/>
  <c r="I582" s="1"/>
  <c r="J134"/>
  <c r="K134"/>
  <c r="L134"/>
  <c r="M134"/>
  <c r="P134"/>
  <c r="H181"/>
  <c r="I181"/>
  <c r="J181"/>
  <c r="J582" s="1"/>
  <c r="K181"/>
  <c r="L181"/>
  <c r="M181"/>
  <c r="P181"/>
  <c r="P582" s="1"/>
  <c r="H197"/>
  <c r="I197"/>
  <c r="J197"/>
  <c r="K197"/>
  <c r="M197" s="1"/>
  <c r="L197"/>
  <c r="P197"/>
  <c r="H211"/>
  <c r="I211"/>
  <c r="J211"/>
  <c r="K211"/>
  <c r="M211" s="1"/>
  <c r="L211"/>
  <c r="P211"/>
  <c r="H247"/>
  <c r="I247"/>
  <c r="J247"/>
  <c r="J583" s="1"/>
  <c r="K247"/>
  <c r="L247"/>
  <c r="P247"/>
  <c r="N248"/>
  <c r="P248" s="1"/>
  <c r="O248"/>
  <c r="H287"/>
  <c r="I287"/>
  <c r="I585" s="1"/>
  <c r="J287"/>
  <c r="K287"/>
  <c r="L287"/>
  <c r="L585" s="1"/>
  <c r="P287"/>
  <c r="H324"/>
  <c r="I324"/>
  <c r="J324"/>
  <c r="M324" s="1"/>
  <c r="K324"/>
  <c r="L324"/>
  <c r="P324"/>
  <c r="H379"/>
  <c r="H586" s="1"/>
  <c r="I379"/>
  <c r="J379"/>
  <c r="K379"/>
  <c r="M379" s="1"/>
  <c r="L379"/>
  <c r="L586" s="1"/>
  <c r="P379"/>
  <c r="N380"/>
  <c r="O380"/>
  <c r="T495"/>
  <c r="H572"/>
  <c r="I572"/>
  <c r="J572"/>
  <c r="K572"/>
  <c r="K587" s="1"/>
  <c r="L572"/>
  <c r="P572"/>
  <c r="H578"/>
  <c r="I578"/>
  <c r="J578"/>
  <c r="J588" s="1"/>
  <c r="K578"/>
  <c r="L578"/>
  <c r="P578"/>
  <c r="N579"/>
  <c r="H580"/>
  <c r="N581"/>
  <c r="O581"/>
  <c r="L582"/>
  <c r="N582"/>
  <c r="O582"/>
  <c r="H583"/>
  <c r="I583"/>
  <c r="L583"/>
  <c r="N583"/>
  <c r="O583"/>
  <c r="P583"/>
  <c r="J585"/>
  <c r="K585"/>
  <c r="N585"/>
  <c r="O585"/>
  <c r="P585"/>
  <c r="I586"/>
  <c r="N586"/>
  <c r="O586"/>
  <c r="H587"/>
  <c r="I587"/>
  <c r="L587"/>
  <c r="N587"/>
  <c r="O587"/>
  <c r="P587"/>
  <c r="H588"/>
  <c r="I588"/>
  <c r="L588"/>
  <c r="N588"/>
  <c r="O588"/>
  <c r="P588"/>
  <c r="Q7" i="27"/>
  <c r="Y7"/>
  <c r="H48"/>
  <c r="I48"/>
  <c r="J48"/>
  <c r="K48"/>
  <c r="L48"/>
  <c r="M48"/>
  <c r="P48"/>
  <c r="H74"/>
  <c r="I74"/>
  <c r="I108" s="1"/>
  <c r="I581" s="1"/>
  <c r="J74"/>
  <c r="J108" s="1"/>
  <c r="J581" s="1"/>
  <c r="K74"/>
  <c r="M74" s="1"/>
  <c r="L74"/>
  <c r="P74"/>
  <c r="H107"/>
  <c r="H108" s="1"/>
  <c r="I107"/>
  <c r="J107"/>
  <c r="K107"/>
  <c r="M107" s="1"/>
  <c r="L107"/>
  <c r="P107"/>
  <c r="N108"/>
  <c r="O108"/>
  <c r="H134"/>
  <c r="I134"/>
  <c r="J134"/>
  <c r="K134"/>
  <c r="L134"/>
  <c r="P134"/>
  <c r="H181"/>
  <c r="I181"/>
  <c r="I582" s="1"/>
  <c r="J181"/>
  <c r="K181"/>
  <c r="M181" s="1"/>
  <c r="L181"/>
  <c r="P181"/>
  <c r="H197"/>
  <c r="I197"/>
  <c r="J197"/>
  <c r="K197"/>
  <c r="M197" s="1"/>
  <c r="L197"/>
  <c r="P197"/>
  <c r="H212"/>
  <c r="I212"/>
  <c r="J212"/>
  <c r="K212"/>
  <c r="M212" s="1"/>
  <c r="L212"/>
  <c r="P212"/>
  <c r="H247"/>
  <c r="I247"/>
  <c r="I583" s="1"/>
  <c r="J247"/>
  <c r="J583" s="1"/>
  <c r="K247"/>
  <c r="M247" s="1"/>
  <c r="L247"/>
  <c r="L583" s="1"/>
  <c r="P247"/>
  <c r="P583" s="1"/>
  <c r="N248"/>
  <c r="O248"/>
  <c r="P248" s="1"/>
  <c r="H287"/>
  <c r="I287"/>
  <c r="J287"/>
  <c r="M287" s="1"/>
  <c r="M585" s="1"/>
  <c r="K287"/>
  <c r="K585" s="1"/>
  <c r="L287"/>
  <c r="L585" s="1"/>
  <c r="P287"/>
  <c r="H324"/>
  <c r="I324"/>
  <c r="I586" s="1"/>
  <c r="J324"/>
  <c r="K324"/>
  <c r="L324"/>
  <c r="P324"/>
  <c r="H379"/>
  <c r="H586" s="1"/>
  <c r="I379"/>
  <c r="J379"/>
  <c r="K379"/>
  <c r="L379"/>
  <c r="L586" s="1"/>
  <c r="P379"/>
  <c r="I380"/>
  <c r="N380"/>
  <c r="O380"/>
  <c r="T495"/>
  <c r="H572"/>
  <c r="I572"/>
  <c r="I587" s="1"/>
  <c r="J572"/>
  <c r="J587" s="1"/>
  <c r="K572"/>
  <c r="K587" s="1"/>
  <c r="L572"/>
  <c r="L587" s="1"/>
  <c r="P572"/>
  <c r="P587" s="1"/>
  <c r="H578"/>
  <c r="H588" s="1"/>
  <c r="I578"/>
  <c r="J578"/>
  <c r="J588" s="1"/>
  <c r="K578"/>
  <c r="M578" s="1"/>
  <c r="M588" s="1"/>
  <c r="L578"/>
  <c r="L588" s="1"/>
  <c r="P578"/>
  <c r="P588" s="1"/>
  <c r="H580"/>
  <c r="N581"/>
  <c r="J582"/>
  <c r="N582"/>
  <c r="O582"/>
  <c r="K583"/>
  <c r="M583"/>
  <c r="N583"/>
  <c r="O583"/>
  <c r="I585"/>
  <c r="J585"/>
  <c r="N585"/>
  <c r="O585"/>
  <c r="P585"/>
  <c r="N586"/>
  <c r="O586"/>
  <c r="H587"/>
  <c r="N587"/>
  <c r="O587"/>
  <c r="I588"/>
  <c r="K588"/>
  <c r="N588"/>
  <c r="O588"/>
  <c r="Q7" i="26"/>
  <c r="Y7"/>
  <c r="H48"/>
  <c r="I48"/>
  <c r="J48"/>
  <c r="K48"/>
  <c r="L48"/>
  <c r="M48"/>
  <c r="P48"/>
  <c r="H74"/>
  <c r="I74"/>
  <c r="I108" s="1"/>
  <c r="J74"/>
  <c r="J108" s="1"/>
  <c r="K74"/>
  <c r="L74"/>
  <c r="P74"/>
  <c r="H107"/>
  <c r="H108" s="1"/>
  <c r="I107"/>
  <c r="J107"/>
  <c r="K107"/>
  <c r="M107" s="1"/>
  <c r="L107"/>
  <c r="P107"/>
  <c r="N108"/>
  <c r="O108"/>
  <c r="O581" s="1"/>
  <c r="H134"/>
  <c r="I134"/>
  <c r="J134"/>
  <c r="K134"/>
  <c r="L134"/>
  <c r="P134"/>
  <c r="H181"/>
  <c r="I181"/>
  <c r="J181"/>
  <c r="K181"/>
  <c r="M181" s="1"/>
  <c r="L181"/>
  <c r="L582" s="1"/>
  <c r="P181"/>
  <c r="H197"/>
  <c r="I197"/>
  <c r="I582" s="1"/>
  <c r="J197"/>
  <c r="K197"/>
  <c r="L197"/>
  <c r="P197"/>
  <c r="H211"/>
  <c r="H248" s="1"/>
  <c r="L248" s="1"/>
  <c r="I211"/>
  <c r="J211"/>
  <c r="K211"/>
  <c r="M211" s="1"/>
  <c r="L211"/>
  <c r="P211"/>
  <c r="H247"/>
  <c r="H583" s="1"/>
  <c r="I247"/>
  <c r="I583" s="1"/>
  <c r="K583" s="1"/>
  <c r="J247"/>
  <c r="K247"/>
  <c r="L247"/>
  <c r="M247"/>
  <c r="P247"/>
  <c r="N248"/>
  <c r="O248"/>
  <c r="H287"/>
  <c r="I287"/>
  <c r="J287"/>
  <c r="K287"/>
  <c r="L287"/>
  <c r="P287"/>
  <c r="H324"/>
  <c r="I324"/>
  <c r="J324"/>
  <c r="K324"/>
  <c r="L324"/>
  <c r="L586" s="1"/>
  <c r="P324"/>
  <c r="H379"/>
  <c r="I379"/>
  <c r="I586" s="1"/>
  <c r="J379"/>
  <c r="K379"/>
  <c r="M379" s="1"/>
  <c r="L379"/>
  <c r="P379"/>
  <c r="H380"/>
  <c r="L380" s="1"/>
  <c r="N380"/>
  <c r="O380"/>
  <c r="O579" s="1"/>
  <c r="P380"/>
  <c r="T495"/>
  <c r="H572"/>
  <c r="I572"/>
  <c r="J572"/>
  <c r="M572" s="1"/>
  <c r="M587" s="1"/>
  <c r="K572"/>
  <c r="L572"/>
  <c r="P572"/>
  <c r="H578"/>
  <c r="I578"/>
  <c r="J578"/>
  <c r="K578"/>
  <c r="K588" s="1"/>
  <c r="L578"/>
  <c r="P578"/>
  <c r="H580"/>
  <c r="J581"/>
  <c r="H582"/>
  <c r="N582"/>
  <c r="O582"/>
  <c r="J583"/>
  <c r="L583"/>
  <c r="M583"/>
  <c r="N583"/>
  <c r="O583"/>
  <c r="H585"/>
  <c r="I585"/>
  <c r="K585"/>
  <c r="L585"/>
  <c r="N585"/>
  <c r="O585"/>
  <c r="H586"/>
  <c r="N586"/>
  <c r="P586" s="1"/>
  <c r="O586"/>
  <c r="H587"/>
  <c r="I587"/>
  <c r="K587"/>
  <c r="L587"/>
  <c r="N587"/>
  <c r="O587"/>
  <c r="P587" s="1"/>
  <c r="H588"/>
  <c r="I588"/>
  <c r="J588"/>
  <c r="L588"/>
  <c r="N588"/>
  <c r="P588" s="1"/>
  <c r="O588"/>
  <c r="Q7" i="25"/>
  <c r="Y7"/>
  <c r="H48"/>
  <c r="I48"/>
  <c r="J48"/>
  <c r="K48"/>
  <c r="M48" s="1"/>
  <c r="L48"/>
  <c r="P48"/>
  <c r="H74"/>
  <c r="I74"/>
  <c r="I108" s="1"/>
  <c r="J74"/>
  <c r="K74"/>
  <c r="L74"/>
  <c r="M74"/>
  <c r="P74"/>
  <c r="H107"/>
  <c r="I107"/>
  <c r="J107"/>
  <c r="K107"/>
  <c r="L107"/>
  <c r="P107"/>
  <c r="J108"/>
  <c r="J581" s="1"/>
  <c r="N108"/>
  <c r="P108" s="1"/>
  <c r="P581" s="1"/>
  <c r="O108"/>
  <c r="H134"/>
  <c r="I134"/>
  <c r="J134"/>
  <c r="K134"/>
  <c r="L134"/>
  <c r="M134"/>
  <c r="P134"/>
  <c r="H181"/>
  <c r="I181"/>
  <c r="J181"/>
  <c r="K181"/>
  <c r="M181" s="1"/>
  <c r="L181"/>
  <c r="P181"/>
  <c r="H197"/>
  <c r="I197"/>
  <c r="J197"/>
  <c r="K197"/>
  <c r="K582" s="1"/>
  <c r="L197"/>
  <c r="L582" s="1"/>
  <c r="P197"/>
  <c r="H247"/>
  <c r="I247"/>
  <c r="I583" s="1"/>
  <c r="J247"/>
  <c r="J583" s="1"/>
  <c r="K247"/>
  <c r="L247"/>
  <c r="L583" s="1"/>
  <c r="M247"/>
  <c r="M583" s="1"/>
  <c r="P247"/>
  <c r="P583" s="1"/>
  <c r="N248"/>
  <c r="O248"/>
  <c r="H287"/>
  <c r="H380" s="1"/>
  <c r="L380" s="1"/>
  <c r="I287"/>
  <c r="J287"/>
  <c r="M287" s="1"/>
  <c r="M585" s="1"/>
  <c r="K287"/>
  <c r="L287"/>
  <c r="L585" s="1"/>
  <c r="P287"/>
  <c r="H324"/>
  <c r="I324"/>
  <c r="I380" s="1"/>
  <c r="J324"/>
  <c r="M324" s="1"/>
  <c r="K324"/>
  <c r="L324"/>
  <c r="P324"/>
  <c r="H379"/>
  <c r="I379"/>
  <c r="J379"/>
  <c r="K379"/>
  <c r="L379"/>
  <c r="L586" s="1"/>
  <c r="P379"/>
  <c r="N380"/>
  <c r="O380"/>
  <c r="T495"/>
  <c r="H572"/>
  <c r="H587" s="1"/>
  <c r="I572"/>
  <c r="I587" s="1"/>
  <c r="J572"/>
  <c r="J587" s="1"/>
  <c r="K572"/>
  <c r="L572"/>
  <c r="M572"/>
  <c r="M587" s="1"/>
  <c r="P572"/>
  <c r="H578"/>
  <c r="I578"/>
  <c r="I588" s="1"/>
  <c r="J578"/>
  <c r="J588" s="1"/>
  <c r="K578"/>
  <c r="M578" s="1"/>
  <c r="M588" s="1"/>
  <c r="L578"/>
  <c r="P578"/>
  <c r="P588" s="1"/>
  <c r="O579"/>
  <c r="H580"/>
  <c r="N581"/>
  <c r="O581"/>
  <c r="N582"/>
  <c r="O582"/>
  <c r="P582"/>
  <c r="H583"/>
  <c r="K583"/>
  <c r="N583"/>
  <c r="O583"/>
  <c r="I585"/>
  <c r="J585"/>
  <c r="K585"/>
  <c r="N585"/>
  <c r="O585"/>
  <c r="P585"/>
  <c r="H586"/>
  <c r="N586"/>
  <c r="O586"/>
  <c r="K587"/>
  <c r="L587"/>
  <c r="N587"/>
  <c r="O587"/>
  <c r="P587"/>
  <c r="H588"/>
  <c r="L588"/>
  <c r="N588"/>
  <c r="O588"/>
  <c r="Q7" i="24"/>
  <c r="Y7"/>
  <c r="H48"/>
  <c r="I48"/>
  <c r="J48"/>
  <c r="K48"/>
  <c r="M48" s="1"/>
  <c r="L48"/>
  <c r="P48"/>
  <c r="H74"/>
  <c r="I74"/>
  <c r="I108" s="1"/>
  <c r="I581" s="1"/>
  <c r="J74"/>
  <c r="K74"/>
  <c r="M74" s="1"/>
  <c r="L74"/>
  <c r="P74"/>
  <c r="H107"/>
  <c r="I107"/>
  <c r="J107"/>
  <c r="K107"/>
  <c r="M107" s="1"/>
  <c r="L107"/>
  <c r="P107"/>
  <c r="J108"/>
  <c r="J581" s="1"/>
  <c r="N108"/>
  <c r="P108" s="1"/>
  <c r="P581" s="1"/>
  <c r="O108"/>
  <c r="H134"/>
  <c r="I134"/>
  <c r="I248" s="1"/>
  <c r="J134"/>
  <c r="K134"/>
  <c r="L134"/>
  <c r="M134"/>
  <c r="P134"/>
  <c r="H181"/>
  <c r="I181"/>
  <c r="J181"/>
  <c r="J582" s="1"/>
  <c r="K181"/>
  <c r="K582" s="1"/>
  <c r="L181"/>
  <c r="P181"/>
  <c r="H208"/>
  <c r="I208"/>
  <c r="J208"/>
  <c r="K208"/>
  <c r="M208" s="1"/>
  <c r="L208"/>
  <c r="P208"/>
  <c r="H223"/>
  <c r="H583" s="1"/>
  <c r="I223"/>
  <c r="I583" s="1"/>
  <c r="J223"/>
  <c r="K223"/>
  <c r="M223" s="1"/>
  <c r="L223"/>
  <c r="P223"/>
  <c r="H247"/>
  <c r="I247"/>
  <c r="J247"/>
  <c r="K247"/>
  <c r="M247" s="1"/>
  <c r="L247"/>
  <c r="P247"/>
  <c r="N248"/>
  <c r="P248" s="1"/>
  <c r="P582" s="1"/>
  <c r="O248"/>
  <c r="H287"/>
  <c r="I287"/>
  <c r="I585" s="1"/>
  <c r="J287"/>
  <c r="K287"/>
  <c r="L287"/>
  <c r="L585" s="1"/>
  <c r="M287"/>
  <c r="M585" s="1"/>
  <c r="P287"/>
  <c r="H324"/>
  <c r="I324"/>
  <c r="I380" s="1"/>
  <c r="J324"/>
  <c r="K324"/>
  <c r="L324"/>
  <c r="M324"/>
  <c r="P324"/>
  <c r="H379"/>
  <c r="H586" s="1"/>
  <c r="I379"/>
  <c r="J379"/>
  <c r="J586" s="1"/>
  <c r="K379"/>
  <c r="M379" s="1"/>
  <c r="M586" s="1"/>
  <c r="L379"/>
  <c r="P379"/>
  <c r="K380"/>
  <c r="M380" s="1"/>
  <c r="N380"/>
  <c r="O380"/>
  <c r="T495"/>
  <c r="H572"/>
  <c r="H587" s="1"/>
  <c r="I572"/>
  <c r="I587" s="1"/>
  <c r="J572"/>
  <c r="J587" s="1"/>
  <c r="K572"/>
  <c r="L572"/>
  <c r="M572"/>
  <c r="M587" s="1"/>
  <c r="P572"/>
  <c r="H578"/>
  <c r="I578"/>
  <c r="J578"/>
  <c r="J588" s="1"/>
  <c r="K578"/>
  <c r="M578" s="1"/>
  <c r="M588" s="1"/>
  <c r="L578"/>
  <c r="P578"/>
  <c r="P588" s="1"/>
  <c r="N579"/>
  <c r="O579"/>
  <c r="H580"/>
  <c r="N581"/>
  <c r="O581"/>
  <c r="H582"/>
  <c r="N582"/>
  <c r="O582"/>
  <c r="J583"/>
  <c r="J585"/>
  <c r="K585"/>
  <c r="N585"/>
  <c r="O585"/>
  <c r="P585"/>
  <c r="I586"/>
  <c r="K586"/>
  <c r="L586"/>
  <c r="N586"/>
  <c r="O586"/>
  <c r="P586"/>
  <c r="K587"/>
  <c r="L587"/>
  <c r="N587"/>
  <c r="O587"/>
  <c r="P587"/>
  <c r="H588"/>
  <c r="K588"/>
  <c r="L588"/>
  <c r="N588"/>
  <c r="O588"/>
  <c r="Q7" i="23"/>
  <c r="Y7"/>
  <c r="H48"/>
  <c r="I48"/>
  <c r="J48"/>
  <c r="K48"/>
  <c r="M48" s="1"/>
  <c r="L48"/>
  <c r="P48"/>
  <c r="H74"/>
  <c r="H108" s="1"/>
  <c r="I74"/>
  <c r="J74"/>
  <c r="K74"/>
  <c r="M74" s="1"/>
  <c r="L74"/>
  <c r="P74"/>
  <c r="H107"/>
  <c r="I107"/>
  <c r="J107"/>
  <c r="K107"/>
  <c r="M107" s="1"/>
  <c r="L107"/>
  <c r="P107"/>
  <c r="I108"/>
  <c r="J108"/>
  <c r="K108"/>
  <c r="M108"/>
  <c r="M581" s="1"/>
  <c r="N108"/>
  <c r="O108"/>
  <c r="H134"/>
  <c r="I134"/>
  <c r="J134"/>
  <c r="K134"/>
  <c r="L134"/>
  <c r="M134"/>
  <c r="P134"/>
  <c r="H181"/>
  <c r="I181"/>
  <c r="J181"/>
  <c r="M181" s="1"/>
  <c r="K181"/>
  <c r="L181"/>
  <c r="P181"/>
  <c r="H198"/>
  <c r="H582" s="1"/>
  <c r="I198"/>
  <c r="J198"/>
  <c r="K198"/>
  <c r="L198"/>
  <c r="L582" s="1"/>
  <c r="P198"/>
  <c r="H216"/>
  <c r="I216"/>
  <c r="J216"/>
  <c r="K216"/>
  <c r="M216" s="1"/>
  <c r="L216"/>
  <c r="P216"/>
  <c r="H247"/>
  <c r="H583" s="1"/>
  <c r="I247"/>
  <c r="I583" s="1"/>
  <c r="J247"/>
  <c r="K247"/>
  <c r="M247" s="1"/>
  <c r="M583" s="1"/>
  <c r="L247"/>
  <c r="L583" s="1"/>
  <c r="P247"/>
  <c r="N248"/>
  <c r="O248"/>
  <c r="H287"/>
  <c r="I287"/>
  <c r="J287"/>
  <c r="K287"/>
  <c r="L287"/>
  <c r="M287"/>
  <c r="P287"/>
  <c r="P585" s="1"/>
  <c r="H324"/>
  <c r="I324"/>
  <c r="J324"/>
  <c r="K324"/>
  <c r="L324"/>
  <c r="P324"/>
  <c r="H379"/>
  <c r="H380" s="1"/>
  <c r="L380" s="1"/>
  <c r="I379"/>
  <c r="J379"/>
  <c r="K379"/>
  <c r="M379" s="1"/>
  <c r="L379"/>
  <c r="P379"/>
  <c r="P586" s="1"/>
  <c r="N380"/>
  <c r="O380"/>
  <c r="H412"/>
  <c r="I412"/>
  <c r="J412"/>
  <c r="M412" s="1"/>
  <c r="K412"/>
  <c r="L412"/>
  <c r="P412"/>
  <c r="T495"/>
  <c r="H572"/>
  <c r="I572"/>
  <c r="J572"/>
  <c r="J587" s="1"/>
  <c r="K572"/>
  <c r="K587" s="1"/>
  <c r="L572"/>
  <c r="P572"/>
  <c r="P587" s="1"/>
  <c r="H578"/>
  <c r="I578"/>
  <c r="J578"/>
  <c r="K578"/>
  <c r="K588" s="1"/>
  <c r="L578"/>
  <c r="P578"/>
  <c r="H580"/>
  <c r="I581"/>
  <c r="J581"/>
  <c r="K581"/>
  <c r="O581"/>
  <c r="N582"/>
  <c r="O582"/>
  <c r="J583"/>
  <c r="K583"/>
  <c r="N583"/>
  <c r="O583"/>
  <c r="P583"/>
  <c r="H585"/>
  <c r="I585"/>
  <c r="J585"/>
  <c r="K585"/>
  <c r="L585"/>
  <c r="M585"/>
  <c r="N585"/>
  <c r="O585"/>
  <c r="H586"/>
  <c r="I586"/>
  <c r="L586"/>
  <c r="N586"/>
  <c r="O586"/>
  <c r="H587"/>
  <c r="I587"/>
  <c r="L587"/>
  <c r="N587"/>
  <c r="O587"/>
  <c r="H588"/>
  <c r="I588"/>
  <c r="L588"/>
  <c r="N588"/>
  <c r="O588"/>
  <c r="P588"/>
  <c r="Q7" i="22"/>
  <c r="Y7"/>
  <c r="H48"/>
  <c r="I48"/>
  <c r="L48" s="1"/>
  <c r="J48"/>
  <c r="K48"/>
  <c r="M48" s="1"/>
  <c r="P48"/>
  <c r="H74"/>
  <c r="H108" s="1"/>
  <c r="I74"/>
  <c r="I108" s="1"/>
  <c r="I581" s="1"/>
  <c r="J74"/>
  <c r="K74"/>
  <c r="M74" s="1"/>
  <c r="P74"/>
  <c r="H107"/>
  <c r="I107"/>
  <c r="J107"/>
  <c r="K107"/>
  <c r="M107" s="1"/>
  <c r="L107"/>
  <c r="P107"/>
  <c r="K108"/>
  <c r="N108"/>
  <c r="O108"/>
  <c r="H134"/>
  <c r="I134"/>
  <c r="J134"/>
  <c r="K134"/>
  <c r="M134" s="1"/>
  <c r="P134"/>
  <c r="H181"/>
  <c r="I181"/>
  <c r="L181" s="1"/>
  <c r="J181"/>
  <c r="K181"/>
  <c r="P181"/>
  <c r="H199"/>
  <c r="I199"/>
  <c r="J199"/>
  <c r="K199"/>
  <c r="M199" s="1"/>
  <c r="P199"/>
  <c r="H224"/>
  <c r="H583" s="1"/>
  <c r="I224"/>
  <c r="J224"/>
  <c r="K224"/>
  <c r="L224"/>
  <c r="L583" s="1"/>
  <c r="P224"/>
  <c r="H247"/>
  <c r="I247"/>
  <c r="J247"/>
  <c r="K247"/>
  <c r="M247" s="1"/>
  <c r="L247"/>
  <c r="P247"/>
  <c r="N248"/>
  <c r="O248"/>
  <c r="H287"/>
  <c r="I287"/>
  <c r="J287"/>
  <c r="M287" s="1"/>
  <c r="K287"/>
  <c r="L287"/>
  <c r="P287"/>
  <c r="P585" s="1"/>
  <c r="H324"/>
  <c r="I324"/>
  <c r="I586" s="1"/>
  <c r="J324"/>
  <c r="K324"/>
  <c r="M324" s="1"/>
  <c r="L324"/>
  <c r="P324"/>
  <c r="H379"/>
  <c r="I379"/>
  <c r="J379"/>
  <c r="M379" s="1"/>
  <c r="K379"/>
  <c r="K586" s="1"/>
  <c r="L379"/>
  <c r="P379"/>
  <c r="N380"/>
  <c r="N579" s="1"/>
  <c r="O380"/>
  <c r="H426"/>
  <c r="I426"/>
  <c r="J426"/>
  <c r="M426" s="1"/>
  <c r="K426"/>
  <c r="P426"/>
  <c r="T495"/>
  <c r="H572"/>
  <c r="I572"/>
  <c r="J572"/>
  <c r="K572"/>
  <c r="L572"/>
  <c r="P572"/>
  <c r="H578"/>
  <c r="I578"/>
  <c r="I588" s="1"/>
  <c r="J578"/>
  <c r="K578"/>
  <c r="L578"/>
  <c r="L588" s="1"/>
  <c r="M578"/>
  <c r="M588" s="1"/>
  <c r="P578"/>
  <c r="H580"/>
  <c r="N581"/>
  <c r="I582"/>
  <c r="N582"/>
  <c r="O582"/>
  <c r="I583"/>
  <c r="J583"/>
  <c r="K583"/>
  <c r="N583"/>
  <c r="O583"/>
  <c r="P583"/>
  <c r="I584"/>
  <c r="J584"/>
  <c r="K584"/>
  <c r="L584"/>
  <c r="M584"/>
  <c r="N584"/>
  <c r="O584"/>
  <c r="P584"/>
  <c r="H585"/>
  <c r="I585"/>
  <c r="J585"/>
  <c r="L585"/>
  <c r="M585"/>
  <c r="N585"/>
  <c r="O585"/>
  <c r="H586"/>
  <c r="J586"/>
  <c r="L586"/>
  <c r="N586"/>
  <c r="O586"/>
  <c r="K587"/>
  <c r="L587"/>
  <c r="P587"/>
  <c r="J588"/>
  <c r="K588"/>
  <c r="N588"/>
  <c r="O588"/>
  <c r="P588"/>
  <c r="Q7" i="21"/>
  <c r="Y7"/>
  <c r="H48"/>
  <c r="I48"/>
  <c r="J48"/>
  <c r="K48"/>
  <c r="M48"/>
  <c r="P48"/>
  <c r="H74"/>
  <c r="H108" s="1"/>
  <c r="I74"/>
  <c r="I108" s="1"/>
  <c r="J74"/>
  <c r="M74" s="1"/>
  <c r="K74"/>
  <c r="P74"/>
  <c r="H107"/>
  <c r="I107"/>
  <c r="J107"/>
  <c r="K107"/>
  <c r="K108" s="1"/>
  <c r="K584" s="1"/>
  <c r="L107"/>
  <c r="M107"/>
  <c r="P107"/>
  <c r="N108"/>
  <c r="O108"/>
  <c r="O584" s="1"/>
  <c r="H134"/>
  <c r="I134"/>
  <c r="J134"/>
  <c r="M134" s="1"/>
  <c r="K134"/>
  <c r="P134"/>
  <c r="H181"/>
  <c r="I181"/>
  <c r="J181"/>
  <c r="M181" s="1"/>
  <c r="K181"/>
  <c r="P181"/>
  <c r="H200"/>
  <c r="I200"/>
  <c r="J200"/>
  <c r="K200"/>
  <c r="K585" s="1"/>
  <c r="P200"/>
  <c r="H234"/>
  <c r="I234"/>
  <c r="J234"/>
  <c r="K234"/>
  <c r="L234"/>
  <c r="L586" s="1"/>
  <c r="M234"/>
  <c r="P234"/>
  <c r="H247"/>
  <c r="I247"/>
  <c r="J247"/>
  <c r="M247" s="1"/>
  <c r="M587" s="1"/>
  <c r="K247"/>
  <c r="L247"/>
  <c r="P247"/>
  <c r="P587" s="1"/>
  <c r="N248"/>
  <c r="O248"/>
  <c r="H287"/>
  <c r="I287"/>
  <c r="J287"/>
  <c r="M287" s="1"/>
  <c r="M588" s="1"/>
  <c r="K287"/>
  <c r="K588" s="1"/>
  <c r="L287"/>
  <c r="P287"/>
  <c r="H324"/>
  <c r="I324"/>
  <c r="J324"/>
  <c r="M324" s="1"/>
  <c r="K324"/>
  <c r="L324"/>
  <c r="P324"/>
  <c r="H342"/>
  <c r="I342"/>
  <c r="J342"/>
  <c r="M342" s="1"/>
  <c r="K342"/>
  <c r="L342"/>
  <c r="P342"/>
  <c r="H379"/>
  <c r="H380" s="1"/>
  <c r="I379"/>
  <c r="J379"/>
  <c r="M379" s="1"/>
  <c r="K379"/>
  <c r="L379"/>
  <c r="L589" s="1"/>
  <c r="P379"/>
  <c r="J380"/>
  <c r="M380" s="1"/>
  <c r="N380"/>
  <c r="O380"/>
  <c r="T495"/>
  <c r="H572"/>
  <c r="I572"/>
  <c r="J572"/>
  <c r="M572" s="1"/>
  <c r="M590" s="1"/>
  <c r="K572"/>
  <c r="K590" s="1"/>
  <c r="P572"/>
  <c r="H581"/>
  <c r="H591" s="1"/>
  <c r="I581"/>
  <c r="I591" s="1"/>
  <c r="J581"/>
  <c r="K581"/>
  <c r="L581"/>
  <c r="M581"/>
  <c r="M591" s="1"/>
  <c r="P581"/>
  <c r="H583"/>
  <c r="N584"/>
  <c r="H585"/>
  <c r="J585"/>
  <c r="N585"/>
  <c r="O585"/>
  <c r="I586"/>
  <c r="J586"/>
  <c r="K586"/>
  <c r="M586"/>
  <c r="N586"/>
  <c r="O586"/>
  <c r="P586"/>
  <c r="H587"/>
  <c r="J587"/>
  <c r="K587"/>
  <c r="L587"/>
  <c r="N587"/>
  <c r="O587"/>
  <c r="H588"/>
  <c r="I588"/>
  <c r="J588"/>
  <c r="L588"/>
  <c r="N588"/>
  <c r="O588"/>
  <c r="P588"/>
  <c r="J589"/>
  <c r="K589"/>
  <c r="N589"/>
  <c r="O589"/>
  <c r="H590"/>
  <c r="J590"/>
  <c r="N590"/>
  <c r="O590"/>
  <c r="P590"/>
  <c r="J591"/>
  <c r="K591"/>
  <c r="L591"/>
  <c r="N591"/>
  <c r="O591"/>
  <c r="P591"/>
  <c r="Q7" i="20"/>
  <c r="Y7"/>
  <c r="H48"/>
  <c r="I48"/>
  <c r="J48"/>
  <c r="M48" s="1"/>
  <c r="K48"/>
  <c r="P48"/>
  <c r="H74"/>
  <c r="I74"/>
  <c r="J74"/>
  <c r="K74"/>
  <c r="M74"/>
  <c r="P74"/>
  <c r="H107"/>
  <c r="I107"/>
  <c r="J107"/>
  <c r="J108" s="1"/>
  <c r="K107"/>
  <c r="L107"/>
  <c r="M107"/>
  <c r="P107"/>
  <c r="N108"/>
  <c r="O108"/>
  <c r="H134"/>
  <c r="I134"/>
  <c r="J134"/>
  <c r="M134" s="1"/>
  <c r="K134"/>
  <c r="P134"/>
  <c r="P137"/>
  <c r="H181"/>
  <c r="I181"/>
  <c r="J181"/>
  <c r="K181"/>
  <c r="P181"/>
  <c r="H197"/>
  <c r="I197"/>
  <c r="J197"/>
  <c r="M197" s="1"/>
  <c r="K197"/>
  <c r="K640" s="1"/>
  <c r="P197"/>
  <c r="H247"/>
  <c r="I247"/>
  <c r="J247"/>
  <c r="M247" s="1"/>
  <c r="M641" s="1"/>
  <c r="K247"/>
  <c r="L247"/>
  <c r="P247"/>
  <c r="P641" s="1"/>
  <c r="H305"/>
  <c r="I305"/>
  <c r="J305"/>
  <c r="K305"/>
  <c r="L305"/>
  <c r="P305"/>
  <c r="N306"/>
  <c r="O306"/>
  <c r="P309"/>
  <c r="H345"/>
  <c r="I345"/>
  <c r="J345"/>
  <c r="K345"/>
  <c r="L345"/>
  <c r="L643" s="1"/>
  <c r="P345"/>
  <c r="H382"/>
  <c r="I382"/>
  <c r="J382"/>
  <c r="K382"/>
  <c r="M382"/>
  <c r="P382"/>
  <c r="H399"/>
  <c r="I399"/>
  <c r="L399" s="1"/>
  <c r="J399"/>
  <c r="K399"/>
  <c r="M399" s="1"/>
  <c r="P399"/>
  <c r="H437"/>
  <c r="I437"/>
  <c r="J437"/>
  <c r="K437"/>
  <c r="L437"/>
  <c r="P437"/>
  <c r="P644" s="1"/>
  <c r="N438"/>
  <c r="O438"/>
  <c r="P440"/>
  <c r="T553"/>
  <c r="H630"/>
  <c r="H645" s="1"/>
  <c r="I630"/>
  <c r="I645" s="1"/>
  <c r="J630"/>
  <c r="K630"/>
  <c r="M630"/>
  <c r="M645" s="1"/>
  <c r="P630"/>
  <c r="H636"/>
  <c r="I636"/>
  <c r="I646" s="1"/>
  <c r="J636"/>
  <c r="M636" s="1"/>
  <c r="M646" s="1"/>
  <c r="K636"/>
  <c r="L636"/>
  <c r="P636"/>
  <c r="H638"/>
  <c r="O639"/>
  <c r="N640"/>
  <c r="O640"/>
  <c r="H641"/>
  <c r="I641"/>
  <c r="J641"/>
  <c r="K641"/>
  <c r="L641"/>
  <c r="N641"/>
  <c r="O641"/>
  <c r="H642"/>
  <c r="I642"/>
  <c r="J642"/>
  <c r="L642"/>
  <c r="N642"/>
  <c r="O642"/>
  <c r="P642"/>
  <c r="H643"/>
  <c r="I643"/>
  <c r="K643"/>
  <c r="N643"/>
  <c r="O643"/>
  <c r="P643"/>
  <c r="J644"/>
  <c r="N644"/>
  <c r="O644"/>
  <c r="J645"/>
  <c r="K645"/>
  <c r="N645"/>
  <c r="O645"/>
  <c r="P645"/>
  <c r="H646"/>
  <c r="J646"/>
  <c r="K646"/>
  <c r="L646"/>
  <c r="N646"/>
  <c r="O646"/>
  <c r="P646"/>
  <c r="Q7" i="19"/>
  <c r="Y7"/>
  <c r="H48"/>
  <c r="I48"/>
  <c r="J48"/>
  <c r="M48" s="1"/>
  <c r="K48"/>
  <c r="L48"/>
  <c r="P48"/>
  <c r="H74"/>
  <c r="I74"/>
  <c r="J74"/>
  <c r="K74"/>
  <c r="M74"/>
  <c r="P74"/>
  <c r="H107"/>
  <c r="I107"/>
  <c r="J107"/>
  <c r="K107"/>
  <c r="M107" s="1"/>
  <c r="L107"/>
  <c r="P107"/>
  <c r="K108"/>
  <c r="N108"/>
  <c r="N581" s="1"/>
  <c r="O108"/>
  <c r="H134"/>
  <c r="I134"/>
  <c r="J134"/>
  <c r="M134" s="1"/>
  <c r="K134"/>
  <c r="P134"/>
  <c r="H181"/>
  <c r="I181"/>
  <c r="J181"/>
  <c r="K181"/>
  <c r="M181"/>
  <c r="P181"/>
  <c r="H207"/>
  <c r="I207"/>
  <c r="L207" s="1"/>
  <c r="J207"/>
  <c r="K207"/>
  <c r="P207"/>
  <c r="H247"/>
  <c r="I247"/>
  <c r="J247"/>
  <c r="M247" s="1"/>
  <c r="M583" s="1"/>
  <c r="K247"/>
  <c r="K583" s="1"/>
  <c r="L247"/>
  <c r="P247"/>
  <c r="H287"/>
  <c r="I287"/>
  <c r="J287"/>
  <c r="M287" s="1"/>
  <c r="M584" s="1"/>
  <c r="K287"/>
  <c r="L287"/>
  <c r="L584" s="1"/>
  <c r="P287"/>
  <c r="H324"/>
  <c r="I324"/>
  <c r="J324"/>
  <c r="K324"/>
  <c r="L324"/>
  <c r="M324"/>
  <c r="P324"/>
  <c r="H344"/>
  <c r="H380" s="1"/>
  <c r="I344"/>
  <c r="J344"/>
  <c r="M344" s="1"/>
  <c r="K344"/>
  <c r="L344"/>
  <c r="P344"/>
  <c r="H379"/>
  <c r="I379"/>
  <c r="J379"/>
  <c r="K379"/>
  <c r="L379"/>
  <c r="M379"/>
  <c r="P379"/>
  <c r="N380"/>
  <c r="O380"/>
  <c r="T495"/>
  <c r="H572"/>
  <c r="I572"/>
  <c r="I586" s="1"/>
  <c r="J572"/>
  <c r="M572" s="1"/>
  <c r="M586" s="1"/>
  <c r="K572"/>
  <c r="P572"/>
  <c r="P586" s="1"/>
  <c r="H578"/>
  <c r="I578"/>
  <c r="J578"/>
  <c r="K578"/>
  <c r="M578" s="1"/>
  <c r="M587" s="1"/>
  <c r="L578"/>
  <c r="P578"/>
  <c r="N579"/>
  <c r="H580"/>
  <c r="K581"/>
  <c r="I582"/>
  <c r="N582"/>
  <c r="O582"/>
  <c r="H583"/>
  <c r="I583"/>
  <c r="J583"/>
  <c r="L583"/>
  <c r="N583"/>
  <c r="O583"/>
  <c r="P583"/>
  <c r="H584"/>
  <c r="I584"/>
  <c r="J584"/>
  <c r="N584"/>
  <c r="O584"/>
  <c r="P584"/>
  <c r="J585"/>
  <c r="K585"/>
  <c r="M585"/>
  <c r="N585"/>
  <c r="O585"/>
  <c r="P585"/>
  <c r="H586"/>
  <c r="J586"/>
  <c r="K586"/>
  <c r="N586"/>
  <c r="O586"/>
  <c r="H587"/>
  <c r="I587"/>
  <c r="J587"/>
  <c r="L587"/>
  <c r="N587"/>
  <c r="O587"/>
  <c r="P587"/>
  <c r="Q7" i="18"/>
  <c r="Y7"/>
  <c r="H48"/>
  <c r="I48"/>
  <c r="J48"/>
  <c r="M48" s="1"/>
  <c r="K48"/>
  <c r="P48"/>
  <c r="H74"/>
  <c r="I74"/>
  <c r="J74"/>
  <c r="M74" s="1"/>
  <c r="K74"/>
  <c r="P74"/>
  <c r="H107"/>
  <c r="I107"/>
  <c r="J107"/>
  <c r="K107"/>
  <c r="M107" s="1"/>
  <c r="L107"/>
  <c r="P107"/>
  <c r="N108"/>
  <c r="N581" s="1"/>
  <c r="O108"/>
  <c r="O581" s="1"/>
  <c r="H134"/>
  <c r="I134"/>
  <c r="J134"/>
  <c r="M134" s="1"/>
  <c r="K134"/>
  <c r="P134"/>
  <c r="H181"/>
  <c r="I181"/>
  <c r="L181" s="1"/>
  <c r="J181"/>
  <c r="M181" s="1"/>
  <c r="K181"/>
  <c r="P181"/>
  <c r="H203"/>
  <c r="I203"/>
  <c r="J203"/>
  <c r="M203" s="1"/>
  <c r="K203"/>
  <c r="P203"/>
  <c r="H216"/>
  <c r="I216"/>
  <c r="J216"/>
  <c r="K216"/>
  <c r="L216"/>
  <c r="P216"/>
  <c r="H247"/>
  <c r="I247"/>
  <c r="J247"/>
  <c r="M247" s="1"/>
  <c r="K247"/>
  <c r="K583" s="1"/>
  <c r="L247"/>
  <c r="P247"/>
  <c r="N248"/>
  <c r="O248"/>
  <c r="O582" s="1"/>
  <c r="H287"/>
  <c r="I287"/>
  <c r="I584" s="1"/>
  <c r="J287"/>
  <c r="M287" s="1"/>
  <c r="K287"/>
  <c r="P287"/>
  <c r="H324"/>
  <c r="I324"/>
  <c r="J324"/>
  <c r="K324"/>
  <c r="P324"/>
  <c r="H340"/>
  <c r="I340"/>
  <c r="J340"/>
  <c r="K340"/>
  <c r="M340" s="1"/>
  <c r="L340"/>
  <c r="P340"/>
  <c r="H379"/>
  <c r="I379"/>
  <c r="J379"/>
  <c r="K379"/>
  <c r="L379"/>
  <c r="P379"/>
  <c r="N380"/>
  <c r="N585" s="1"/>
  <c r="O380"/>
  <c r="O585" s="1"/>
  <c r="T495"/>
  <c r="H572"/>
  <c r="H586" s="1"/>
  <c r="I572"/>
  <c r="J572"/>
  <c r="M572" s="1"/>
  <c r="M586" s="1"/>
  <c r="K572"/>
  <c r="P572"/>
  <c r="P586" s="1"/>
  <c r="H578"/>
  <c r="I578"/>
  <c r="I587" s="1"/>
  <c r="J578"/>
  <c r="J587" s="1"/>
  <c r="K578"/>
  <c r="M578" s="1"/>
  <c r="M587" s="1"/>
  <c r="L578"/>
  <c r="P578"/>
  <c r="H580"/>
  <c r="J582"/>
  <c r="I583"/>
  <c r="J584"/>
  <c r="K584"/>
  <c r="J585"/>
  <c r="J586"/>
  <c r="K586"/>
  <c r="N586"/>
  <c r="O586"/>
  <c r="H587"/>
  <c r="K587"/>
  <c r="L587"/>
  <c r="N587"/>
  <c r="O587"/>
  <c r="P587"/>
  <c r="Q7" i="17"/>
  <c r="Y7"/>
  <c r="H48"/>
  <c r="I48"/>
  <c r="J48"/>
  <c r="K48"/>
  <c r="L48"/>
  <c r="M48"/>
  <c r="P48"/>
  <c r="H74"/>
  <c r="I74"/>
  <c r="J74"/>
  <c r="M74" s="1"/>
  <c r="K74"/>
  <c r="L74"/>
  <c r="P74"/>
  <c r="H107"/>
  <c r="I107"/>
  <c r="J107"/>
  <c r="K107"/>
  <c r="L107"/>
  <c r="P107"/>
  <c r="N108"/>
  <c r="O108"/>
  <c r="H134"/>
  <c r="H582" s="1"/>
  <c r="I134"/>
  <c r="J134"/>
  <c r="K134"/>
  <c r="L134"/>
  <c r="L582" s="1"/>
  <c r="M134"/>
  <c r="P134"/>
  <c r="H181"/>
  <c r="I181"/>
  <c r="I582" s="1"/>
  <c r="J181"/>
  <c r="M181" s="1"/>
  <c r="K181"/>
  <c r="L181"/>
  <c r="P181"/>
  <c r="P582" s="1"/>
  <c r="H198"/>
  <c r="I198"/>
  <c r="J198"/>
  <c r="M198" s="1"/>
  <c r="K198"/>
  <c r="K248" s="1"/>
  <c r="L198"/>
  <c r="P198"/>
  <c r="H216"/>
  <c r="I216"/>
  <c r="J216"/>
  <c r="K216"/>
  <c r="L216"/>
  <c r="M216"/>
  <c r="P216"/>
  <c r="H247"/>
  <c r="I247"/>
  <c r="J247"/>
  <c r="K247"/>
  <c r="L247"/>
  <c r="P247"/>
  <c r="J248"/>
  <c r="M248" s="1"/>
  <c r="N248"/>
  <c r="O248"/>
  <c r="H287"/>
  <c r="H584" s="1"/>
  <c r="I287"/>
  <c r="J287"/>
  <c r="K287"/>
  <c r="K584" s="1"/>
  <c r="L287"/>
  <c r="L584" s="1"/>
  <c r="P287"/>
  <c r="H324"/>
  <c r="I324"/>
  <c r="J324"/>
  <c r="M324" s="1"/>
  <c r="K324"/>
  <c r="L324"/>
  <c r="P324"/>
  <c r="H340"/>
  <c r="H585" s="1"/>
  <c r="I340"/>
  <c r="J340"/>
  <c r="M340" s="1"/>
  <c r="K340"/>
  <c r="L340"/>
  <c r="P340"/>
  <c r="H379"/>
  <c r="I379"/>
  <c r="J379"/>
  <c r="K379"/>
  <c r="K585" s="1"/>
  <c r="L379"/>
  <c r="P379"/>
  <c r="N380"/>
  <c r="N579" s="1"/>
  <c r="O380"/>
  <c r="O579" s="1"/>
  <c r="T495"/>
  <c r="H537"/>
  <c r="I537"/>
  <c r="I586" s="1"/>
  <c r="J537"/>
  <c r="K537"/>
  <c r="L537"/>
  <c r="M537"/>
  <c r="P537"/>
  <c r="H572"/>
  <c r="I572"/>
  <c r="J572"/>
  <c r="K572"/>
  <c r="K586" s="1"/>
  <c r="L572"/>
  <c r="P572"/>
  <c r="H578"/>
  <c r="H587" s="1"/>
  <c r="I578"/>
  <c r="J578"/>
  <c r="J587" s="1"/>
  <c r="K578"/>
  <c r="M578" s="1"/>
  <c r="M587" s="1"/>
  <c r="L578"/>
  <c r="L587" s="1"/>
  <c r="P578"/>
  <c r="P587" s="1"/>
  <c r="H580"/>
  <c r="N581"/>
  <c r="O581"/>
  <c r="J582"/>
  <c r="K582"/>
  <c r="N582"/>
  <c r="O582"/>
  <c r="H583"/>
  <c r="I583"/>
  <c r="K583"/>
  <c r="L583"/>
  <c r="N583"/>
  <c r="O583"/>
  <c r="P583"/>
  <c r="J584"/>
  <c r="N584"/>
  <c r="O584"/>
  <c r="P584"/>
  <c r="I585"/>
  <c r="L585"/>
  <c r="N585"/>
  <c r="O585"/>
  <c r="P585"/>
  <c r="H586"/>
  <c r="L586"/>
  <c r="N586"/>
  <c r="O586"/>
  <c r="P586"/>
  <c r="I587"/>
  <c r="K587"/>
  <c r="N587"/>
  <c r="O587"/>
  <c r="Q7" i="16"/>
  <c r="Y7"/>
  <c r="H48"/>
  <c r="I48"/>
  <c r="J48"/>
  <c r="K48"/>
  <c r="M48" s="1"/>
  <c r="P48"/>
  <c r="H74"/>
  <c r="I74"/>
  <c r="J74"/>
  <c r="K74"/>
  <c r="P74"/>
  <c r="H107"/>
  <c r="I107"/>
  <c r="J107"/>
  <c r="K107"/>
  <c r="M107" s="1"/>
  <c r="L107"/>
  <c r="P107"/>
  <c r="N108"/>
  <c r="O108"/>
  <c r="P108" s="1"/>
  <c r="P581" s="1"/>
  <c r="H134"/>
  <c r="I134"/>
  <c r="J134"/>
  <c r="M134" s="1"/>
  <c r="K134"/>
  <c r="P134"/>
  <c r="H181"/>
  <c r="I181"/>
  <c r="J181"/>
  <c r="K181"/>
  <c r="K582" s="1"/>
  <c r="M181"/>
  <c r="P181"/>
  <c r="H218"/>
  <c r="I218"/>
  <c r="L218" s="1"/>
  <c r="J218"/>
  <c r="K218"/>
  <c r="M218" s="1"/>
  <c r="P218"/>
  <c r="H230"/>
  <c r="I230"/>
  <c r="J230"/>
  <c r="K230"/>
  <c r="L230"/>
  <c r="M230"/>
  <c r="P230"/>
  <c r="H247"/>
  <c r="I247"/>
  <c r="J247"/>
  <c r="J248" s="1"/>
  <c r="M248" s="1"/>
  <c r="K247"/>
  <c r="M247" s="1"/>
  <c r="M583" s="1"/>
  <c r="L247"/>
  <c r="P247"/>
  <c r="N248"/>
  <c r="N582" s="1"/>
  <c r="O248"/>
  <c r="H287"/>
  <c r="I287"/>
  <c r="J287"/>
  <c r="M287" s="1"/>
  <c r="M584" s="1"/>
  <c r="K287"/>
  <c r="K584" s="1"/>
  <c r="P287"/>
  <c r="H324"/>
  <c r="I324"/>
  <c r="J324"/>
  <c r="K324"/>
  <c r="L324"/>
  <c r="P324"/>
  <c r="H339"/>
  <c r="I339"/>
  <c r="L339" s="1"/>
  <c r="J339"/>
  <c r="K339"/>
  <c r="M339"/>
  <c r="P339"/>
  <c r="H379"/>
  <c r="I379"/>
  <c r="J379"/>
  <c r="K379"/>
  <c r="M379" s="1"/>
  <c r="L379"/>
  <c r="P379"/>
  <c r="O579"/>
  <c r="T495"/>
  <c r="H572"/>
  <c r="H586" s="1"/>
  <c r="I572"/>
  <c r="I586" s="1"/>
  <c r="J572"/>
  <c r="K572"/>
  <c r="M572"/>
  <c r="M586" s="1"/>
  <c r="P572"/>
  <c r="H578"/>
  <c r="I578"/>
  <c r="J578"/>
  <c r="J587" s="1"/>
  <c r="K578"/>
  <c r="M578" s="1"/>
  <c r="M587" s="1"/>
  <c r="L578"/>
  <c r="P578"/>
  <c r="P587" s="1"/>
  <c r="H580"/>
  <c r="N581"/>
  <c r="O581"/>
  <c r="J582"/>
  <c r="O582"/>
  <c r="H583"/>
  <c r="I583"/>
  <c r="I24" i="29" s="1"/>
  <c r="J583" i="16"/>
  <c r="K583"/>
  <c r="L583"/>
  <c r="H584"/>
  <c r="J584"/>
  <c r="N585"/>
  <c r="O585"/>
  <c r="J586"/>
  <c r="K586"/>
  <c r="M24" i="29" s="1"/>
  <c r="N586" i="16"/>
  <c r="O586"/>
  <c r="P586"/>
  <c r="H587"/>
  <c r="I587"/>
  <c r="K587"/>
  <c r="N24" i="29" s="1"/>
  <c r="L587" i="16"/>
  <c r="N587"/>
  <c r="O587"/>
  <c r="Q7" i="15"/>
  <c r="Y7"/>
  <c r="H48"/>
  <c r="I48"/>
  <c r="J48"/>
  <c r="K48"/>
  <c r="M48" s="1"/>
  <c r="P48"/>
  <c r="H74"/>
  <c r="I74"/>
  <c r="J74"/>
  <c r="K74"/>
  <c r="M74" s="1"/>
  <c r="P74"/>
  <c r="H107"/>
  <c r="L107" s="1"/>
  <c r="I107"/>
  <c r="J107"/>
  <c r="K107"/>
  <c r="M107" s="1"/>
  <c r="P107"/>
  <c r="N108"/>
  <c r="O108"/>
  <c r="H134"/>
  <c r="I134"/>
  <c r="J134"/>
  <c r="K134"/>
  <c r="M134" s="1"/>
  <c r="L134"/>
  <c r="P134"/>
  <c r="H181"/>
  <c r="I181"/>
  <c r="J181"/>
  <c r="K181"/>
  <c r="P181"/>
  <c r="H206"/>
  <c r="I206"/>
  <c r="L206" s="1"/>
  <c r="J206"/>
  <c r="K206"/>
  <c r="M206" s="1"/>
  <c r="P206"/>
  <c r="H224"/>
  <c r="I224"/>
  <c r="J224"/>
  <c r="K224"/>
  <c r="M224" s="1"/>
  <c r="L224"/>
  <c r="P224"/>
  <c r="H247"/>
  <c r="I247"/>
  <c r="J247"/>
  <c r="J583" s="1"/>
  <c r="K247"/>
  <c r="M247" s="1"/>
  <c r="M583" s="1"/>
  <c r="L247"/>
  <c r="P247"/>
  <c r="N248"/>
  <c r="O248"/>
  <c r="H287"/>
  <c r="H584" s="1"/>
  <c r="I287"/>
  <c r="J287"/>
  <c r="J584" s="1"/>
  <c r="K287"/>
  <c r="M287" s="1"/>
  <c r="M584" s="1"/>
  <c r="L287"/>
  <c r="L584" s="1"/>
  <c r="P287"/>
  <c r="P584" s="1"/>
  <c r="H324"/>
  <c r="I324"/>
  <c r="J324"/>
  <c r="K324"/>
  <c r="L324"/>
  <c r="P324"/>
  <c r="H339"/>
  <c r="I339"/>
  <c r="J339"/>
  <c r="K339"/>
  <c r="L339"/>
  <c r="P339"/>
  <c r="P585" s="1"/>
  <c r="H379"/>
  <c r="H585" s="1"/>
  <c r="I379"/>
  <c r="I585" s="1"/>
  <c r="J379"/>
  <c r="K379"/>
  <c r="K585" s="1"/>
  <c r="U23" i="29" s="1"/>
  <c r="L379" i="15"/>
  <c r="P379"/>
  <c r="N380"/>
  <c r="O380"/>
  <c r="T495"/>
  <c r="H538"/>
  <c r="H586" s="1"/>
  <c r="I538"/>
  <c r="I586" s="1"/>
  <c r="J538"/>
  <c r="J586" s="1"/>
  <c r="K538"/>
  <c r="P538"/>
  <c r="P586" s="1"/>
  <c r="H572"/>
  <c r="I572"/>
  <c r="J572"/>
  <c r="K572"/>
  <c r="M572" s="1"/>
  <c r="M586" s="1"/>
  <c r="L572"/>
  <c r="P572"/>
  <c r="H578"/>
  <c r="H587" s="1"/>
  <c r="I578"/>
  <c r="I587" s="1"/>
  <c r="N23" i="29" s="1"/>
  <c r="J578" i="15"/>
  <c r="K578"/>
  <c r="M578" s="1"/>
  <c r="M587" s="1"/>
  <c r="L578"/>
  <c r="L587" s="1"/>
  <c r="P578"/>
  <c r="P587" s="1"/>
  <c r="H580"/>
  <c r="N581"/>
  <c r="O581"/>
  <c r="N582"/>
  <c r="O582"/>
  <c r="H583"/>
  <c r="I583"/>
  <c r="I23" i="29" s="1"/>
  <c r="K583" i="15"/>
  <c r="R23" i="29" s="1"/>
  <c r="L583" i="15"/>
  <c r="N583"/>
  <c r="O583"/>
  <c r="P583"/>
  <c r="I584"/>
  <c r="K23" i="29" s="1"/>
  <c r="K584" i="15"/>
  <c r="T23" i="29" s="1"/>
  <c r="N584" i="15"/>
  <c r="O584"/>
  <c r="N585"/>
  <c r="O585"/>
  <c r="M23" i="29"/>
  <c r="AW17" s="1"/>
  <c r="L586" i="15"/>
  <c r="J587"/>
  <c r="K587"/>
  <c r="W23" i="29" s="1"/>
  <c r="N587" i="15"/>
  <c r="O587"/>
  <c r="Q7" i="14"/>
  <c r="Y7"/>
  <c r="H48"/>
  <c r="I48"/>
  <c r="J48"/>
  <c r="K48"/>
  <c r="M48" s="1"/>
  <c r="P48"/>
  <c r="H74"/>
  <c r="I74"/>
  <c r="J74"/>
  <c r="K74"/>
  <c r="M74" s="1"/>
  <c r="P74"/>
  <c r="H107"/>
  <c r="I107"/>
  <c r="J107"/>
  <c r="K107"/>
  <c r="L107"/>
  <c r="P107"/>
  <c r="J108"/>
  <c r="J581" s="1"/>
  <c r="N108"/>
  <c r="O108"/>
  <c r="H134"/>
  <c r="H582" s="1"/>
  <c r="I134"/>
  <c r="J134"/>
  <c r="K134"/>
  <c r="M134"/>
  <c r="P134"/>
  <c r="H181"/>
  <c r="I181"/>
  <c r="J181"/>
  <c r="K181"/>
  <c r="P181"/>
  <c r="H211"/>
  <c r="I211"/>
  <c r="I582" s="1"/>
  <c r="H22" i="29" s="1"/>
  <c r="J211" i="14"/>
  <c r="K211"/>
  <c r="M211" s="1"/>
  <c r="P211"/>
  <c r="H229"/>
  <c r="I229"/>
  <c r="J229"/>
  <c r="K229"/>
  <c r="M229" s="1"/>
  <c r="L229"/>
  <c r="P229"/>
  <c r="H247"/>
  <c r="I247"/>
  <c r="J247"/>
  <c r="J583" s="1"/>
  <c r="K247"/>
  <c r="M247" s="1"/>
  <c r="M583" s="1"/>
  <c r="L247"/>
  <c r="P247"/>
  <c r="P583" s="1"/>
  <c r="N248"/>
  <c r="O248"/>
  <c r="H287"/>
  <c r="I287"/>
  <c r="J287"/>
  <c r="M287" s="1"/>
  <c r="M584" s="1"/>
  <c r="K287"/>
  <c r="P287"/>
  <c r="H324"/>
  <c r="I324"/>
  <c r="J324"/>
  <c r="K324"/>
  <c r="M324" s="1"/>
  <c r="L324"/>
  <c r="P324"/>
  <c r="H343"/>
  <c r="I343"/>
  <c r="L343" s="1"/>
  <c r="J343"/>
  <c r="K343"/>
  <c r="M343" s="1"/>
  <c r="P343"/>
  <c r="H379"/>
  <c r="I379"/>
  <c r="J379"/>
  <c r="K379"/>
  <c r="L379"/>
  <c r="M379"/>
  <c r="P379"/>
  <c r="N380"/>
  <c r="O380"/>
  <c r="T495"/>
  <c r="H572"/>
  <c r="H586" s="1"/>
  <c r="I572"/>
  <c r="J572"/>
  <c r="K572"/>
  <c r="K586" s="1"/>
  <c r="V22" i="29" s="1"/>
  <c r="P572" i="14"/>
  <c r="H578"/>
  <c r="H587" s="1"/>
  <c r="I578"/>
  <c r="J578"/>
  <c r="J587" s="1"/>
  <c r="K578"/>
  <c r="L578"/>
  <c r="L587" s="1"/>
  <c r="M578"/>
  <c r="P578"/>
  <c r="H580"/>
  <c r="N581"/>
  <c r="O581"/>
  <c r="K582"/>
  <c r="Q22" i="29" s="1"/>
  <c r="N582" i="14"/>
  <c r="O582"/>
  <c r="P582"/>
  <c r="H583"/>
  <c r="I583"/>
  <c r="I22" i="29" s="1"/>
  <c r="L583" i="14"/>
  <c r="N583"/>
  <c r="O583"/>
  <c r="H584"/>
  <c r="K584"/>
  <c r="T22" i="29" s="1"/>
  <c r="N584" i="14"/>
  <c r="O584"/>
  <c r="P584"/>
  <c r="J585"/>
  <c r="K585"/>
  <c r="U22" i="29" s="1"/>
  <c r="N585" i="14"/>
  <c r="O585"/>
  <c r="P585"/>
  <c r="I586"/>
  <c r="M22" i="29" s="1"/>
  <c r="N586" i="14"/>
  <c r="O586"/>
  <c r="P586"/>
  <c r="I587"/>
  <c r="N22" i="29" s="1"/>
  <c r="K587" i="14"/>
  <c r="W22" i="29" s="1"/>
  <c r="M587" i="14"/>
  <c r="N587"/>
  <c r="O587"/>
  <c r="P587"/>
  <c r="Q7" i="13"/>
  <c r="Y7"/>
  <c r="H48"/>
  <c r="I48"/>
  <c r="J48"/>
  <c r="K48"/>
  <c r="M48" s="1"/>
  <c r="P48"/>
  <c r="H74"/>
  <c r="I74"/>
  <c r="J74"/>
  <c r="M74" s="1"/>
  <c r="K74"/>
  <c r="P74"/>
  <c r="H107"/>
  <c r="I107"/>
  <c r="J107"/>
  <c r="K107"/>
  <c r="M107" s="1"/>
  <c r="L107"/>
  <c r="P107"/>
  <c r="J108"/>
  <c r="M108" s="1"/>
  <c r="M581" s="1"/>
  <c r="K108"/>
  <c r="K581" s="1"/>
  <c r="P21" i="29" s="1"/>
  <c r="H134" i="13"/>
  <c r="I134"/>
  <c r="J134"/>
  <c r="J582" s="1"/>
  <c r="K134"/>
  <c r="M134" s="1"/>
  <c r="P134"/>
  <c r="H181"/>
  <c r="I181"/>
  <c r="J181"/>
  <c r="K181"/>
  <c r="M181"/>
  <c r="P181"/>
  <c r="H209"/>
  <c r="I209"/>
  <c r="J209"/>
  <c r="K209"/>
  <c r="P209"/>
  <c r="H247"/>
  <c r="I247"/>
  <c r="I583" s="1"/>
  <c r="I21" i="29" s="1"/>
  <c r="J247" i="13"/>
  <c r="J583" s="1"/>
  <c r="K247"/>
  <c r="L247"/>
  <c r="M247"/>
  <c r="M583" s="1"/>
  <c r="P247"/>
  <c r="P583" s="1"/>
  <c r="N248"/>
  <c r="O248"/>
  <c r="O579" s="1"/>
  <c r="H287"/>
  <c r="H584" s="1"/>
  <c r="I287"/>
  <c r="J287"/>
  <c r="K287"/>
  <c r="M287" s="1"/>
  <c r="M584" s="1"/>
  <c r="P287"/>
  <c r="P584" s="1"/>
  <c r="H324"/>
  <c r="I324"/>
  <c r="J324"/>
  <c r="K324"/>
  <c r="P324"/>
  <c r="H339"/>
  <c r="I339"/>
  <c r="J339"/>
  <c r="K339"/>
  <c r="M339"/>
  <c r="P339"/>
  <c r="H379"/>
  <c r="I379"/>
  <c r="J379"/>
  <c r="K379"/>
  <c r="M379" s="1"/>
  <c r="L379"/>
  <c r="P379"/>
  <c r="P380"/>
  <c r="T495"/>
  <c r="H572"/>
  <c r="I572"/>
  <c r="J572"/>
  <c r="M572" s="1"/>
  <c r="M586" s="1"/>
  <c r="K572"/>
  <c r="K586" s="1"/>
  <c r="V21" i="29" s="1"/>
  <c r="P572" i="13"/>
  <c r="P586" s="1"/>
  <c r="H578"/>
  <c r="H587" s="1"/>
  <c r="I578"/>
  <c r="J578"/>
  <c r="K578"/>
  <c r="M578" s="1"/>
  <c r="M587" s="1"/>
  <c r="L578"/>
  <c r="P578"/>
  <c r="H580"/>
  <c r="J581"/>
  <c r="N581"/>
  <c r="O581"/>
  <c r="N582"/>
  <c r="H583"/>
  <c r="K583"/>
  <c r="R21" i="29" s="1"/>
  <c r="L583" i="13"/>
  <c r="N583"/>
  <c r="O583"/>
  <c r="I584"/>
  <c r="K21" i="29" s="1"/>
  <c r="J584" i="13"/>
  <c r="K584"/>
  <c r="T21" i="29" s="1"/>
  <c r="N584" i="13"/>
  <c r="O584"/>
  <c r="J585"/>
  <c r="O585"/>
  <c r="P585"/>
  <c r="H586"/>
  <c r="J586"/>
  <c r="N586"/>
  <c r="O586"/>
  <c r="I587"/>
  <c r="N21" i="29" s="1"/>
  <c r="J587" i="13"/>
  <c r="K587"/>
  <c r="W21" i="29" s="1"/>
  <c r="L587" i="13"/>
  <c r="N587"/>
  <c r="O587"/>
  <c r="P587"/>
  <c r="Q7" i="12"/>
  <c r="Y7"/>
  <c r="H48"/>
  <c r="I48"/>
  <c r="J48"/>
  <c r="M48" s="1"/>
  <c r="K48"/>
  <c r="P48"/>
  <c r="H74"/>
  <c r="I74"/>
  <c r="J74"/>
  <c r="M74" s="1"/>
  <c r="K74"/>
  <c r="P74"/>
  <c r="H107"/>
  <c r="I107"/>
  <c r="J107"/>
  <c r="K107"/>
  <c r="M107" s="1"/>
  <c r="L107"/>
  <c r="P107"/>
  <c r="K108"/>
  <c r="P108"/>
  <c r="H134"/>
  <c r="I134"/>
  <c r="J134"/>
  <c r="M134" s="1"/>
  <c r="K134"/>
  <c r="L134"/>
  <c r="P134"/>
  <c r="H181"/>
  <c r="I181"/>
  <c r="J181"/>
  <c r="K181"/>
  <c r="M181"/>
  <c r="P181"/>
  <c r="H197"/>
  <c r="I197"/>
  <c r="J197"/>
  <c r="M197" s="1"/>
  <c r="K197"/>
  <c r="P197"/>
  <c r="H216"/>
  <c r="I216"/>
  <c r="J216"/>
  <c r="K216"/>
  <c r="L216"/>
  <c r="M216"/>
  <c r="P216"/>
  <c r="H247"/>
  <c r="H587" s="1"/>
  <c r="I247"/>
  <c r="J247"/>
  <c r="M247" s="1"/>
  <c r="M587" s="1"/>
  <c r="K247"/>
  <c r="L247"/>
  <c r="L587" s="1"/>
  <c r="P247"/>
  <c r="J248"/>
  <c r="M248" s="1"/>
  <c r="N248"/>
  <c r="O248"/>
  <c r="H287"/>
  <c r="I287"/>
  <c r="L287" s="1"/>
  <c r="L588" s="1"/>
  <c r="J287"/>
  <c r="K287"/>
  <c r="M287" s="1"/>
  <c r="M588" s="1"/>
  <c r="P287"/>
  <c r="H324"/>
  <c r="I324"/>
  <c r="L324" s="1"/>
  <c r="J324"/>
  <c r="K324"/>
  <c r="K380" s="1"/>
  <c r="M324"/>
  <c r="P324"/>
  <c r="H339"/>
  <c r="I339"/>
  <c r="J339"/>
  <c r="M339" s="1"/>
  <c r="K339"/>
  <c r="L339"/>
  <c r="P339"/>
  <c r="S339"/>
  <c r="H379"/>
  <c r="H589" s="1"/>
  <c r="I379"/>
  <c r="J379"/>
  <c r="J589" s="1"/>
  <c r="K379"/>
  <c r="L379"/>
  <c r="P379"/>
  <c r="N380"/>
  <c r="O380"/>
  <c r="P380" s="1"/>
  <c r="T495"/>
  <c r="H572"/>
  <c r="H590" s="1"/>
  <c r="I572"/>
  <c r="J572"/>
  <c r="M572" s="1"/>
  <c r="M590" s="1"/>
  <c r="K572"/>
  <c r="P572"/>
  <c r="H582"/>
  <c r="I582"/>
  <c r="J582"/>
  <c r="J591" s="1"/>
  <c r="K582"/>
  <c r="M582" s="1"/>
  <c r="M591" s="1"/>
  <c r="L582"/>
  <c r="L591" s="1"/>
  <c r="P582"/>
  <c r="H584"/>
  <c r="N585"/>
  <c r="O585"/>
  <c r="P585" s="1"/>
  <c r="I586"/>
  <c r="H20" i="29" s="1"/>
  <c r="K586" i="12"/>
  <c r="Q20" i="29" s="1"/>
  <c r="N586" i="12"/>
  <c r="O586"/>
  <c r="P586" s="1"/>
  <c r="I587"/>
  <c r="I20" i="29" s="1"/>
  <c r="K587" i="12"/>
  <c r="R20" i="29" s="1"/>
  <c r="N587" i="12"/>
  <c r="O587"/>
  <c r="H588"/>
  <c r="J588"/>
  <c r="N588"/>
  <c r="O588"/>
  <c r="N589"/>
  <c r="O589"/>
  <c r="I590"/>
  <c r="M20" i="29" s="1"/>
  <c r="K590" i="12"/>
  <c r="V20" i="29" s="1"/>
  <c r="N590" i="12"/>
  <c r="O590"/>
  <c r="P590" s="1"/>
  <c r="H591"/>
  <c r="I591"/>
  <c r="N20" i="29" s="1"/>
  <c r="N591" i="12"/>
  <c r="O591"/>
  <c r="Q7" i="11"/>
  <c r="Y7"/>
  <c r="H48"/>
  <c r="I48"/>
  <c r="J48"/>
  <c r="M48" s="1"/>
  <c r="K48"/>
  <c r="L48"/>
  <c r="P48"/>
  <c r="H74"/>
  <c r="H108" s="1"/>
  <c r="I74"/>
  <c r="J74"/>
  <c r="M74" s="1"/>
  <c r="K74"/>
  <c r="L74"/>
  <c r="P74"/>
  <c r="H107"/>
  <c r="I107"/>
  <c r="J107"/>
  <c r="K107"/>
  <c r="L107"/>
  <c r="M107"/>
  <c r="P107"/>
  <c r="K108"/>
  <c r="K581" s="1"/>
  <c r="P19" i="29" s="1"/>
  <c r="N108" i="11"/>
  <c r="O108"/>
  <c r="O581" s="1"/>
  <c r="H134"/>
  <c r="I134"/>
  <c r="I582" s="1"/>
  <c r="H19" i="29" s="1"/>
  <c r="J134" i="11"/>
  <c r="K134"/>
  <c r="K582" s="1"/>
  <c r="Q19" i="29" s="1"/>
  <c r="L134" i="11"/>
  <c r="M134"/>
  <c r="P134"/>
  <c r="H181"/>
  <c r="I181"/>
  <c r="J181"/>
  <c r="M181" s="1"/>
  <c r="K181"/>
  <c r="L181"/>
  <c r="P181"/>
  <c r="H212"/>
  <c r="I212"/>
  <c r="J212"/>
  <c r="M212" s="1"/>
  <c r="K212"/>
  <c r="L212"/>
  <c r="P212"/>
  <c r="H231"/>
  <c r="I231"/>
  <c r="J231"/>
  <c r="M231" s="1"/>
  <c r="K231"/>
  <c r="L231"/>
  <c r="P231"/>
  <c r="H247"/>
  <c r="I247"/>
  <c r="I248" s="1"/>
  <c r="J247"/>
  <c r="K247"/>
  <c r="L247"/>
  <c r="M247"/>
  <c r="P247"/>
  <c r="J248"/>
  <c r="M248" s="1"/>
  <c r="P248"/>
  <c r="P582" s="1"/>
  <c r="H287"/>
  <c r="I287"/>
  <c r="J287"/>
  <c r="J584" s="1"/>
  <c r="K287"/>
  <c r="L287"/>
  <c r="L584" s="1"/>
  <c r="P287"/>
  <c r="H324"/>
  <c r="I324"/>
  <c r="J324"/>
  <c r="K324"/>
  <c r="L324"/>
  <c r="P324"/>
  <c r="H339"/>
  <c r="I339"/>
  <c r="J339"/>
  <c r="M339" s="1"/>
  <c r="K339"/>
  <c r="L339"/>
  <c r="P339"/>
  <c r="H379"/>
  <c r="I379"/>
  <c r="J379"/>
  <c r="K379"/>
  <c r="L379"/>
  <c r="L585" s="1"/>
  <c r="P379"/>
  <c r="N380"/>
  <c r="N579" s="1"/>
  <c r="O380"/>
  <c r="T495"/>
  <c r="H572"/>
  <c r="I572"/>
  <c r="I586" s="1"/>
  <c r="M19" i="29" s="1"/>
  <c r="J572" i="11"/>
  <c r="M572" s="1"/>
  <c r="M586" s="1"/>
  <c r="K572"/>
  <c r="K586" s="1"/>
  <c r="V19" i="29" s="1"/>
  <c r="L572" i="11"/>
  <c r="P572"/>
  <c r="P586" s="1"/>
  <c r="H578"/>
  <c r="I578"/>
  <c r="I587" s="1"/>
  <c r="N19" i="29" s="1"/>
  <c r="J578" i="11"/>
  <c r="K578"/>
  <c r="M578" s="1"/>
  <c r="M587" s="1"/>
  <c r="L578"/>
  <c r="P578"/>
  <c r="P587" s="1"/>
  <c r="H580"/>
  <c r="N581"/>
  <c r="H582"/>
  <c r="J582"/>
  <c r="L582"/>
  <c r="N582"/>
  <c r="O582"/>
  <c r="H583"/>
  <c r="I583"/>
  <c r="I19" i="29" s="1"/>
  <c r="J583" i="11"/>
  <c r="K583"/>
  <c r="R19" i="29" s="1"/>
  <c r="L583" i="11"/>
  <c r="M583"/>
  <c r="N583"/>
  <c r="O583"/>
  <c r="I584"/>
  <c r="K19" i="29" s="1"/>
  <c r="K584" i="11"/>
  <c r="T19" i="29" s="1"/>
  <c r="N584" i="11"/>
  <c r="O584"/>
  <c r="H585"/>
  <c r="I585"/>
  <c r="L19" i="29" s="1"/>
  <c r="K585" i="11"/>
  <c r="U19" i="29" s="1"/>
  <c r="N585" i="11"/>
  <c r="O585"/>
  <c r="H586"/>
  <c r="J586"/>
  <c r="L586"/>
  <c r="N586"/>
  <c r="O586"/>
  <c r="H587"/>
  <c r="J587"/>
  <c r="L587"/>
  <c r="N587"/>
  <c r="O587"/>
  <c r="Q7" i="10"/>
  <c r="Y7"/>
  <c r="H48"/>
  <c r="I48"/>
  <c r="J48"/>
  <c r="K48"/>
  <c r="M48"/>
  <c r="P48"/>
  <c r="H74"/>
  <c r="I74"/>
  <c r="J74"/>
  <c r="K74"/>
  <c r="M74" s="1"/>
  <c r="P74"/>
  <c r="H107"/>
  <c r="I107"/>
  <c r="I108" s="1"/>
  <c r="J107"/>
  <c r="K107"/>
  <c r="M107" s="1"/>
  <c r="L107"/>
  <c r="P107"/>
  <c r="K108"/>
  <c r="M108" s="1"/>
  <c r="M581" s="1"/>
  <c r="P108"/>
  <c r="P581" s="1"/>
  <c r="H134"/>
  <c r="I134"/>
  <c r="J134"/>
  <c r="J582" s="1"/>
  <c r="K134"/>
  <c r="M134" s="1"/>
  <c r="P134"/>
  <c r="H181"/>
  <c r="I181"/>
  <c r="I582" s="1"/>
  <c r="H18" i="29" s="1"/>
  <c r="J181" i="10"/>
  <c r="K181"/>
  <c r="M181"/>
  <c r="P181"/>
  <c r="M200"/>
  <c r="P200"/>
  <c r="H220"/>
  <c r="I220"/>
  <c r="J220"/>
  <c r="K220"/>
  <c r="M220" s="1"/>
  <c r="L220"/>
  <c r="P220"/>
  <c r="H247"/>
  <c r="H583" s="1"/>
  <c r="I247"/>
  <c r="I583" s="1"/>
  <c r="I18" i="29" s="1"/>
  <c r="J247" i="10"/>
  <c r="J583" s="1"/>
  <c r="K247"/>
  <c r="M247" s="1"/>
  <c r="M583" s="1"/>
  <c r="L247"/>
  <c r="L583" s="1"/>
  <c r="P247"/>
  <c r="N248"/>
  <c r="O248"/>
  <c r="H287"/>
  <c r="I287"/>
  <c r="J287"/>
  <c r="K287"/>
  <c r="L287"/>
  <c r="L584" s="1"/>
  <c r="P287"/>
  <c r="H324"/>
  <c r="I324"/>
  <c r="J324"/>
  <c r="K324"/>
  <c r="M324" s="1"/>
  <c r="L324"/>
  <c r="P324"/>
  <c r="H339"/>
  <c r="I339"/>
  <c r="J339"/>
  <c r="K339"/>
  <c r="M339"/>
  <c r="P339"/>
  <c r="P584" s="1"/>
  <c r="H379"/>
  <c r="I379"/>
  <c r="I585" s="1"/>
  <c r="J379"/>
  <c r="J585" s="1"/>
  <c r="K379"/>
  <c r="M379" s="1"/>
  <c r="M585" s="1"/>
  <c r="L379"/>
  <c r="P379"/>
  <c r="N380"/>
  <c r="O380"/>
  <c r="T495"/>
  <c r="H572"/>
  <c r="I572"/>
  <c r="J572"/>
  <c r="J586" s="1"/>
  <c r="K572"/>
  <c r="M572" s="1"/>
  <c r="M586" s="1"/>
  <c r="P572"/>
  <c r="P586" s="1"/>
  <c r="H578"/>
  <c r="I578"/>
  <c r="I587" s="1"/>
  <c r="N18" i="29" s="1"/>
  <c r="J578" i="10"/>
  <c r="K578"/>
  <c r="K587" s="1"/>
  <c r="W18" i="29" s="1"/>
  <c r="L578" i="10"/>
  <c r="M578"/>
  <c r="M587" s="1"/>
  <c r="P578"/>
  <c r="N579"/>
  <c r="H580"/>
  <c r="N581"/>
  <c r="K582"/>
  <c r="Q18" i="29" s="1"/>
  <c r="N582" i="10"/>
  <c r="O582"/>
  <c r="K583"/>
  <c r="R18" i="29" s="1"/>
  <c r="N583" i="10"/>
  <c r="O583"/>
  <c r="H584"/>
  <c r="I584"/>
  <c r="K18" i="29" s="1"/>
  <c r="K584" i="10"/>
  <c r="T18" i="29" s="1"/>
  <c r="O584" i="10"/>
  <c r="L18" i="29"/>
  <c r="K585" i="10"/>
  <c r="U18" i="29" s="1"/>
  <c r="N585" i="10"/>
  <c r="O585"/>
  <c r="H586"/>
  <c r="K586"/>
  <c r="V18" i="29" s="1"/>
  <c r="N586" i="10"/>
  <c r="O586"/>
  <c r="H587"/>
  <c r="J587"/>
  <c r="L587"/>
  <c r="N587"/>
  <c r="O587"/>
  <c r="P587"/>
  <c r="Q7" i="9"/>
  <c r="Y7"/>
  <c r="H48"/>
  <c r="I48"/>
  <c r="J48"/>
  <c r="K48"/>
  <c r="M48" s="1"/>
  <c r="P48"/>
  <c r="H74"/>
  <c r="I74"/>
  <c r="I108" s="1"/>
  <c r="J74"/>
  <c r="K74"/>
  <c r="M74" s="1"/>
  <c r="P74"/>
  <c r="P583" s="1"/>
  <c r="H107"/>
  <c r="I107"/>
  <c r="J107"/>
  <c r="K107"/>
  <c r="M107" s="1"/>
  <c r="L107"/>
  <c r="P107"/>
  <c r="N108"/>
  <c r="O108"/>
  <c r="H134"/>
  <c r="I134"/>
  <c r="J134"/>
  <c r="K134"/>
  <c r="M134" s="1"/>
  <c r="P134"/>
  <c r="P584" s="1"/>
  <c r="H181"/>
  <c r="I181"/>
  <c r="I584" s="1"/>
  <c r="H17" i="29" s="1"/>
  <c r="J181" i="9"/>
  <c r="M181" s="1"/>
  <c r="K181"/>
  <c r="K248" s="1"/>
  <c r="M248" s="1"/>
  <c r="P181"/>
  <c r="H202"/>
  <c r="I202"/>
  <c r="J202"/>
  <c r="K202"/>
  <c r="M202" s="1"/>
  <c r="L202"/>
  <c r="P202"/>
  <c r="H228"/>
  <c r="I228"/>
  <c r="J228"/>
  <c r="K228"/>
  <c r="M228" s="1"/>
  <c r="L228"/>
  <c r="P228"/>
  <c r="H247"/>
  <c r="H585" s="1"/>
  <c r="I247"/>
  <c r="J247"/>
  <c r="J585" s="1"/>
  <c r="K247"/>
  <c r="M247" s="1"/>
  <c r="M585" s="1"/>
  <c r="L247"/>
  <c r="L585" s="1"/>
  <c r="P247"/>
  <c r="N248"/>
  <c r="N584" s="1"/>
  <c r="O248"/>
  <c r="H287"/>
  <c r="H586" s="1"/>
  <c r="I287"/>
  <c r="J287"/>
  <c r="J586" s="1"/>
  <c r="K287"/>
  <c r="M287" s="1"/>
  <c r="M586" s="1"/>
  <c r="P287"/>
  <c r="H324"/>
  <c r="I324"/>
  <c r="L324" s="1"/>
  <c r="J324"/>
  <c r="K324"/>
  <c r="M324"/>
  <c r="P324"/>
  <c r="H342"/>
  <c r="I342"/>
  <c r="J342"/>
  <c r="K342"/>
  <c r="M342"/>
  <c r="P342"/>
  <c r="H379"/>
  <c r="I379"/>
  <c r="J379"/>
  <c r="J380" s="1"/>
  <c r="K379"/>
  <c r="M379" s="1"/>
  <c r="L379"/>
  <c r="P379"/>
  <c r="N380"/>
  <c r="O380"/>
  <c r="T495"/>
  <c r="H535"/>
  <c r="H588" s="1"/>
  <c r="I535"/>
  <c r="J535"/>
  <c r="K535"/>
  <c r="M535" s="1"/>
  <c r="P535"/>
  <c r="H574"/>
  <c r="I574"/>
  <c r="J574"/>
  <c r="K574"/>
  <c r="M574" s="1"/>
  <c r="M588" s="1"/>
  <c r="L574"/>
  <c r="P574"/>
  <c r="H580"/>
  <c r="I580"/>
  <c r="I589" s="1"/>
  <c r="N17" i="29" s="1"/>
  <c r="J580" i="9"/>
  <c r="K580"/>
  <c r="K589" s="1"/>
  <c r="W17" i="29" s="1"/>
  <c r="L580" i="9"/>
  <c r="M580"/>
  <c r="M589" s="1"/>
  <c r="P580"/>
  <c r="O581"/>
  <c r="H582"/>
  <c r="I583"/>
  <c r="G17" i="29" s="1"/>
  <c r="J584" i="9"/>
  <c r="O584"/>
  <c r="I585"/>
  <c r="I17" i="29" s="1"/>
  <c r="K585" i="9"/>
  <c r="R17" i="29" s="1"/>
  <c r="N585" i="9"/>
  <c r="O585"/>
  <c r="I586"/>
  <c r="K17" i="29" s="1"/>
  <c r="K586" i="9"/>
  <c r="N586"/>
  <c r="O586"/>
  <c r="K587"/>
  <c r="U17" i="29" s="1"/>
  <c r="N587" i="9"/>
  <c r="O587"/>
  <c r="P587"/>
  <c r="J588"/>
  <c r="H589"/>
  <c r="J589"/>
  <c r="L589"/>
  <c r="N589"/>
  <c r="O589"/>
  <c r="P589"/>
  <c r="Q7" i="8"/>
  <c r="Y7"/>
  <c r="H48"/>
  <c r="I48"/>
  <c r="J48"/>
  <c r="K48"/>
  <c r="M48" s="1"/>
  <c r="P48"/>
  <c r="H74"/>
  <c r="I74"/>
  <c r="J74"/>
  <c r="J108" s="1"/>
  <c r="M108" s="1"/>
  <c r="M581" s="1"/>
  <c r="K74"/>
  <c r="P74"/>
  <c r="H107"/>
  <c r="I107"/>
  <c r="J107"/>
  <c r="K107"/>
  <c r="L107"/>
  <c r="M107"/>
  <c r="P107"/>
  <c r="N108"/>
  <c r="N581" s="1"/>
  <c r="O108"/>
  <c r="H134"/>
  <c r="I134"/>
  <c r="J134"/>
  <c r="M134" s="1"/>
  <c r="K134"/>
  <c r="P134"/>
  <c r="H181"/>
  <c r="I181"/>
  <c r="L181" s="1"/>
  <c r="J181"/>
  <c r="K181"/>
  <c r="M181" s="1"/>
  <c r="P181"/>
  <c r="H210"/>
  <c r="H582" s="1"/>
  <c r="I210"/>
  <c r="J210"/>
  <c r="J582" s="1"/>
  <c r="K210"/>
  <c r="M210" s="1"/>
  <c r="L210"/>
  <c r="P210"/>
  <c r="H229"/>
  <c r="I229"/>
  <c r="J229"/>
  <c r="K229"/>
  <c r="L229"/>
  <c r="M229"/>
  <c r="P229"/>
  <c r="H247"/>
  <c r="I247"/>
  <c r="J247"/>
  <c r="K247"/>
  <c r="L247"/>
  <c r="M247"/>
  <c r="P247"/>
  <c r="N248"/>
  <c r="P248" s="1"/>
  <c r="P582" s="1"/>
  <c r="O248"/>
  <c r="H287"/>
  <c r="H584" s="1"/>
  <c r="I287"/>
  <c r="J287"/>
  <c r="K287"/>
  <c r="M287"/>
  <c r="M584" s="1"/>
  <c r="P287"/>
  <c r="H324"/>
  <c r="H585" s="1"/>
  <c r="I324"/>
  <c r="J324"/>
  <c r="K324"/>
  <c r="M324" s="1"/>
  <c r="L324"/>
  <c r="P324"/>
  <c r="H339"/>
  <c r="I339"/>
  <c r="J339"/>
  <c r="K339"/>
  <c r="M339" s="1"/>
  <c r="L339"/>
  <c r="P339"/>
  <c r="H379"/>
  <c r="I379"/>
  <c r="I380" s="1"/>
  <c r="J379"/>
  <c r="K379"/>
  <c r="L379"/>
  <c r="M379"/>
  <c r="P379"/>
  <c r="K380"/>
  <c r="M380" s="1"/>
  <c r="P380"/>
  <c r="P585" s="1"/>
  <c r="T495"/>
  <c r="H572"/>
  <c r="I572"/>
  <c r="J572"/>
  <c r="J586" s="1"/>
  <c r="K572"/>
  <c r="M572" s="1"/>
  <c r="M586" s="1"/>
  <c r="P572"/>
  <c r="P586" s="1"/>
  <c r="H578"/>
  <c r="I578"/>
  <c r="I587" s="1"/>
  <c r="N16" i="29" s="1"/>
  <c r="J578" i="8"/>
  <c r="K578"/>
  <c r="M578" s="1"/>
  <c r="M587" s="1"/>
  <c r="L578"/>
  <c r="P578"/>
  <c r="P587" s="1"/>
  <c r="O579"/>
  <c r="H580"/>
  <c r="O581"/>
  <c r="I582"/>
  <c r="H16" i="29" s="1"/>
  <c r="K582" i="8"/>
  <c r="Q16" i="29" s="1"/>
  <c r="N582" i="8"/>
  <c r="O582"/>
  <c r="H583"/>
  <c r="I583"/>
  <c r="I16" i="29" s="1"/>
  <c r="J583" i="8"/>
  <c r="K583"/>
  <c r="R16" i="29" s="1"/>
  <c r="L583" i="8"/>
  <c r="M583"/>
  <c r="N583"/>
  <c r="O583"/>
  <c r="I584"/>
  <c r="K16" i="29" s="1"/>
  <c r="K584" i="8"/>
  <c r="T16" i="29" s="1"/>
  <c r="N584" i="8"/>
  <c r="O584"/>
  <c r="P584"/>
  <c r="I585"/>
  <c r="L16" i="29" s="1"/>
  <c r="J585" i="8"/>
  <c r="K585"/>
  <c r="U16" i="29" s="1"/>
  <c r="O585" i="8"/>
  <c r="H586"/>
  <c r="K586"/>
  <c r="V16" i="29" s="1"/>
  <c r="N586" i="8"/>
  <c r="O586"/>
  <c r="H587"/>
  <c r="J587"/>
  <c r="L587"/>
  <c r="N587"/>
  <c r="O587"/>
  <c r="Q7" i="7"/>
  <c r="Y7"/>
  <c r="H48"/>
  <c r="I48"/>
  <c r="J48"/>
  <c r="M48" s="1"/>
  <c r="K48"/>
  <c r="L48"/>
  <c r="P48"/>
  <c r="H74"/>
  <c r="I74"/>
  <c r="J74"/>
  <c r="J108" s="1"/>
  <c r="K74"/>
  <c r="M74"/>
  <c r="P74"/>
  <c r="H107"/>
  <c r="I107"/>
  <c r="I108" s="1"/>
  <c r="J107"/>
  <c r="K107"/>
  <c r="L107"/>
  <c r="M107"/>
  <c r="P107"/>
  <c r="H134"/>
  <c r="I134"/>
  <c r="J134"/>
  <c r="M134" s="1"/>
  <c r="K134"/>
  <c r="P134"/>
  <c r="H181"/>
  <c r="I181"/>
  <c r="J181"/>
  <c r="M181" s="1"/>
  <c r="K181"/>
  <c r="P181"/>
  <c r="H193"/>
  <c r="I193"/>
  <c r="J193"/>
  <c r="K193"/>
  <c r="L193"/>
  <c r="M193"/>
  <c r="P193"/>
  <c r="H209"/>
  <c r="I209"/>
  <c r="J209"/>
  <c r="M209" s="1"/>
  <c r="K209"/>
  <c r="L209"/>
  <c r="P209"/>
  <c r="H247"/>
  <c r="I247"/>
  <c r="J247"/>
  <c r="M247" s="1"/>
  <c r="M586" s="1"/>
  <c r="K247"/>
  <c r="L247"/>
  <c r="P247"/>
  <c r="N248"/>
  <c r="O248"/>
  <c r="H287"/>
  <c r="I287"/>
  <c r="I587" s="1"/>
  <c r="K15" i="29" s="1"/>
  <c r="J287" i="7"/>
  <c r="M287" s="1"/>
  <c r="M587" s="1"/>
  <c r="K287"/>
  <c r="K587" s="1"/>
  <c r="T15" i="29" s="1"/>
  <c r="P287" i="7"/>
  <c r="H324"/>
  <c r="I324"/>
  <c r="J324"/>
  <c r="K324"/>
  <c r="M324"/>
  <c r="P324"/>
  <c r="H339"/>
  <c r="I339"/>
  <c r="J339"/>
  <c r="M339" s="1"/>
  <c r="K339"/>
  <c r="P339"/>
  <c r="H379"/>
  <c r="I379"/>
  <c r="J379"/>
  <c r="K379"/>
  <c r="L379"/>
  <c r="P379"/>
  <c r="K380"/>
  <c r="N380"/>
  <c r="N582" s="1"/>
  <c r="O380"/>
  <c r="O582" s="1"/>
  <c r="T495"/>
  <c r="H572"/>
  <c r="H589" s="1"/>
  <c r="I572"/>
  <c r="J572"/>
  <c r="M572" s="1"/>
  <c r="M589" s="1"/>
  <c r="K572"/>
  <c r="P572"/>
  <c r="H581"/>
  <c r="I581"/>
  <c r="J581"/>
  <c r="K581"/>
  <c r="M581" s="1"/>
  <c r="M590" s="1"/>
  <c r="L581"/>
  <c r="P581"/>
  <c r="H583"/>
  <c r="N584"/>
  <c r="O584"/>
  <c r="K585"/>
  <c r="Q15" i="29" s="1"/>
  <c r="N585" i="7"/>
  <c r="O585"/>
  <c r="H586"/>
  <c r="I586"/>
  <c r="I15" i="29" s="1"/>
  <c r="J586" i="7"/>
  <c r="K586"/>
  <c r="R15" i="29" s="1"/>
  <c r="L586" i="7"/>
  <c r="N586"/>
  <c r="O586"/>
  <c r="H587"/>
  <c r="J587"/>
  <c r="N587"/>
  <c r="O587"/>
  <c r="I588"/>
  <c r="L15" i="29" s="1"/>
  <c r="N588" i="7"/>
  <c r="O588"/>
  <c r="J589"/>
  <c r="K589"/>
  <c r="V15" i="29" s="1"/>
  <c r="N589" i="7"/>
  <c r="O589"/>
  <c r="P589"/>
  <c r="H590"/>
  <c r="I590"/>
  <c r="N15" i="29" s="1"/>
  <c r="J590" i="7"/>
  <c r="K590"/>
  <c r="W15" i="29" s="1"/>
  <c r="L590" i="7"/>
  <c r="N590"/>
  <c r="O590"/>
  <c r="P590"/>
  <c r="Q7" i="6"/>
  <c r="Y7"/>
  <c r="H21"/>
  <c r="I21"/>
  <c r="J21"/>
  <c r="K21"/>
  <c r="L21"/>
  <c r="P21"/>
  <c r="H48"/>
  <c r="I48"/>
  <c r="J48"/>
  <c r="K48"/>
  <c r="L48"/>
  <c r="M48"/>
  <c r="P48"/>
  <c r="H74"/>
  <c r="I74"/>
  <c r="J74"/>
  <c r="K74"/>
  <c r="L74"/>
  <c r="P74"/>
  <c r="H107"/>
  <c r="I107"/>
  <c r="J107"/>
  <c r="K107"/>
  <c r="M107" s="1"/>
  <c r="L107"/>
  <c r="P107"/>
  <c r="I108"/>
  <c r="I581" s="1"/>
  <c r="G14" i="29" s="1"/>
  <c r="N108" i="6"/>
  <c r="O108"/>
  <c r="H134"/>
  <c r="I134"/>
  <c r="I582" s="1"/>
  <c r="H14" i="29" s="1"/>
  <c r="J134" i="6"/>
  <c r="K134"/>
  <c r="K582" s="1"/>
  <c r="Q14" i="29" s="1"/>
  <c r="P134" i="6"/>
  <c r="H181"/>
  <c r="I181"/>
  <c r="J181"/>
  <c r="J248" s="1"/>
  <c r="M248" s="1"/>
  <c r="M582" s="1"/>
  <c r="K181"/>
  <c r="M181"/>
  <c r="P181"/>
  <c r="H195"/>
  <c r="I195"/>
  <c r="J195"/>
  <c r="M195" s="1"/>
  <c r="K195"/>
  <c r="L195"/>
  <c r="P195"/>
  <c r="H212"/>
  <c r="I212"/>
  <c r="J212"/>
  <c r="M212" s="1"/>
  <c r="K212"/>
  <c r="L212"/>
  <c r="P212"/>
  <c r="H247"/>
  <c r="H583" s="1"/>
  <c r="I247"/>
  <c r="J247"/>
  <c r="M247" s="1"/>
  <c r="K247"/>
  <c r="L247"/>
  <c r="P247"/>
  <c r="K248"/>
  <c r="N248"/>
  <c r="O248"/>
  <c r="O582" s="1"/>
  <c r="H287"/>
  <c r="I287"/>
  <c r="J287"/>
  <c r="K287"/>
  <c r="K584" s="1"/>
  <c r="T14" i="29" s="1"/>
  <c r="L287" i="6"/>
  <c r="P287"/>
  <c r="P584" s="1"/>
  <c r="H324"/>
  <c r="I324"/>
  <c r="J324"/>
  <c r="K324"/>
  <c r="L324"/>
  <c r="P324"/>
  <c r="H342"/>
  <c r="I342"/>
  <c r="J342"/>
  <c r="K342"/>
  <c r="L342"/>
  <c r="P342"/>
  <c r="H379"/>
  <c r="I379"/>
  <c r="J379"/>
  <c r="M379" s="1"/>
  <c r="K379"/>
  <c r="L379"/>
  <c r="P379"/>
  <c r="H380"/>
  <c r="N380"/>
  <c r="O380"/>
  <c r="T495"/>
  <c r="H572"/>
  <c r="I572"/>
  <c r="J572"/>
  <c r="K572"/>
  <c r="K586" s="1"/>
  <c r="V14" i="29" s="1"/>
  <c r="L572" i="6"/>
  <c r="P572"/>
  <c r="H578"/>
  <c r="I578"/>
  <c r="J578"/>
  <c r="K578"/>
  <c r="L578"/>
  <c r="M578"/>
  <c r="P578"/>
  <c r="N579"/>
  <c r="H580"/>
  <c r="N581"/>
  <c r="O581"/>
  <c r="J582"/>
  <c r="N582"/>
  <c r="I583"/>
  <c r="K583"/>
  <c r="R14" i="29" s="1"/>
  <c r="H584" i="6"/>
  <c r="K14" i="29" s="1"/>
  <c r="I584" i="6"/>
  <c r="J584"/>
  <c r="L584"/>
  <c r="N584"/>
  <c r="O584"/>
  <c r="H585"/>
  <c r="I585"/>
  <c r="L14" i="29" s="1"/>
  <c r="L585" i="6"/>
  <c r="N585"/>
  <c r="O585"/>
  <c r="H586"/>
  <c r="I586"/>
  <c r="M14" i="29" s="1"/>
  <c r="L586" i="6"/>
  <c r="N586"/>
  <c r="O586"/>
  <c r="P586"/>
  <c r="H587"/>
  <c r="I587"/>
  <c r="N14" i="29" s="1"/>
  <c r="J587" i="6"/>
  <c r="K587"/>
  <c r="L587"/>
  <c r="M587"/>
  <c r="W14" i="29" s="1"/>
  <c r="N587" i="6"/>
  <c r="O587"/>
  <c r="P587"/>
  <c r="Q7" i="5"/>
  <c r="Y7"/>
  <c r="H48"/>
  <c r="I48"/>
  <c r="J48"/>
  <c r="K48"/>
  <c r="M48" s="1"/>
  <c r="P48"/>
  <c r="H74"/>
  <c r="I74"/>
  <c r="I108" s="1"/>
  <c r="J74"/>
  <c r="K74"/>
  <c r="M74" s="1"/>
  <c r="P74"/>
  <c r="H107"/>
  <c r="I107"/>
  <c r="J107"/>
  <c r="K107"/>
  <c r="M107" s="1"/>
  <c r="L107"/>
  <c r="P107"/>
  <c r="K108"/>
  <c r="M108" s="1"/>
  <c r="M581" s="1"/>
  <c r="N108"/>
  <c r="O108"/>
  <c r="H134"/>
  <c r="I134"/>
  <c r="L134" s="1"/>
  <c r="J134"/>
  <c r="M134" s="1"/>
  <c r="K134"/>
  <c r="P134"/>
  <c r="H181"/>
  <c r="H582" s="1"/>
  <c r="I181"/>
  <c r="J181"/>
  <c r="J582" s="1"/>
  <c r="K181"/>
  <c r="M181" s="1"/>
  <c r="P181"/>
  <c r="H195"/>
  <c r="I195"/>
  <c r="J195"/>
  <c r="K195"/>
  <c r="L195"/>
  <c r="M195"/>
  <c r="P195"/>
  <c r="H216"/>
  <c r="I216"/>
  <c r="J216"/>
  <c r="J583" s="1"/>
  <c r="K216"/>
  <c r="M216" s="1"/>
  <c r="L216"/>
  <c r="P216"/>
  <c r="H247"/>
  <c r="I247"/>
  <c r="J247"/>
  <c r="K247"/>
  <c r="L247"/>
  <c r="P247"/>
  <c r="N248"/>
  <c r="O248"/>
  <c r="P248" s="1"/>
  <c r="P582" s="1"/>
  <c r="H287"/>
  <c r="I287"/>
  <c r="J287"/>
  <c r="K287"/>
  <c r="M287" s="1"/>
  <c r="M584" s="1"/>
  <c r="P287"/>
  <c r="P584" s="1"/>
  <c r="H324"/>
  <c r="I324"/>
  <c r="J324"/>
  <c r="K324"/>
  <c r="P324"/>
  <c r="H343"/>
  <c r="I343"/>
  <c r="J343"/>
  <c r="K343"/>
  <c r="M343"/>
  <c r="P343"/>
  <c r="H379"/>
  <c r="I379"/>
  <c r="J379"/>
  <c r="K379"/>
  <c r="L379"/>
  <c r="M379"/>
  <c r="P379"/>
  <c r="N380"/>
  <c r="O380"/>
  <c r="T495"/>
  <c r="H572"/>
  <c r="H586" s="1"/>
  <c r="I572"/>
  <c r="L572" s="1"/>
  <c r="L586" s="1"/>
  <c r="J572"/>
  <c r="K572"/>
  <c r="M572"/>
  <c r="P572"/>
  <c r="P586" s="1"/>
  <c r="H578"/>
  <c r="I578"/>
  <c r="I587" s="1"/>
  <c r="N13" i="29" s="1"/>
  <c r="J578" i="5"/>
  <c r="K578"/>
  <c r="K587" s="1"/>
  <c r="W13" i="29" s="1"/>
  <c r="L578" i="5"/>
  <c r="M578"/>
  <c r="P578"/>
  <c r="N579"/>
  <c r="H580"/>
  <c r="K581"/>
  <c r="P13" i="29" s="1"/>
  <c r="N581" i="5"/>
  <c r="O581"/>
  <c r="I582"/>
  <c r="H13" i="29" s="1"/>
  <c r="K582" i="5"/>
  <c r="Q13" i="29" s="1"/>
  <c r="N582" i="5"/>
  <c r="O582"/>
  <c r="I583"/>
  <c r="K583"/>
  <c r="R13" i="29" s="1"/>
  <c r="H584" i="5"/>
  <c r="I584"/>
  <c r="K13" i="29" s="1"/>
  <c r="J584" i="5"/>
  <c r="K584"/>
  <c r="T13" i="29" s="1"/>
  <c r="K585" i="5"/>
  <c r="U13" i="29" s="1"/>
  <c r="O585" i="5"/>
  <c r="I586"/>
  <c r="M13" i="29" s="1"/>
  <c r="J586" i="5"/>
  <c r="K586"/>
  <c r="V13" i="29" s="1"/>
  <c r="M586" i="5"/>
  <c r="N586"/>
  <c r="O586"/>
  <c r="H587"/>
  <c r="J587"/>
  <c r="L587"/>
  <c r="M587"/>
  <c r="N587"/>
  <c r="O587"/>
  <c r="P587"/>
  <c r="Q7" i="4"/>
  <c r="Y7"/>
  <c r="H48"/>
  <c r="I48"/>
  <c r="J48"/>
  <c r="K48"/>
  <c r="M48" s="1"/>
  <c r="P48"/>
  <c r="H74"/>
  <c r="I74"/>
  <c r="J74"/>
  <c r="K74"/>
  <c r="M74" s="1"/>
  <c r="P74"/>
  <c r="H107"/>
  <c r="I107"/>
  <c r="J107"/>
  <c r="J108" s="1"/>
  <c r="J581" s="1"/>
  <c r="K107"/>
  <c r="M107" s="1"/>
  <c r="L107"/>
  <c r="P107"/>
  <c r="I108"/>
  <c r="N108"/>
  <c r="O108"/>
  <c r="H134"/>
  <c r="I134"/>
  <c r="J134"/>
  <c r="K134"/>
  <c r="M134" s="1"/>
  <c r="P134"/>
  <c r="H181"/>
  <c r="I181"/>
  <c r="J181"/>
  <c r="K181"/>
  <c r="M181" s="1"/>
  <c r="P181"/>
  <c r="H195"/>
  <c r="H582" s="1"/>
  <c r="I195"/>
  <c r="J195"/>
  <c r="K195"/>
  <c r="M195" s="1"/>
  <c r="L195"/>
  <c r="P195"/>
  <c r="H212"/>
  <c r="I212"/>
  <c r="J212"/>
  <c r="K212"/>
  <c r="L212"/>
  <c r="M212"/>
  <c r="P212"/>
  <c r="H247"/>
  <c r="I247"/>
  <c r="J247"/>
  <c r="K247"/>
  <c r="L247"/>
  <c r="M247"/>
  <c r="P247"/>
  <c r="K248"/>
  <c r="M248" s="1"/>
  <c r="M582" s="1"/>
  <c r="N248"/>
  <c r="N582" s="1"/>
  <c r="O248"/>
  <c r="H287"/>
  <c r="I287"/>
  <c r="J287"/>
  <c r="K287"/>
  <c r="M287" s="1"/>
  <c r="M584" s="1"/>
  <c r="L287"/>
  <c r="P287"/>
  <c r="H324"/>
  <c r="I324"/>
  <c r="J324"/>
  <c r="K324"/>
  <c r="M324" s="1"/>
  <c r="P324"/>
  <c r="H341"/>
  <c r="I341"/>
  <c r="J341"/>
  <c r="K341"/>
  <c r="M341" s="1"/>
  <c r="L341"/>
  <c r="P341"/>
  <c r="H379"/>
  <c r="I379"/>
  <c r="J379"/>
  <c r="K379"/>
  <c r="M379" s="1"/>
  <c r="L379"/>
  <c r="P379"/>
  <c r="J380"/>
  <c r="N380"/>
  <c r="O380"/>
  <c r="T495"/>
  <c r="H572"/>
  <c r="H586" s="1"/>
  <c r="I572"/>
  <c r="I586" s="1"/>
  <c r="M12" i="29" s="1"/>
  <c r="J572" i="4"/>
  <c r="K572"/>
  <c r="M572"/>
  <c r="P572"/>
  <c r="H578"/>
  <c r="I578"/>
  <c r="J578"/>
  <c r="K578"/>
  <c r="M578" s="1"/>
  <c r="M587" s="1"/>
  <c r="L578"/>
  <c r="P578"/>
  <c r="H580"/>
  <c r="I581"/>
  <c r="G12" i="29" s="1"/>
  <c r="N581" i="4"/>
  <c r="O581"/>
  <c r="I582"/>
  <c r="H12" i="29" s="1"/>
  <c r="K582" i="4"/>
  <c r="Q12" i="29" s="1"/>
  <c r="O582" i="4"/>
  <c r="H583"/>
  <c r="I583"/>
  <c r="I12" i="29" s="1"/>
  <c r="J583" i="4"/>
  <c r="K583"/>
  <c r="R12" i="29" s="1"/>
  <c r="H584" i="4"/>
  <c r="I584"/>
  <c r="K12" i="29" s="1"/>
  <c r="J584" i="4"/>
  <c r="K584"/>
  <c r="T12" i="29" s="1"/>
  <c r="L584" i="4"/>
  <c r="N584"/>
  <c r="O584"/>
  <c r="J585"/>
  <c r="K585"/>
  <c r="U12" i="29" s="1"/>
  <c r="N585" i="4"/>
  <c r="O585"/>
  <c r="J586"/>
  <c r="K586"/>
  <c r="V12" i="29" s="1"/>
  <c r="M586" i="4"/>
  <c r="N586"/>
  <c r="O586"/>
  <c r="P586"/>
  <c r="H587"/>
  <c r="I587"/>
  <c r="N12" i="29" s="1"/>
  <c r="J587" i="4"/>
  <c r="K587"/>
  <c r="W12" i="29" s="1"/>
  <c r="L587" i="4"/>
  <c r="N587"/>
  <c r="O587"/>
  <c r="P587"/>
  <c r="Q7" i="3"/>
  <c r="Y7"/>
  <c r="H48"/>
  <c r="I48"/>
  <c r="J48"/>
  <c r="K48"/>
  <c r="M48" s="1"/>
  <c r="P48"/>
  <c r="H74"/>
  <c r="I74"/>
  <c r="J74"/>
  <c r="K74"/>
  <c r="M74" s="1"/>
  <c r="P74"/>
  <c r="H107"/>
  <c r="I107"/>
  <c r="I108" s="1"/>
  <c r="I581" s="1"/>
  <c r="G11" i="29" s="1"/>
  <c r="J107" i="3"/>
  <c r="J108" s="1"/>
  <c r="J581" s="1"/>
  <c r="K107"/>
  <c r="L107"/>
  <c r="M107"/>
  <c r="P107"/>
  <c r="N108"/>
  <c r="O108"/>
  <c r="H134"/>
  <c r="I134"/>
  <c r="J134"/>
  <c r="K134"/>
  <c r="M134" s="1"/>
  <c r="P134"/>
  <c r="H181"/>
  <c r="I181"/>
  <c r="J181"/>
  <c r="K181"/>
  <c r="L181"/>
  <c r="M181"/>
  <c r="P181"/>
  <c r="H189"/>
  <c r="I189"/>
  <c r="J189"/>
  <c r="K189"/>
  <c r="M189" s="1"/>
  <c r="L189"/>
  <c r="P189"/>
  <c r="H202"/>
  <c r="I202"/>
  <c r="J202"/>
  <c r="K202"/>
  <c r="M202" s="1"/>
  <c r="L202"/>
  <c r="P202"/>
  <c r="H247"/>
  <c r="I247"/>
  <c r="J247"/>
  <c r="K247"/>
  <c r="M247" s="1"/>
  <c r="L247"/>
  <c r="P247"/>
  <c r="K248"/>
  <c r="M248" s="1"/>
  <c r="M582" s="1"/>
  <c r="N248"/>
  <c r="O248"/>
  <c r="H287"/>
  <c r="I287"/>
  <c r="J287"/>
  <c r="K287"/>
  <c r="L287"/>
  <c r="M287"/>
  <c r="P287"/>
  <c r="H324"/>
  <c r="I324"/>
  <c r="J324"/>
  <c r="K324"/>
  <c r="M324" s="1"/>
  <c r="P324"/>
  <c r="H339"/>
  <c r="I339"/>
  <c r="J339"/>
  <c r="K339"/>
  <c r="M339"/>
  <c r="P339"/>
  <c r="H379"/>
  <c r="I379"/>
  <c r="J379"/>
  <c r="K379"/>
  <c r="K380" s="1"/>
  <c r="L379"/>
  <c r="P379"/>
  <c r="N380"/>
  <c r="N579" s="1"/>
  <c r="O380"/>
  <c r="T495"/>
  <c r="H572"/>
  <c r="I572"/>
  <c r="L572" s="1"/>
  <c r="L586" s="1"/>
  <c r="J572"/>
  <c r="K572"/>
  <c r="M572" s="1"/>
  <c r="M586" s="1"/>
  <c r="P572"/>
  <c r="H578"/>
  <c r="I578"/>
  <c r="J578"/>
  <c r="K578"/>
  <c r="M578" s="1"/>
  <c r="M587" s="1"/>
  <c r="L578"/>
  <c r="P578"/>
  <c r="H580"/>
  <c r="N581"/>
  <c r="O581"/>
  <c r="I582"/>
  <c r="H11" i="29" s="1"/>
  <c r="N582" i="3"/>
  <c r="O582"/>
  <c r="H583"/>
  <c r="I583"/>
  <c r="I11" i="29" s="1"/>
  <c r="J583" i="3"/>
  <c r="K583"/>
  <c r="R11" i="29" s="1"/>
  <c r="L583" i="3"/>
  <c r="M583"/>
  <c r="N583"/>
  <c r="O583"/>
  <c r="P583"/>
  <c r="H584"/>
  <c r="I584"/>
  <c r="K11" i="29" s="1"/>
  <c r="J584" i="3"/>
  <c r="K584"/>
  <c r="T11" i="29" s="1"/>
  <c r="L584" i="3"/>
  <c r="N584"/>
  <c r="O584"/>
  <c r="P584"/>
  <c r="J585"/>
  <c r="K585"/>
  <c r="U11" i="29" s="1"/>
  <c r="N585" i="3"/>
  <c r="O585"/>
  <c r="H586"/>
  <c r="J586"/>
  <c r="K586"/>
  <c r="V11" i="29" s="1"/>
  <c r="N586" i="3"/>
  <c r="O586"/>
  <c r="P586"/>
  <c r="H587"/>
  <c r="I587"/>
  <c r="N11" i="29" s="1"/>
  <c r="J587" i="3"/>
  <c r="K587"/>
  <c r="W11" i="29" s="1"/>
  <c r="L587" i="3"/>
  <c r="N587"/>
  <c r="O587"/>
  <c r="P587"/>
  <c r="Q7" i="2"/>
  <c r="Y7"/>
  <c r="H48"/>
  <c r="I48"/>
  <c r="J48"/>
  <c r="K48"/>
  <c r="M48" s="1"/>
  <c r="P48"/>
  <c r="H74"/>
  <c r="H108" s="1"/>
  <c r="I74"/>
  <c r="I108" s="1"/>
  <c r="J74"/>
  <c r="J108" s="1"/>
  <c r="K74"/>
  <c r="P74"/>
  <c r="H107"/>
  <c r="I107"/>
  <c r="J107"/>
  <c r="K107"/>
  <c r="L107"/>
  <c r="M107"/>
  <c r="P107"/>
  <c r="N108"/>
  <c r="O108"/>
  <c r="H134"/>
  <c r="I134"/>
  <c r="J134"/>
  <c r="K134"/>
  <c r="M134" s="1"/>
  <c r="P134"/>
  <c r="H181"/>
  <c r="I181"/>
  <c r="J181"/>
  <c r="M181" s="1"/>
  <c r="K181"/>
  <c r="K248" s="1"/>
  <c r="K582" s="1"/>
  <c r="Q10" i="29" s="1"/>
  <c r="P181" i="2"/>
  <c r="H199"/>
  <c r="I199"/>
  <c r="J199"/>
  <c r="K199"/>
  <c r="M199" s="1"/>
  <c r="L199"/>
  <c r="P199"/>
  <c r="H247"/>
  <c r="I247"/>
  <c r="J247"/>
  <c r="K247"/>
  <c r="M247" s="1"/>
  <c r="L247"/>
  <c r="P247"/>
  <c r="N248"/>
  <c r="P248" s="1"/>
  <c r="P582" s="1"/>
  <c r="O248"/>
  <c r="H287"/>
  <c r="I287"/>
  <c r="J287"/>
  <c r="K287"/>
  <c r="M287"/>
  <c r="P287"/>
  <c r="H324"/>
  <c r="I324"/>
  <c r="J324"/>
  <c r="M324" s="1"/>
  <c r="K324"/>
  <c r="P324"/>
  <c r="H343"/>
  <c r="I343"/>
  <c r="L343" s="1"/>
  <c r="J343"/>
  <c r="M343" s="1"/>
  <c r="K343"/>
  <c r="P343"/>
  <c r="H379"/>
  <c r="I379"/>
  <c r="J379"/>
  <c r="K379"/>
  <c r="K585" s="1"/>
  <c r="U10" i="29" s="1"/>
  <c r="L379" i="2"/>
  <c r="M379"/>
  <c r="M584" s="1"/>
  <c r="P379"/>
  <c r="N380"/>
  <c r="N579" s="1"/>
  <c r="O380"/>
  <c r="T495"/>
  <c r="H572"/>
  <c r="H586" s="1"/>
  <c r="I572"/>
  <c r="J572"/>
  <c r="K572"/>
  <c r="M572" s="1"/>
  <c r="M586" s="1"/>
  <c r="P572"/>
  <c r="H578"/>
  <c r="I578"/>
  <c r="J578"/>
  <c r="K578"/>
  <c r="M578" s="1"/>
  <c r="M587" s="1"/>
  <c r="L578"/>
  <c r="P578"/>
  <c r="H580"/>
  <c r="J581"/>
  <c r="N581"/>
  <c r="O581"/>
  <c r="N582"/>
  <c r="O582"/>
  <c r="H584"/>
  <c r="I584"/>
  <c r="K10" i="29" s="1"/>
  <c r="J584" i="2"/>
  <c r="K584"/>
  <c r="T10" i="29" s="1"/>
  <c r="L584" i="2"/>
  <c r="N584"/>
  <c r="O584"/>
  <c r="P584"/>
  <c r="I585"/>
  <c r="L10" i="29" s="1"/>
  <c r="J585" i="2"/>
  <c r="I586"/>
  <c r="M10" i="29" s="1"/>
  <c r="J586" i="2"/>
  <c r="K586"/>
  <c r="V10" i="29" s="1"/>
  <c r="N586" i="2"/>
  <c r="O586"/>
  <c r="P586"/>
  <c r="H587"/>
  <c r="I587"/>
  <c r="N10" i="29" s="1"/>
  <c r="J587" i="2"/>
  <c r="K587"/>
  <c r="W10" i="29" s="1"/>
  <c r="L587" i="2"/>
  <c r="N587"/>
  <c r="O587"/>
  <c r="P587"/>
  <c r="Q7" i="1"/>
  <c r="Y7"/>
  <c r="H48"/>
  <c r="I48"/>
  <c r="J48"/>
  <c r="K48"/>
  <c r="M48" s="1"/>
  <c r="P48"/>
  <c r="H74"/>
  <c r="I74"/>
  <c r="I108" s="1"/>
  <c r="J74"/>
  <c r="K74"/>
  <c r="M74"/>
  <c r="P74"/>
  <c r="H107"/>
  <c r="I107"/>
  <c r="J107"/>
  <c r="K107"/>
  <c r="M107" s="1"/>
  <c r="L107"/>
  <c r="P107"/>
  <c r="N108"/>
  <c r="O108"/>
  <c r="H134"/>
  <c r="I134"/>
  <c r="J134"/>
  <c r="K134"/>
  <c r="M134" s="1"/>
  <c r="P134"/>
  <c r="H181"/>
  <c r="I181"/>
  <c r="J181"/>
  <c r="M181" s="1"/>
  <c r="K181"/>
  <c r="P181"/>
  <c r="H189"/>
  <c r="I189"/>
  <c r="J189"/>
  <c r="K189"/>
  <c r="M189" s="1"/>
  <c r="L189"/>
  <c r="P189"/>
  <c r="H205"/>
  <c r="I205"/>
  <c r="J205"/>
  <c r="K205"/>
  <c r="L205"/>
  <c r="M205"/>
  <c r="P205"/>
  <c r="H247"/>
  <c r="I247"/>
  <c r="J247"/>
  <c r="K247"/>
  <c r="M247" s="1"/>
  <c r="L247"/>
  <c r="P247"/>
  <c r="K248"/>
  <c r="N248"/>
  <c r="O248"/>
  <c r="H287"/>
  <c r="I287"/>
  <c r="J287"/>
  <c r="K287"/>
  <c r="L287"/>
  <c r="M287"/>
  <c r="P287"/>
  <c r="H324"/>
  <c r="I324"/>
  <c r="J324"/>
  <c r="K324"/>
  <c r="M324" s="1"/>
  <c r="P324"/>
  <c r="H343"/>
  <c r="I343"/>
  <c r="J343"/>
  <c r="K343"/>
  <c r="M343" s="1"/>
  <c r="L343"/>
  <c r="P343"/>
  <c r="H379"/>
  <c r="I379"/>
  <c r="I380" s="1"/>
  <c r="J379"/>
  <c r="K379"/>
  <c r="L379"/>
  <c r="M379"/>
  <c r="P379"/>
  <c r="K380"/>
  <c r="M380" s="1"/>
  <c r="N380"/>
  <c r="O380"/>
  <c r="T495"/>
  <c r="H572"/>
  <c r="H586" s="1"/>
  <c r="I572"/>
  <c r="J572"/>
  <c r="K572"/>
  <c r="M572"/>
  <c r="P572"/>
  <c r="H578"/>
  <c r="I578"/>
  <c r="J578"/>
  <c r="K578"/>
  <c r="M578" s="1"/>
  <c r="L578"/>
  <c r="P578"/>
  <c r="N579"/>
  <c r="H580"/>
  <c r="N581"/>
  <c r="O581"/>
  <c r="P581" s="1"/>
  <c r="J582"/>
  <c r="K582"/>
  <c r="Q9" i="29" s="1"/>
  <c r="N582" i="1"/>
  <c r="O582"/>
  <c r="L583"/>
  <c r="M583"/>
  <c r="P583"/>
  <c r="H584"/>
  <c r="I584"/>
  <c r="K9" i="29" s="1"/>
  <c r="J584" i="1"/>
  <c r="M584" s="1"/>
  <c r="K584"/>
  <c r="T9" i="29" s="1"/>
  <c r="N584" i="1"/>
  <c r="O584"/>
  <c r="P584" s="1"/>
  <c r="H585"/>
  <c r="I585"/>
  <c r="L9" i="29" s="1"/>
  <c r="J585" i="1"/>
  <c r="K585"/>
  <c r="U9" i="29" s="1"/>
  <c r="N585" i="1"/>
  <c r="O585"/>
  <c r="I586"/>
  <c r="M9" i="29" s="1"/>
  <c r="J586" i="1"/>
  <c r="K586"/>
  <c r="V9" i="29" s="1"/>
  <c r="N586" i="1"/>
  <c r="O586"/>
  <c r="H587"/>
  <c r="I587"/>
  <c r="N9" i="29" s="1"/>
  <c r="J587" i="1"/>
  <c r="K587"/>
  <c r="W9" i="29" s="1"/>
  <c r="M587" i="1"/>
  <c r="N587"/>
  <c r="O587"/>
  <c r="P438" i="20"/>
  <c r="H438"/>
  <c r="L382"/>
  <c r="I438"/>
  <c r="AZ26" i="29"/>
  <c r="AX26"/>
  <c r="AV26"/>
  <c r="AZ24"/>
  <c r="AV24"/>
  <c r="AX23"/>
  <c r="AZ22"/>
  <c r="AV22"/>
  <c r="AY26"/>
  <c r="AY23"/>
  <c r="AW19"/>
  <c r="H380" i="7"/>
  <c r="H588"/>
  <c r="I380" i="13"/>
  <c r="L584" i="1"/>
  <c r="H380"/>
  <c r="L324"/>
  <c r="M585"/>
  <c r="L585"/>
  <c r="L572"/>
  <c r="M586"/>
  <c r="L380" i="6"/>
  <c r="I380" i="23" l="1"/>
  <c r="J582"/>
  <c r="K582"/>
  <c r="O579"/>
  <c r="P248"/>
  <c r="P582" i="22"/>
  <c r="M586"/>
  <c r="P380"/>
  <c r="P586"/>
  <c r="I380"/>
  <c r="H380"/>
  <c r="L380" s="1"/>
  <c r="L426"/>
  <c r="K582"/>
  <c r="L199"/>
  <c r="H582"/>
  <c r="L134"/>
  <c r="L582" s="1"/>
  <c r="L74"/>
  <c r="P589" i="21"/>
  <c r="L572"/>
  <c r="L590" s="1"/>
  <c r="I590"/>
  <c r="L200"/>
  <c r="L181"/>
  <c r="J248"/>
  <c r="M248" s="1"/>
  <c r="P585"/>
  <c r="I585"/>
  <c r="L134"/>
  <c r="N582"/>
  <c r="L74"/>
  <c r="L48"/>
  <c r="J108"/>
  <c r="O637" i="20"/>
  <c r="L630"/>
  <c r="L645" s="1"/>
  <c r="L197"/>
  <c r="I640"/>
  <c r="H640"/>
  <c r="L181"/>
  <c r="I306"/>
  <c r="N637"/>
  <c r="P637" s="1"/>
  <c r="P306"/>
  <c r="L134"/>
  <c r="H306"/>
  <c r="L306" s="1"/>
  <c r="K108"/>
  <c r="K639" s="1"/>
  <c r="L74"/>
  <c r="L48"/>
  <c r="P380" i="19"/>
  <c r="L572"/>
  <c r="L586" s="1"/>
  <c r="L181"/>
  <c r="H582"/>
  <c r="L134"/>
  <c r="L582" s="1"/>
  <c r="I248"/>
  <c r="H248"/>
  <c r="H108"/>
  <c r="L74"/>
  <c r="K582"/>
  <c r="L585"/>
  <c r="H585"/>
  <c r="P582"/>
  <c r="I108"/>
  <c r="X27" i="29"/>
  <c r="K585" i="18"/>
  <c r="I585"/>
  <c r="M324"/>
  <c r="L324"/>
  <c r="H585"/>
  <c r="L287"/>
  <c r="I108"/>
  <c r="I581" s="1"/>
  <c r="O579"/>
  <c r="L74"/>
  <c r="L203"/>
  <c r="I582"/>
  <c r="L572"/>
  <c r="L586" s="1"/>
  <c r="I586"/>
  <c r="P248"/>
  <c r="P582" s="1"/>
  <c r="N582"/>
  <c r="L134"/>
  <c r="H582"/>
  <c r="L48"/>
  <c r="I248"/>
  <c r="K582"/>
  <c r="J108"/>
  <c r="J581" s="1"/>
  <c r="P587" i="1"/>
  <c r="P586"/>
  <c r="L324" i="2"/>
  <c r="K108" i="3"/>
  <c r="J248" i="5"/>
  <c r="M248" s="1"/>
  <c r="M582" s="1"/>
  <c r="H583"/>
  <c r="H108" i="1"/>
  <c r="P248"/>
  <c r="P108" i="2"/>
  <c r="P581" s="1"/>
  <c r="M380" i="3"/>
  <c r="M585" s="1"/>
  <c r="I380"/>
  <c r="I585" s="1"/>
  <c r="L11" i="29" s="1"/>
  <c r="M324" i="5"/>
  <c r="J585"/>
  <c r="L587" i="1"/>
  <c r="J248" i="2"/>
  <c r="M108" i="7"/>
  <c r="M584" s="1"/>
  <c r="J584"/>
  <c r="J380"/>
  <c r="M380" s="1"/>
  <c r="H108"/>
  <c r="J380" i="8"/>
  <c r="M582" i="11"/>
  <c r="M209" i="13"/>
  <c r="K248"/>
  <c r="K582"/>
  <c r="Q21" i="29" s="1"/>
  <c r="M538" i="15"/>
  <c r="K586"/>
  <c r="M181"/>
  <c r="J582"/>
  <c r="I584" i="16"/>
  <c r="K24" i="29" s="1"/>
  <c r="L287" i="16"/>
  <c r="L584" s="1"/>
  <c r="K108" i="17"/>
  <c r="K581" s="1"/>
  <c r="M107"/>
  <c r="H584" i="18"/>
  <c r="H380"/>
  <c r="I380" i="19"/>
  <c r="L380" s="1"/>
  <c r="I585"/>
  <c r="K380"/>
  <c r="K584"/>
  <c r="L108"/>
  <c r="L581" s="1"/>
  <c r="H581"/>
  <c r="H588" i="22"/>
  <c r="M572"/>
  <c r="M587" s="1"/>
  <c r="J587"/>
  <c r="J248" i="25"/>
  <c r="J582"/>
  <c r="I248"/>
  <c r="I582"/>
  <c r="K248" i="5"/>
  <c r="H108"/>
  <c r="J583" i="6"/>
  <c r="O579"/>
  <c r="P380"/>
  <c r="P585" s="1"/>
  <c r="J584" i="8"/>
  <c r="J581"/>
  <c r="M585"/>
  <c r="L287"/>
  <c r="L584" s="1"/>
  <c r="J248"/>
  <c r="K108"/>
  <c r="K581" s="1"/>
  <c r="P16" i="29" s="1"/>
  <c r="K588" i="9"/>
  <c r="V17" i="29" s="1"/>
  <c r="I248" i="9"/>
  <c r="J108"/>
  <c r="J583" s="1"/>
  <c r="K380" i="10"/>
  <c r="M380" s="1"/>
  <c r="P380" i="11"/>
  <c r="P585" s="1"/>
  <c r="K248"/>
  <c r="J108"/>
  <c r="I108"/>
  <c r="I581" s="1"/>
  <c r="G19" i="29" s="1"/>
  <c r="K591" i="12"/>
  <c r="W20" i="29" s="1"/>
  <c r="P589" i="12"/>
  <c r="P588"/>
  <c r="I588"/>
  <c r="K20" i="29" s="1"/>
  <c r="J586" i="12"/>
  <c r="M324" i="13"/>
  <c r="K585"/>
  <c r="U21" i="29" s="1"/>
  <c r="M181" i="14"/>
  <c r="J582"/>
  <c r="M324" i="16"/>
  <c r="K380"/>
  <c r="K585" s="1"/>
  <c r="L24" i="29" s="1"/>
  <c r="J108" i="17"/>
  <c r="P108" i="18"/>
  <c r="P581" s="1"/>
  <c r="N579"/>
  <c r="J248" i="19"/>
  <c r="M248" s="1"/>
  <c r="J582"/>
  <c r="M207"/>
  <c r="P108"/>
  <c r="P581" s="1"/>
  <c r="O581"/>
  <c r="M345" i="20"/>
  <c r="M643" s="1"/>
  <c r="J643"/>
  <c r="P108"/>
  <c r="P639" s="1"/>
  <c r="N639"/>
  <c r="I248" i="21"/>
  <c r="I587"/>
  <c r="H248"/>
  <c r="L248" s="1"/>
  <c r="H586"/>
  <c r="J582" i="22"/>
  <c r="M181"/>
  <c r="M582" s="1"/>
  <c r="L108"/>
  <c r="L581" s="1"/>
  <c r="H581"/>
  <c r="M379" i="27"/>
  <c r="K586"/>
  <c r="P108"/>
  <c r="P581" s="1"/>
  <c r="O579"/>
  <c r="O581"/>
  <c r="H108" i="6"/>
  <c r="L585" i="10"/>
  <c r="H380" i="11"/>
  <c r="L380" s="1"/>
  <c r="M585" i="13"/>
  <c r="L287" i="14"/>
  <c r="L584" s="1"/>
  <c r="I584"/>
  <c r="K22" i="29" s="1"/>
  <c r="M247" i="17"/>
  <c r="M583" s="1"/>
  <c r="J583"/>
  <c r="H248" i="18"/>
  <c r="H583"/>
  <c r="M216"/>
  <c r="J583"/>
  <c r="M437" i="20"/>
  <c r="M644" s="1"/>
  <c r="K644"/>
  <c r="J640"/>
  <c r="M181"/>
  <c r="H589" i="21"/>
  <c r="K248"/>
  <c r="M108"/>
  <c r="M584" s="1"/>
  <c r="J582"/>
  <c r="Q6" s="1"/>
  <c r="Q8" s="1"/>
  <c r="J584"/>
  <c r="K380" i="22"/>
  <c r="M380" s="1"/>
  <c r="K585"/>
  <c r="P248"/>
  <c r="O579"/>
  <c r="P579" s="1"/>
  <c r="P582" i="23"/>
  <c r="P108"/>
  <c r="P581" s="1"/>
  <c r="N581"/>
  <c r="M572" i="28"/>
  <c r="M587" s="1"/>
  <c r="J587"/>
  <c r="P380"/>
  <c r="O579"/>
  <c r="P579" s="1"/>
  <c r="M134" i="6"/>
  <c r="J588" i="7"/>
  <c r="L339"/>
  <c r="K587" i="8"/>
  <c r="W16" i="29" s="1"/>
  <c r="J587" i="9"/>
  <c r="K584"/>
  <c r="Q17" i="29" s="1"/>
  <c r="M587" i="9"/>
  <c r="L342"/>
  <c r="H587"/>
  <c r="L287"/>
  <c r="L586" s="1"/>
  <c r="K108"/>
  <c r="L572" i="10"/>
  <c r="L586" s="1"/>
  <c r="L339"/>
  <c r="J108"/>
  <c r="J581" s="1"/>
  <c r="K587" i="11"/>
  <c r="W19" i="29" s="1"/>
  <c r="H584" i="11"/>
  <c r="H248"/>
  <c r="L248" s="1"/>
  <c r="P108"/>
  <c r="P581" s="1"/>
  <c r="J590" i="12"/>
  <c r="K588"/>
  <c r="T20" i="29" s="1"/>
  <c r="P587" i="12"/>
  <c r="J587"/>
  <c r="O583"/>
  <c r="M379"/>
  <c r="M589" s="1"/>
  <c r="I589"/>
  <c r="L20" i="29" s="1"/>
  <c r="K248" i="12"/>
  <c r="O582" i="13"/>
  <c r="K380"/>
  <c r="M380" s="1"/>
  <c r="M572" i="14"/>
  <c r="M586" s="1"/>
  <c r="J586"/>
  <c r="P380"/>
  <c r="O579"/>
  <c r="K108"/>
  <c r="M107"/>
  <c r="M379" i="17"/>
  <c r="J585"/>
  <c r="I380" i="18"/>
  <c r="J248"/>
  <c r="M248" s="1"/>
  <c r="M582" s="1"/>
  <c r="O579" i="19"/>
  <c r="P579" s="1"/>
  <c r="K306" i="20"/>
  <c r="K642"/>
  <c r="P640"/>
  <c r="I589" i="21"/>
  <c r="I380"/>
  <c r="L380" s="1"/>
  <c r="O582"/>
  <c r="P582" s="1"/>
  <c r="I585" i="13"/>
  <c r="L21" i="29" s="1"/>
  <c r="I582" i="13"/>
  <c r="H21" i="29" s="1"/>
  <c r="J584" i="14"/>
  <c r="K583"/>
  <c r="R22" i="29" s="1"/>
  <c r="M585" i="14"/>
  <c r="M582" i="17"/>
  <c r="I108"/>
  <c r="I581" s="1"/>
  <c r="P380" i="18"/>
  <c r="P585" s="1"/>
  <c r="K380"/>
  <c r="K248"/>
  <c r="K108"/>
  <c r="P248" i="19"/>
  <c r="M582"/>
  <c r="P248" i="21"/>
  <c r="P108"/>
  <c r="P584" s="1"/>
  <c r="P108" i="22"/>
  <c r="P581" s="1"/>
  <c r="O581"/>
  <c r="P380" i="23"/>
  <c r="I582"/>
  <c r="M379" i="25"/>
  <c r="M586" s="1"/>
  <c r="K586"/>
  <c r="H582"/>
  <c r="H248" i="27"/>
  <c r="L248" s="1"/>
  <c r="M578" i="28"/>
  <c r="M588" s="1"/>
  <c r="K588"/>
  <c r="M247"/>
  <c r="M583" s="1"/>
  <c r="K583"/>
  <c r="M582"/>
  <c r="J380" i="13"/>
  <c r="I108"/>
  <c r="I581" s="1"/>
  <c r="G21" i="29" s="1"/>
  <c r="I108" i="14"/>
  <c r="H380" i="17"/>
  <c r="L380" s="1"/>
  <c r="P108"/>
  <c r="P581" s="1"/>
  <c r="H108"/>
  <c r="H108" i="18"/>
  <c r="H581" s="1"/>
  <c r="J380" i="19"/>
  <c r="M380" s="1"/>
  <c r="Q207"/>
  <c r="K248"/>
  <c r="K579" s="1"/>
  <c r="I108" i="20"/>
  <c r="I639" s="1"/>
  <c r="P380" i="21"/>
  <c r="K380"/>
  <c r="K582" s="1"/>
  <c r="M200"/>
  <c r="M224" i="22"/>
  <c r="M583" s="1"/>
  <c r="K248"/>
  <c r="N579" i="23"/>
  <c r="P579" s="1"/>
  <c r="M578"/>
  <c r="M588" s="1"/>
  <c r="J588"/>
  <c r="M572"/>
  <c r="M587" s="1"/>
  <c r="K380"/>
  <c r="K586"/>
  <c r="K583" i="24"/>
  <c r="I582"/>
  <c r="J248"/>
  <c r="M248" s="1"/>
  <c r="M582" s="1"/>
  <c r="M181"/>
  <c r="H585" i="25"/>
  <c r="K380"/>
  <c r="M380" s="1"/>
  <c r="J586"/>
  <c r="M134" i="26"/>
  <c r="K582"/>
  <c r="K380" i="28"/>
  <c r="M380" s="1"/>
  <c r="K586"/>
  <c r="I248"/>
  <c r="J248" i="14"/>
  <c r="M248" s="1"/>
  <c r="J380" i="18"/>
  <c r="M380" s="1"/>
  <c r="M585" s="1"/>
  <c r="J108" i="19"/>
  <c r="K438" i="20"/>
  <c r="K637" s="1"/>
  <c r="H108"/>
  <c r="H637" s="1"/>
  <c r="M589" i="21"/>
  <c r="H248" i="22"/>
  <c r="H584"/>
  <c r="M108"/>
  <c r="M581" s="1"/>
  <c r="K581"/>
  <c r="J108"/>
  <c r="J581" s="1"/>
  <c r="J380" i="23"/>
  <c r="J586"/>
  <c r="J248"/>
  <c r="M248" s="1"/>
  <c r="I579" i="24"/>
  <c r="I588"/>
  <c r="H380"/>
  <c r="H585"/>
  <c r="K108" i="25"/>
  <c r="M107"/>
  <c r="J248" i="26"/>
  <c r="J380" i="27"/>
  <c r="M324"/>
  <c r="J586"/>
  <c r="H380"/>
  <c r="L380" s="1"/>
  <c r="H585"/>
  <c r="H583"/>
  <c r="K380" i="26"/>
  <c r="M380" s="1"/>
  <c r="J380"/>
  <c r="P248"/>
  <c r="P108"/>
  <c r="P586" i="27"/>
  <c r="M586" i="28"/>
  <c r="H380"/>
  <c r="L380" s="1"/>
  <c r="H248"/>
  <c r="L248" s="1"/>
  <c r="K248" i="23"/>
  <c r="K579" s="1"/>
  <c r="K588" i="25"/>
  <c r="P586"/>
  <c r="P248"/>
  <c r="H248"/>
  <c r="L248" s="1"/>
  <c r="H108"/>
  <c r="P585" i="26"/>
  <c r="J585"/>
  <c r="P583"/>
  <c r="J586"/>
  <c r="M287"/>
  <c r="M585" s="1"/>
  <c r="I380"/>
  <c r="J582"/>
  <c r="I248"/>
  <c r="M572" i="27"/>
  <c r="M587" s="1"/>
  <c r="P380"/>
  <c r="P582"/>
  <c r="J586" i="28"/>
  <c r="I380"/>
  <c r="AZ23" i="29"/>
  <c r="AV23"/>
  <c r="J248" i="22"/>
  <c r="M248" s="1"/>
  <c r="I248"/>
  <c r="I248" i="23"/>
  <c r="I579" s="1"/>
  <c r="H248"/>
  <c r="L248" s="1"/>
  <c r="P579" i="24"/>
  <c r="P380"/>
  <c r="H248"/>
  <c r="L248" s="1"/>
  <c r="L582" s="1"/>
  <c r="H108"/>
  <c r="P380" i="25"/>
  <c r="P582" i="26"/>
  <c r="N581"/>
  <c r="P581" s="1"/>
  <c r="K248"/>
  <c r="M248" s="1"/>
  <c r="K108"/>
  <c r="H582" i="27"/>
  <c r="K380"/>
  <c r="M380" s="1"/>
  <c r="I248"/>
  <c r="I579" s="1"/>
  <c r="L582"/>
  <c r="H585" i="28"/>
  <c r="H582"/>
  <c r="P586"/>
  <c r="J380"/>
  <c r="K582"/>
  <c r="J248"/>
  <c r="M585" i="17"/>
  <c r="I380"/>
  <c r="J380"/>
  <c r="I584"/>
  <c r="M287"/>
  <c r="M584" s="1"/>
  <c r="K380"/>
  <c r="K579" s="1"/>
  <c r="H248"/>
  <c r="P579"/>
  <c r="J579"/>
  <c r="Q6" s="1"/>
  <c r="Q8" s="1"/>
  <c r="P380"/>
  <c r="P248"/>
  <c r="I248"/>
  <c r="X26" i="29"/>
  <c r="X25"/>
  <c r="AY22"/>
  <c r="AY24"/>
  <c r="AW20"/>
  <c r="AX22"/>
  <c r="AX24"/>
  <c r="AY21"/>
  <c r="AW24"/>
  <c r="AU21"/>
  <c r="O26"/>
  <c r="O25"/>
  <c r="J380" i="16"/>
  <c r="J585" s="1"/>
  <c r="I380"/>
  <c r="I585" s="1"/>
  <c r="L572"/>
  <c r="L586" s="1"/>
  <c r="P248"/>
  <c r="P582" s="1"/>
  <c r="H582"/>
  <c r="I582"/>
  <c r="H24" i="29" s="1"/>
  <c r="L181" i="16"/>
  <c r="H248"/>
  <c r="L134"/>
  <c r="L582" s="1"/>
  <c r="H108"/>
  <c r="H581" s="1"/>
  <c r="L74"/>
  <c r="L48"/>
  <c r="P380"/>
  <c r="P585" s="1"/>
  <c r="J108"/>
  <c r="H380"/>
  <c r="I248"/>
  <c r="L248" s="1"/>
  <c r="M582"/>
  <c r="I108"/>
  <c r="L108" s="1"/>
  <c r="H380" i="15"/>
  <c r="P380"/>
  <c r="K380"/>
  <c r="M380" s="1"/>
  <c r="L585"/>
  <c r="J585"/>
  <c r="M339"/>
  <c r="I380"/>
  <c r="J380"/>
  <c r="M324"/>
  <c r="L23" i="29"/>
  <c r="V23"/>
  <c r="L538" i="15"/>
  <c r="L181"/>
  <c r="L582" s="1"/>
  <c r="H582"/>
  <c r="P248"/>
  <c r="P582" s="1"/>
  <c r="K582"/>
  <c r="Q23" i="29" s="1"/>
  <c r="AY18" s="1"/>
  <c r="I582" i="15"/>
  <c r="H23" i="29" s="1"/>
  <c r="H248" i="15"/>
  <c r="I248"/>
  <c r="L74"/>
  <c r="H108"/>
  <c r="I108"/>
  <c r="I581" s="1"/>
  <c r="G23" i="29" s="1"/>
  <c r="P108" i="15"/>
  <c r="P581" s="1"/>
  <c r="L48"/>
  <c r="J248"/>
  <c r="M248" s="1"/>
  <c r="M582"/>
  <c r="J108"/>
  <c r="O579"/>
  <c r="M248" i="8"/>
  <c r="J579"/>
  <c r="Q6" s="1"/>
  <c r="Q8" s="1"/>
  <c r="M248" i="2"/>
  <c r="M582" s="1"/>
  <c r="J582"/>
  <c r="H581" i="6"/>
  <c r="L108"/>
  <c r="J380" i="2"/>
  <c r="M380" s="1"/>
  <c r="M585" s="1"/>
  <c r="I248"/>
  <c r="I582" s="1"/>
  <c r="H10" i="29" s="1"/>
  <c r="I248" i="3"/>
  <c r="P585" i="5"/>
  <c r="L343"/>
  <c r="M247"/>
  <c r="M342" i="6"/>
  <c r="M287"/>
  <c r="M584" s="1"/>
  <c r="M379" i="7"/>
  <c r="M588" s="1"/>
  <c r="L572" i="8"/>
  <c r="L586" s="1"/>
  <c r="L585"/>
  <c r="M74"/>
  <c r="H108"/>
  <c r="P380" i="9"/>
  <c r="I380"/>
  <c r="I581" s="1"/>
  <c r="B17" i="29" s="1"/>
  <c r="I587" i="9"/>
  <c r="L17" i="29" s="1"/>
  <c r="J581" i="11"/>
  <c r="M108"/>
  <c r="M581" s="1"/>
  <c r="H585" i="16"/>
  <c r="I581"/>
  <c r="G24" i="29" s="1"/>
  <c r="I579" i="16"/>
  <c r="K108" i="1"/>
  <c r="M379" i="3"/>
  <c r="M584" s="1"/>
  <c r="M585" i="4"/>
  <c r="J582"/>
  <c r="K585" i="6"/>
  <c r="P108"/>
  <c r="P581" s="1"/>
  <c r="K108"/>
  <c r="K581" s="1"/>
  <c r="P14" i="29" s="1"/>
  <c r="L535" i="9"/>
  <c r="L588" s="1"/>
  <c r="I588"/>
  <c r="M17" i="29" s="1"/>
  <c r="L587" i="9"/>
  <c r="L108" i="11"/>
  <c r="H579"/>
  <c r="AA19" i="29" s="1"/>
  <c r="H581" i="11"/>
  <c r="M380" i="16"/>
  <c r="M585" s="1"/>
  <c r="L380" i="1"/>
  <c r="L438" i="20"/>
  <c r="J108" i="1"/>
  <c r="J581" s="1"/>
  <c r="P108" i="3"/>
  <c r="P581" s="1"/>
  <c r="K108" i="4"/>
  <c r="I585" i="5"/>
  <c r="L13" i="29" s="1"/>
  <c r="M324" i="6"/>
  <c r="M585" s="1"/>
  <c r="J585"/>
  <c r="K380" i="9"/>
  <c r="K581" s="1"/>
  <c r="C17" i="29" s="1"/>
  <c r="M74" i="2"/>
  <c r="K108"/>
  <c r="H108" i="3"/>
  <c r="H585" i="5"/>
  <c r="K588" i="7"/>
  <c r="U15" i="29" s="1"/>
  <c r="I108" i="8"/>
  <c r="I581" s="1"/>
  <c r="G16" i="29" s="1"/>
  <c r="L181" i="9"/>
  <c r="H579" i="16"/>
  <c r="M108"/>
  <c r="M581" s="1"/>
  <c r="J579"/>
  <c r="J581"/>
  <c r="I380" i="11"/>
  <c r="J380" i="12"/>
  <c r="M380" s="1"/>
  <c r="H585" i="13"/>
  <c r="I380" i="14"/>
  <c r="I585"/>
  <c r="L22" i="29" s="1"/>
  <c r="K248" i="16"/>
  <c r="K108"/>
  <c r="M74"/>
  <c r="M572" i="17"/>
  <c r="M586" s="1"/>
  <c r="L108" i="18"/>
  <c r="C27" i="29"/>
  <c r="Y6" i="19"/>
  <c r="Y8" s="1"/>
  <c r="M108" i="20"/>
  <c r="M639" s="1"/>
  <c r="J639"/>
  <c r="C29" i="29"/>
  <c r="Y6" i="21"/>
  <c r="Y8" s="1"/>
  <c r="H108" i="9"/>
  <c r="H585" i="10"/>
  <c r="M287"/>
  <c r="M584" s="1"/>
  <c r="K248"/>
  <c r="M287" i="11"/>
  <c r="M584" s="1"/>
  <c r="K589" i="12"/>
  <c r="U20" i="29" s="1"/>
  <c r="J108" i="12"/>
  <c r="H582" i="13"/>
  <c r="H585" i="14"/>
  <c r="K248"/>
  <c r="P108"/>
  <c r="P581" s="1"/>
  <c r="M379" i="15"/>
  <c r="M585" s="1"/>
  <c r="K248"/>
  <c r="K108"/>
  <c r="J579" i="18"/>
  <c r="L248" i="19"/>
  <c r="H579"/>
  <c r="J581"/>
  <c r="M108"/>
  <c r="M581" s="1"/>
  <c r="H639" i="20"/>
  <c r="L108"/>
  <c r="L639" s="1"/>
  <c r="M585" i="21"/>
  <c r="O579" i="11"/>
  <c r="P591" i="12"/>
  <c r="L324" i="13"/>
  <c r="L585" s="1"/>
  <c r="M582"/>
  <c r="K380" i="14"/>
  <c r="H108"/>
  <c r="N579" i="15"/>
  <c r="N579" i="16"/>
  <c r="P579" s="1"/>
  <c r="J586" i="17"/>
  <c r="I579" i="19"/>
  <c r="I581"/>
  <c r="I582" i="21"/>
  <c r="I584"/>
  <c r="P248" i="10"/>
  <c r="P582" s="1"/>
  <c r="L589" i="12"/>
  <c r="I579" i="17"/>
  <c r="H582" i="21"/>
  <c r="H584"/>
  <c r="L108"/>
  <c r="L584" s="1"/>
  <c r="M379" i="18"/>
  <c r="K587" i="19"/>
  <c r="J438" i="20"/>
  <c r="J306"/>
  <c r="M306" s="1"/>
  <c r="M305"/>
  <c r="M642" s="1"/>
  <c r="J380" i="22"/>
  <c r="J579" s="1"/>
  <c r="M380" i="23"/>
  <c r="J579"/>
  <c r="L108"/>
  <c r="L581" s="1"/>
  <c r="H579"/>
  <c r="L579" s="1"/>
  <c r="H581"/>
  <c r="B32" i="29"/>
  <c r="L380" i="24"/>
  <c r="H579"/>
  <c r="L579" s="1"/>
  <c r="I579" i="25"/>
  <c r="I581"/>
  <c r="I579" i="26"/>
  <c r="I581"/>
  <c r="C31" i="29"/>
  <c r="Y6" i="23"/>
  <c r="Y8" s="1"/>
  <c r="H579" i="25"/>
  <c r="L579" s="1"/>
  <c r="H581"/>
  <c r="L108"/>
  <c r="L581" s="1"/>
  <c r="J579" i="26"/>
  <c r="M582" i="21"/>
  <c r="B31" i="29"/>
  <c r="G580" i="23"/>
  <c r="H581" i="24"/>
  <c r="L108"/>
  <c r="L581" s="1"/>
  <c r="M108" i="26"/>
  <c r="M581" s="1"/>
  <c r="K579"/>
  <c r="K581"/>
  <c r="B35" i="29"/>
  <c r="J579" i="19"/>
  <c r="M108" i="25"/>
  <c r="M581" s="1"/>
  <c r="K581"/>
  <c r="L108" i="26"/>
  <c r="L581" s="1"/>
  <c r="H579"/>
  <c r="L579" s="1"/>
  <c r="H581"/>
  <c r="H579" i="27"/>
  <c r="L579" s="1"/>
  <c r="H581"/>
  <c r="L108"/>
  <c r="L581" s="1"/>
  <c r="J579" i="28"/>
  <c r="L108"/>
  <c r="L581" s="1"/>
  <c r="H579"/>
  <c r="L579" s="1"/>
  <c r="H581"/>
  <c r="M324" i="23"/>
  <c r="M586" s="1"/>
  <c r="J380" i="24"/>
  <c r="J579" s="1"/>
  <c r="N579" i="25"/>
  <c r="P579" s="1"/>
  <c r="J380"/>
  <c r="J579" s="1"/>
  <c r="J587" i="26"/>
  <c r="K586"/>
  <c r="M324"/>
  <c r="M586" s="1"/>
  <c r="M198" i="23"/>
  <c r="M582" s="1"/>
  <c r="K248" i="24"/>
  <c r="K108"/>
  <c r="I586" i="25"/>
  <c r="K248"/>
  <c r="M248" s="1"/>
  <c r="M197"/>
  <c r="M582" s="1"/>
  <c r="N579" i="26"/>
  <c r="P579" s="1"/>
  <c r="M578"/>
  <c r="M588" s="1"/>
  <c r="M197"/>
  <c r="M582" s="1"/>
  <c r="M74"/>
  <c r="K248" i="27"/>
  <c r="M248" s="1"/>
  <c r="M134"/>
  <c r="M582" s="1"/>
  <c r="K582"/>
  <c r="J581" i="28"/>
  <c r="N579" i="27"/>
  <c r="P579" s="1"/>
  <c r="J248"/>
  <c r="J579" s="1"/>
  <c r="K108"/>
  <c r="I579" i="28"/>
  <c r="M287"/>
  <c r="M585" s="1"/>
  <c r="AX21" i="29"/>
  <c r="AW18"/>
  <c r="X28"/>
  <c r="AZ21"/>
  <c r="AV21"/>
  <c r="X24"/>
  <c r="K248" i="28"/>
  <c r="M248" s="1"/>
  <c r="K108"/>
  <c r="L585" i="14"/>
  <c r="H380"/>
  <c r="L380" s="1"/>
  <c r="J380"/>
  <c r="M380" s="1"/>
  <c r="N579"/>
  <c r="P579" s="1"/>
  <c r="K579"/>
  <c r="C22" i="29" s="1"/>
  <c r="L572" i="14"/>
  <c r="L586" s="1"/>
  <c r="L211"/>
  <c r="P248"/>
  <c r="M582"/>
  <c r="I248"/>
  <c r="L181"/>
  <c r="H248"/>
  <c r="L134"/>
  <c r="I579"/>
  <c r="B22" i="29" s="1"/>
  <c r="L74" i="14"/>
  <c r="L108"/>
  <c r="H581"/>
  <c r="I581"/>
  <c r="G22" i="29" s="1"/>
  <c r="L48" i="14"/>
  <c r="L339" i="13"/>
  <c r="H380"/>
  <c r="L380" s="1"/>
  <c r="L287"/>
  <c r="L584" s="1"/>
  <c r="N579"/>
  <c r="P579" s="1"/>
  <c r="L572"/>
  <c r="L586" s="1"/>
  <c r="I586"/>
  <c r="M21" i="29" s="1"/>
  <c r="J248" i="13"/>
  <c r="J579" s="1"/>
  <c r="P248"/>
  <c r="P582" s="1"/>
  <c r="L209"/>
  <c r="H248"/>
  <c r="I248"/>
  <c r="I579" s="1"/>
  <c r="B21" i="29" s="1"/>
  <c r="L181" i="13"/>
  <c r="K579"/>
  <c r="C21" i="29" s="1"/>
  <c r="L134" i="13"/>
  <c r="O21" i="29"/>
  <c r="H108" i="13"/>
  <c r="L108" s="1"/>
  <c r="P108"/>
  <c r="P581" s="1"/>
  <c r="L74"/>
  <c r="L48"/>
  <c r="X21" i="29"/>
  <c r="M379" i="11"/>
  <c r="H380" i="12"/>
  <c r="I380"/>
  <c r="N583"/>
  <c r="P583" s="1"/>
  <c r="L572"/>
  <c r="L590" s="1"/>
  <c r="L197"/>
  <c r="P248"/>
  <c r="H586"/>
  <c r="M586"/>
  <c r="L181"/>
  <c r="L586" s="1"/>
  <c r="I248"/>
  <c r="I583" s="1"/>
  <c r="B20" i="29" s="1"/>
  <c r="H248" i="12"/>
  <c r="K583"/>
  <c r="C20" i="29" s="1"/>
  <c r="I108" i="12"/>
  <c r="L74"/>
  <c r="H108"/>
  <c r="H585" s="1"/>
  <c r="I585"/>
  <c r="G20" i="29" s="1"/>
  <c r="O20" s="1"/>
  <c r="L48" i="12"/>
  <c r="M108"/>
  <c r="M585" s="1"/>
  <c r="J583"/>
  <c r="J585"/>
  <c r="L108"/>
  <c r="K585"/>
  <c r="P20" i="29" s="1"/>
  <c r="X20" s="1"/>
  <c r="L579" i="11"/>
  <c r="I579"/>
  <c r="G580" s="1"/>
  <c r="J585"/>
  <c r="M324"/>
  <c r="M585" s="1"/>
  <c r="J380"/>
  <c r="H380" i="10"/>
  <c r="P579" i="11"/>
  <c r="K380"/>
  <c r="K579" s="1"/>
  <c r="C19" i="29" s="1"/>
  <c r="O19"/>
  <c r="B19"/>
  <c r="J380" i="10"/>
  <c r="P380"/>
  <c r="P585" s="1"/>
  <c r="J584"/>
  <c r="I380"/>
  <c r="I586"/>
  <c r="M18" i="29" s="1"/>
  <c r="L200" i="10"/>
  <c r="I248"/>
  <c r="L181"/>
  <c r="H582"/>
  <c r="M582"/>
  <c r="J248"/>
  <c r="J579" s="1"/>
  <c r="H248"/>
  <c r="L134"/>
  <c r="O581"/>
  <c r="K581"/>
  <c r="P18" i="29" s="1"/>
  <c r="X18" s="1"/>
  <c r="I581" i="10"/>
  <c r="G18" i="29" s="1"/>
  <c r="O579" i="10"/>
  <c r="P579" s="1"/>
  <c r="K579"/>
  <c r="Y6" s="1"/>
  <c r="Y8" s="1"/>
  <c r="H108"/>
  <c r="H581" s="1"/>
  <c r="L74"/>
  <c r="L48"/>
  <c r="H380" i="9"/>
  <c r="L380" s="1"/>
  <c r="M380"/>
  <c r="N581"/>
  <c r="P581" s="1"/>
  <c r="P588" s="1"/>
  <c r="M584"/>
  <c r="H584"/>
  <c r="P248"/>
  <c r="J248"/>
  <c r="J581" s="1"/>
  <c r="Q6" s="1"/>
  <c r="Q8" s="1"/>
  <c r="H248"/>
  <c r="L248" s="1"/>
  <c r="L584" s="1"/>
  <c r="L134"/>
  <c r="G582"/>
  <c r="M581"/>
  <c r="H583"/>
  <c r="H581"/>
  <c r="AA17" i="29" s="1"/>
  <c r="L74" i="9"/>
  <c r="L108"/>
  <c r="L583" s="1"/>
  <c r="P108"/>
  <c r="L48"/>
  <c r="D17" i="29"/>
  <c r="AB17" s="1"/>
  <c r="Y6" i="9"/>
  <c r="Y8" s="1"/>
  <c r="N579" i="8"/>
  <c r="P579" s="1"/>
  <c r="H380"/>
  <c r="L380" s="1"/>
  <c r="I586"/>
  <c r="M16" i="29" s="1"/>
  <c r="AW15" s="1"/>
  <c r="AW16"/>
  <c r="AZ14"/>
  <c r="AZ15"/>
  <c r="AZ16"/>
  <c r="AZ13"/>
  <c r="M582" i="8"/>
  <c r="K248"/>
  <c r="K579" s="1"/>
  <c r="C16" i="29" s="1"/>
  <c r="H248" i="8"/>
  <c r="I248"/>
  <c r="I579" s="1"/>
  <c r="B16" i="29" s="1"/>
  <c r="D16" s="1"/>
  <c r="AY13"/>
  <c r="AY16"/>
  <c r="AY14"/>
  <c r="AY15"/>
  <c r="AV13"/>
  <c r="AV16"/>
  <c r="AV15"/>
  <c r="AV14"/>
  <c r="L134" i="8"/>
  <c r="L582" s="1"/>
  <c r="H581"/>
  <c r="L74"/>
  <c r="P108"/>
  <c r="P581" s="1"/>
  <c r="L48"/>
  <c r="AU14" i="29"/>
  <c r="X16"/>
  <c r="Y6" i="8"/>
  <c r="Y8" s="1"/>
  <c r="K582" i="3"/>
  <c r="Q11" i="29" s="1"/>
  <c r="I579" i="3"/>
  <c r="B11" i="29" s="1"/>
  <c r="L586" i="1"/>
  <c r="L324" i="7"/>
  <c r="L588" s="1"/>
  <c r="P380"/>
  <c r="P588" s="1"/>
  <c r="I380"/>
  <c r="L380" s="1"/>
  <c r="L287"/>
  <c r="L587" s="1"/>
  <c r="K248"/>
  <c r="M585"/>
  <c r="J248"/>
  <c r="M248" s="1"/>
  <c r="L572"/>
  <c r="L589" s="1"/>
  <c r="I589"/>
  <c r="M15" i="29" s="1"/>
  <c r="J585" i="7"/>
  <c r="L181"/>
  <c r="I248"/>
  <c r="I585" s="1"/>
  <c r="H15" i="29" s="1"/>
  <c r="H248" i="7"/>
  <c r="H585" s="1"/>
  <c r="P248"/>
  <c r="P585" s="1"/>
  <c r="L134"/>
  <c r="L585" s="1"/>
  <c r="K108"/>
  <c r="H584"/>
  <c r="L74"/>
  <c r="P582"/>
  <c r="P108"/>
  <c r="P584" s="1"/>
  <c r="K380" i="6"/>
  <c r="K579" s="1"/>
  <c r="Y6" s="1"/>
  <c r="Y8" s="1"/>
  <c r="I380"/>
  <c r="U14" i="29"/>
  <c r="J380" i="6"/>
  <c r="M572"/>
  <c r="M586" s="1"/>
  <c r="J586"/>
  <c r="O14" i="29"/>
  <c r="H582" i="6"/>
  <c r="P579"/>
  <c r="L181"/>
  <c r="H248"/>
  <c r="I248"/>
  <c r="I579" s="1"/>
  <c r="B14" i="29" s="1"/>
  <c r="P248" i="6"/>
  <c r="P582" s="1"/>
  <c r="L134"/>
  <c r="H579"/>
  <c r="AA14" i="29" s="1"/>
  <c r="M74" i="6"/>
  <c r="J108"/>
  <c r="M21"/>
  <c r="P380" i="5"/>
  <c r="K380"/>
  <c r="K579" s="1"/>
  <c r="C13" i="29" s="1"/>
  <c r="L324" i="5"/>
  <c r="J380"/>
  <c r="M380" s="1"/>
  <c r="M585" s="1"/>
  <c r="H380"/>
  <c r="O579"/>
  <c r="P579" s="1"/>
  <c r="L287"/>
  <c r="L584" s="1"/>
  <c r="I380"/>
  <c r="L181"/>
  <c r="H248"/>
  <c r="I248"/>
  <c r="I581"/>
  <c r="G13" i="29" s="1"/>
  <c r="L74" i="5"/>
  <c r="J108"/>
  <c r="J581" s="1"/>
  <c r="P108"/>
  <c r="P581" s="1"/>
  <c r="L48"/>
  <c r="X13" i="29"/>
  <c r="L324" i="4"/>
  <c r="L585" s="1"/>
  <c r="H380"/>
  <c r="P380"/>
  <c r="P585" s="1"/>
  <c r="I585"/>
  <c r="L12" i="29" s="1"/>
  <c r="O12" s="1"/>
  <c r="O579" i="4"/>
  <c r="K380"/>
  <c r="I380"/>
  <c r="H585"/>
  <c r="L572"/>
  <c r="L586" s="1"/>
  <c r="J248"/>
  <c r="P248"/>
  <c r="P582" s="1"/>
  <c r="L181"/>
  <c r="I248"/>
  <c r="H248"/>
  <c r="L134"/>
  <c r="J579"/>
  <c r="Q6" s="1"/>
  <c r="Q8" s="1"/>
  <c r="N579"/>
  <c r="H108"/>
  <c r="H581" s="1"/>
  <c r="L74"/>
  <c r="P108"/>
  <c r="P581" s="1"/>
  <c r="L48"/>
  <c r="P380" i="3"/>
  <c r="P585" s="1"/>
  <c r="L339"/>
  <c r="J380"/>
  <c r="H380"/>
  <c r="H585" s="1"/>
  <c r="O579"/>
  <c r="P579" s="1"/>
  <c r="K579"/>
  <c r="Y6" s="1"/>
  <c r="Y8" s="1"/>
  <c r="L324"/>
  <c r="L380"/>
  <c r="L585" s="1"/>
  <c r="I586"/>
  <c r="M11" i="29" s="1"/>
  <c r="AW9" s="1"/>
  <c r="P248" i="3"/>
  <c r="P582" s="1"/>
  <c r="J248"/>
  <c r="J579" s="1"/>
  <c r="Q6" s="1"/>
  <c r="Q8" s="1"/>
  <c r="H248"/>
  <c r="L248" s="1"/>
  <c r="L582" s="1"/>
  <c r="J582"/>
  <c r="H582"/>
  <c r="L134"/>
  <c r="H581"/>
  <c r="L108"/>
  <c r="L581" s="1"/>
  <c r="L74"/>
  <c r="AD11" i="29"/>
  <c r="L48" i="3"/>
  <c r="P380" i="2"/>
  <c r="P585" s="1"/>
  <c r="O579"/>
  <c r="P579" s="1"/>
  <c r="H585"/>
  <c r="K380"/>
  <c r="K579" s="1"/>
  <c r="H380"/>
  <c r="L287"/>
  <c r="I380"/>
  <c r="L380" s="1"/>
  <c r="L585" s="1"/>
  <c r="J579"/>
  <c r="Q6" s="1"/>
  <c r="Q8" s="1"/>
  <c r="L572"/>
  <c r="L586" s="1"/>
  <c r="AZ10" i="29"/>
  <c r="AZ12"/>
  <c r="AZ9"/>
  <c r="AZ11"/>
  <c r="L181" i="2"/>
  <c r="H248"/>
  <c r="H582" s="1"/>
  <c r="L134"/>
  <c r="L74"/>
  <c r="I581"/>
  <c r="G10" i="29" s="1"/>
  <c r="L48" i="2"/>
  <c r="M108"/>
  <c r="M581" s="1"/>
  <c r="K581"/>
  <c r="P10" i="29" s="1"/>
  <c r="X10" s="1"/>
  <c r="J380" i="1"/>
  <c r="J579" s="1"/>
  <c r="Q6" s="1"/>
  <c r="Q8" s="1"/>
  <c r="P585"/>
  <c r="P380"/>
  <c r="K579"/>
  <c r="Y6" s="1"/>
  <c r="Y8" s="1"/>
  <c r="C9" i="29"/>
  <c r="O579" i="1"/>
  <c r="P579" s="1"/>
  <c r="I248"/>
  <c r="I582" s="1"/>
  <c r="M582" s="1"/>
  <c r="J248"/>
  <c r="M248" s="1"/>
  <c r="L181"/>
  <c r="H248"/>
  <c r="H582" s="1"/>
  <c r="H9" i="29"/>
  <c r="P582" i="1"/>
  <c r="L134"/>
  <c r="L248"/>
  <c r="AE9" i="29" s="1"/>
  <c r="AY9"/>
  <c r="AY12"/>
  <c r="P108" i="1"/>
  <c r="L74"/>
  <c r="H581"/>
  <c r="I581"/>
  <c r="L48"/>
  <c r="AU26" i="29"/>
  <c r="AU24"/>
  <c r="AW23"/>
  <c r="AW22"/>
  <c r="AW21"/>
  <c r="X19"/>
  <c r="O28"/>
  <c r="O27"/>
  <c r="AW26"/>
  <c r="AU23"/>
  <c r="AU22"/>
  <c r="AW10"/>
  <c r="AW12"/>
  <c r="I579" i="22" l="1"/>
  <c r="K579"/>
  <c r="C30" i="29" s="1"/>
  <c r="D30" s="1"/>
  <c r="Y6" i="22"/>
  <c r="Y8" s="1"/>
  <c r="L248"/>
  <c r="L585" i="21"/>
  <c r="L582"/>
  <c r="L579" i="19"/>
  <c r="P579" i="18"/>
  <c r="L380"/>
  <c r="L585" s="1"/>
  <c r="L248"/>
  <c r="L582" s="1"/>
  <c r="M108"/>
  <c r="M581" s="1"/>
  <c r="I579"/>
  <c r="B26" i="29" s="1"/>
  <c r="K579" i="18"/>
  <c r="C26" i="29" s="1"/>
  <c r="H579" i="18"/>
  <c r="K581"/>
  <c r="B30" i="29"/>
  <c r="G580" i="22"/>
  <c r="Y6" i="20"/>
  <c r="Y8" s="1"/>
  <c r="C28" i="29"/>
  <c r="AQ21" s="1"/>
  <c r="L380" i="4"/>
  <c r="L380" i="12"/>
  <c r="Y6" i="14"/>
  <c r="Y8" s="1"/>
  <c r="M586" i="27"/>
  <c r="H579" i="22"/>
  <c r="L579" s="1"/>
  <c r="M108" i="3"/>
  <c r="M581" s="1"/>
  <c r="K581"/>
  <c r="P11" i="29" s="1"/>
  <c r="X11" s="1"/>
  <c r="X14"/>
  <c r="O17"/>
  <c r="M108" i="9"/>
  <c r="M583" s="1"/>
  <c r="K583"/>
  <c r="P17" i="29" s="1"/>
  <c r="O11"/>
  <c r="K582" i="7"/>
  <c r="C15" i="29" s="1"/>
  <c r="G580" i="8"/>
  <c r="M579"/>
  <c r="L380" i="10"/>
  <c r="Y6" i="12"/>
  <c r="Y8" s="1"/>
  <c r="L248"/>
  <c r="M248" i="13"/>
  <c r="L580" i="23"/>
  <c r="M108" i="17"/>
  <c r="M581" s="1"/>
  <c r="J581"/>
  <c r="O16" i="29"/>
  <c r="AU20"/>
  <c r="L108" i="17"/>
  <c r="H581"/>
  <c r="M108" i="14"/>
  <c r="M581" s="1"/>
  <c r="K581"/>
  <c r="P22" i="29" s="1"/>
  <c r="X22" s="1"/>
  <c r="I637" i="20"/>
  <c r="L637" s="1"/>
  <c r="M579" i="17"/>
  <c r="M380"/>
  <c r="Y6"/>
  <c r="Y8" s="1"/>
  <c r="C25" i="29"/>
  <c r="L248" i="17"/>
  <c r="H579"/>
  <c r="L580" s="1"/>
  <c r="AW11" i="29"/>
  <c r="AY10"/>
  <c r="AY11"/>
  <c r="O10"/>
  <c r="AX16"/>
  <c r="AU15"/>
  <c r="AW14"/>
  <c r="O18"/>
  <c r="O22"/>
  <c r="L380" i="16"/>
  <c r="L585" s="1"/>
  <c r="L581"/>
  <c r="AD24" i="29"/>
  <c r="L380" i="15"/>
  <c r="AZ17" i="29"/>
  <c r="AZ20"/>
  <c r="AZ18"/>
  <c r="AZ19"/>
  <c r="P579" i="15"/>
  <c r="J579"/>
  <c r="AY20" i="29"/>
  <c r="AY17"/>
  <c r="AY19"/>
  <c r="O23"/>
  <c r="L248" i="15"/>
  <c r="AV17" i="29"/>
  <c r="AV18"/>
  <c r="AV20"/>
  <c r="AV19"/>
  <c r="H579" i="15"/>
  <c r="J581"/>
  <c r="H581"/>
  <c r="L108"/>
  <c r="L581" s="1"/>
  <c r="I579"/>
  <c r="B23" i="29" s="1"/>
  <c r="AU17"/>
  <c r="C10"/>
  <c r="Y6" i="2"/>
  <c r="Y8" s="1"/>
  <c r="M579" i="24"/>
  <c r="Q6"/>
  <c r="Q8" s="1"/>
  <c r="AD21" i="29"/>
  <c r="L581" i="13"/>
  <c r="M579" i="25"/>
  <c r="Q6"/>
  <c r="Q8" s="1"/>
  <c r="H581" i="13"/>
  <c r="L248" i="14"/>
  <c r="M108" i="28"/>
  <c r="M581" s="1"/>
  <c r="K581"/>
  <c r="K579"/>
  <c r="M108" i="27"/>
  <c r="M581" s="1"/>
  <c r="K579"/>
  <c r="K581"/>
  <c r="C34" i="29"/>
  <c r="Y6" i="26"/>
  <c r="Y8" s="1"/>
  <c r="B33" i="29"/>
  <c r="Q6" i="22"/>
  <c r="Q8" s="1"/>
  <c r="M579"/>
  <c r="M438" i="20"/>
  <c r="J637"/>
  <c r="M108" i="15"/>
  <c r="M581" s="1"/>
  <c r="K581"/>
  <c r="P23" i="29" s="1"/>
  <c r="K579" i="15"/>
  <c r="K579" i="16"/>
  <c r="L580" s="1"/>
  <c r="K581"/>
  <c r="AA24" i="29"/>
  <c r="L579" i="16"/>
  <c r="AQ23" i="29"/>
  <c r="M108" i="4"/>
  <c r="M581" s="1"/>
  <c r="K581"/>
  <c r="P12" i="29" s="1"/>
  <c r="X12" s="1"/>
  <c r="Q6" i="15"/>
  <c r="Q8" s="1"/>
  <c r="M579"/>
  <c r="M108" i="1"/>
  <c r="K581"/>
  <c r="P9" i="29" s="1"/>
  <c r="X9" s="1"/>
  <c r="Q6" i="27"/>
  <c r="Q8" s="1"/>
  <c r="M579"/>
  <c r="B34" i="29"/>
  <c r="G580" i="26"/>
  <c r="L580"/>
  <c r="L580" i="19"/>
  <c r="B27" i="29"/>
  <c r="G580" i="19"/>
  <c r="AD23" i="29"/>
  <c r="B24"/>
  <c r="G580" i="16"/>
  <c r="O13" i="29"/>
  <c r="K584" i="7"/>
  <c r="P15" i="29" s="1"/>
  <c r="AW13"/>
  <c r="Y6" i="11"/>
  <c r="Y8" s="1"/>
  <c r="M108" i="24"/>
  <c r="M581" s="1"/>
  <c r="K581"/>
  <c r="M579" i="26"/>
  <c r="Q6"/>
  <c r="Q8" s="1"/>
  <c r="Q6" i="23"/>
  <c r="Q8" s="1"/>
  <c r="M579"/>
  <c r="M579" i="16"/>
  <c r="Q6"/>
  <c r="Q8" s="1"/>
  <c r="AD19" i="29"/>
  <c r="L581" i="11"/>
  <c r="AU18" i="29"/>
  <c r="O24"/>
  <c r="AU19"/>
  <c r="AD14"/>
  <c r="L581" i="6"/>
  <c r="L582" i="1"/>
  <c r="H579" i="2"/>
  <c r="G580" i="3"/>
  <c r="J582" i="7"/>
  <c r="Q6" s="1"/>
  <c r="Q8" s="1"/>
  <c r="M248" i="10"/>
  <c r="L582" i="14"/>
  <c r="B36" i="29"/>
  <c r="G580" i="28"/>
  <c r="L580"/>
  <c r="K579" i="24"/>
  <c r="M579" i="28"/>
  <c r="Q6"/>
  <c r="Q8" s="1"/>
  <c r="K579" i="25"/>
  <c r="Q6" i="19"/>
  <c r="Q8" s="1"/>
  <c r="M579"/>
  <c r="D31" i="29"/>
  <c r="B25"/>
  <c r="G580" i="17"/>
  <c r="B29" i="29"/>
  <c r="G583" i="21"/>
  <c r="L583"/>
  <c r="M579" i="18"/>
  <c r="Q6"/>
  <c r="Q8" s="1"/>
  <c r="AD26" i="29"/>
  <c r="L581" i="18"/>
  <c r="AA23" i="29"/>
  <c r="J579" i="14"/>
  <c r="Q6" s="1"/>
  <c r="Q8" s="1"/>
  <c r="H579"/>
  <c r="AA22" i="29" s="1"/>
  <c r="G580" i="14"/>
  <c r="AD22" i="29"/>
  <c r="L581" i="14"/>
  <c r="D22" i="29"/>
  <c r="Y6" i="13"/>
  <c r="Y8" s="1"/>
  <c r="D21" i="29"/>
  <c r="AB21" s="1"/>
  <c r="L582" i="13"/>
  <c r="Q6"/>
  <c r="Q8" s="1"/>
  <c r="M579"/>
  <c r="G580"/>
  <c r="L248"/>
  <c r="H579"/>
  <c r="AA21" i="29" s="1"/>
  <c r="H583" i="12"/>
  <c r="AA20" i="29" s="1"/>
  <c r="G584" i="12"/>
  <c r="AU13" i="29"/>
  <c r="AU16"/>
  <c r="D20"/>
  <c r="AD20"/>
  <c r="L585" i="12"/>
  <c r="Q6"/>
  <c r="Q8" s="1"/>
  <c r="M583"/>
  <c r="M380" i="11"/>
  <c r="J579"/>
  <c r="L580" s="1"/>
  <c r="D19" i="29"/>
  <c r="AB19" s="1"/>
  <c r="AC19" s="1"/>
  <c r="I579" i="10"/>
  <c r="B18" i="29" s="1"/>
  <c r="AP14" s="1"/>
  <c r="C18"/>
  <c r="Q6" i="10"/>
  <c r="Q8" s="1"/>
  <c r="M579"/>
  <c r="AP15" i="29"/>
  <c r="L248" i="10"/>
  <c r="H579"/>
  <c r="AA18" i="29" s="1"/>
  <c r="L582" i="10"/>
  <c r="G580"/>
  <c r="AX14" i="29"/>
  <c r="L108" i="10"/>
  <c r="L582" i="9"/>
  <c r="AC17" i="29"/>
  <c r="L581" i="9"/>
  <c r="F17" i="29"/>
  <c r="AD17"/>
  <c r="E17"/>
  <c r="H579" i="8"/>
  <c r="AA16" i="29" s="1"/>
  <c r="L248" i="8"/>
  <c r="L108"/>
  <c r="AB16" i="29"/>
  <c r="E16"/>
  <c r="F16"/>
  <c r="P579" i="4"/>
  <c r="M582" i="7"/>
  <c r="H582"/>
  <c r="AA15" i="29" s="1"/>
  <c r="Y6" i="7"/>
  <c r="Y8" s="1"/>
  <c r="L248"/>
  <c r="I582"/>
  <c r="L108"/>
  <c r="I584"/>
  <c r="G15" i="29" s="1"/>
  <c r="O15" s="1"/>
  <c r="Y6" i="5"/>
  <c r="Y8" s="1"/>
  <c r="C14" i="29"/>
  <c r="G580" i="6"/>
  <c r="M380"/>
  <c r="L248"/>
  <c r="L582" s="1"/>
  <c r="L579"/>
  <c r="J581"/>
  <c r="M108"/>
  <c r="M581" s="1"/>
  <c r="J579"/>
  <c r="D14" i="29"/>
  <c r="F14" s="1"/>
  <c r="L380" i="5"/>
  <c r="L585" s="1"/>
  <c r="H579"/>
  <c r="AA13" i="29" s="1"/>
  <c r="L248" i="5"/>
  <c r="L582" s="1"/>
  <c r="I579"/>
  <c r="B13" i="29" s="1"/>
  <c r="D13" s="1"/>
  <c r="E13" s="1"/>
  <c r="L108" i="5"/>
  <c r="J579"/>
  <c r="M579" s="1"/>
  <c r="H581"/>
  <c r="AD13" i="29"/>
  <c r="L581" i="5"/>
  <c r="I579" i="4"/>
  <c r="B12" i="29" s="1"/>
  <c r="H579" i="4"/>
  <c r="AA12" i="29" s="1"/>
  <c r="M380" i="4"/>
  <c r="K579"/>
  <c r="L248"/>
  <c r="L582" s="1"/>
  <c r="L108"/>
  <c r="C11" i="29"/>
  <c r="D11" s="1"/>
  <c r="F11" s="1"/>
  <c r="M579" i="3"/>
  <c r="H579"/>
  <c r="L580" s="1"/>
  <c r="M579" i="2"/>
  <c r="L248"/>
  <c r="L582" s="1"/>
  <c r="I579"/>
  <c r="L579" s="1"/>
  <c r="H581"/>
  <c r="L108"/>
  <c r="AD10" i="29" s="1"/>
  <c r="AA10"/>
  <c r="AX9"/>
  <c r="M579" i="1"/>
  <c r="AV9" i="29"/>
  <c r="AV11"/>
  <c r="AV12"/>
  <c r="AV10"/>
  <c r="AE39"/>
  <c r="AE41"/>
  <c r="AE40"/>
  <c r="I579" i="1"/>
  <c r="B9" i="29" s="1"/>
  <c r="H579" i="1"/>
  <c r="AA9" i="29" s="1"/>
  <c r="L108" i="1"/>
  <c r="AD9" i="29" s="1"/>
  <c r="L581" i="1"/>
  <c r="G9" i="29"/>
  <c r="M581" i="1"/>
  <c r="F30" i="29" l="1"/>
  <c r="E30"/>
  <c r="L580" i="22"/>
  <c r="D34" i="29"/>
  <c r="AQ24"/>
  <c r="AQ22"/>
  <c r="Y6" i="18"/>
  <c r="Y8" s="1"/>
  <c r="L580"/>
  <c r="L579"/>
  <c r="AA26" i="29"/>
  <c r="G580" i="18"/>
  <c r="F19" i="29"/>
  <c r="L579" i="14"/>
  <c r="X17" i="29"/>
  <c r="AX15"/>
  <c r="AX13"/>
  <c r="B28"/>
  <c r="AP22" s="1"/>
  <c r="G638" i="20"/>
  <c r="AD25" i="29"/>
  <c r="L581" i="17"/>
  <c r="L582" i="7"/>
  <c r="L579" i="17"/>
  <c r="AA25" i="29"/>
  <c r="AX10"/>
  <c r="AX12"/>
  <c r="L579" i="15"/>
  <c r="D25" i="29"/>
  <c r="E25" s="1"/>
  <c r="C33"/>
  <c r="Y6" i="25"/>
  <c r="Y8" s="1"/>
  <c r="D26" i="29"/>
  <c r="F26" s="1"/>
  <c r="C23"/>
  <c r="Y6" i="15"/>
  <c r="Y8" s="1"/>
  <c r="G580"/>
  <c r="L580"/>
  <c r="G580" i="25"/>
  <c r="L579" i="8"/>
  <c r="F31" i="29"/>
  <c r="E31"/>
  <c r="AP19"/>
  <c r="AP20"/>
  <c r="AP17"/>
  <c r="AP18"/>
  <c r="AP21"/>
  <c r="AP23"/>
  <c r="D27"/>
  <c r="E27" s="1"/>
  <c r="AP24"/>
  <c r="AX17"/>
  <c r="X23"/>
  <c r="AX19"/>
  <c r="AX18"/>
  <c r="AX20"/>
  <c r="C35"/>
  <c r="Y6" i="27"/>
  <c r="Y8" s="1"/>
  <c r="L580"/>
  <c r="G580"/>
  <c r="C32" i="29"/>
  <c r="D32" s="1"/>
  <c r="Y6" i="24"/>
  <c r="Y8" s="1"/>
  <c r="L580"/>
  <c r="G580"/>
  <c r="AX11" i="29"/>
  <c r="X15"/>
  <c r="C24"/>
  <c r="D24" s="1"/>
  <c r="Y6" i="16"/>
  <c r="Y8" s="1"/>
  <c r="D29" i="29"/>
  <c r="F29" s="1"/>
  <c r="Q6" i="20"/>
  <c r="Q8" s="1"/>
  <c r="M637"/>
  <c r="L638"/>
  <c r="L580" i="25"/>
  <c r="C36" i="29"/>
  <c r="D36" s="1"/>
  <c r="Y6" i="28"/>
  <c r="Y8" s="1"/>
  <c r="M579" i="14"/>
  <c r="L580"/>
  <c r="AB22" i="29"/>
  <c r="AC22" s="1"/>
  <c r="F22"/>
  <c r="E22"/>
  <c r="F21"/>
  <c r="E21"/>
  <c r="AC21"/>
  <c r="L579" i="13"/>
  <c r="L580"/>
  <c r="L583" i="12"/>
  <c r="L584"/>
  <c r="AB20" i="29"/>
  <c r="AC20" s="1"/>
  <c r="E20"/>
  <c r="F20"/>
  <c r="E19"/>
  <c r="Q6" i="11"/>
  <c r="Q8" s="1"/>
  <c r="M579"/>
  <c r="D18" i="29"/>
  <c r="AR13" s="1"/>
  <c r="AP13"/>
  <c r="AP16"/>
  <c r="AQ13"/>
  <c r="AQ15"/>
  <c r="AQ16"/>
  <c r="AQ14"/>
  <c r="L580" i="10"/>
  <c r="L579"/>
  <c r="L581"/>
  <c r="AD18" i="29"/>
  <c r="AC16"/>
  <c r="L580" i="8"/>
  <c r="AD16" i="29"/>
  <c r="L581" i="8"/>
  <c r="G583" i="7"/>
  <c r="AD15" i="29"/>
  <c r="L584" i="7"/>
  <c r="L583"/>
  <c r="B15" i="29"/>
  <c r="D15" s="1"/>
  <c r="AB15" s="1"/>
  <c r="AC15" s="1"/>
  <c r="Q6" i="6"/>
  <c r="Q8" s="1"/>
  <c r="L580"/>
  <c r="M579"/>
  <c r="E14" i="29"/>
  <c r="AB14"/>
  <c r="AC14" s="1"/>
  <c r="L579" i="5"/>
  <c r="F13" i="29"/>
  <c r="AB13"/>
  <c r="G580" i="5"/>
  <c r="L580"/>
  <c r="Q6"/>
  <c r="Q8" s="1"/>
  <c r="AC13" i="29"/>
  <c r="L580" i="4"/>
  <c r="L579"/>
  <c r="Y6"/>
  <c r="Y8" s="1"/>
  <c r="M579"/>
  <c r="C12" i="29"/>
  <c r="G580" i="4"/>
  <c r="L581"/>
  <c r="AD12" i="29"/>
  <c r="L579" i="3"/>
  <c r="AA11" i="29"/>
  <c r="AB11"/>
  <c r="E11"/>
  <c r="B10"/>
  <c r="D10" s="1"/>
  <c r="AB10" s="1"/>
  <c r="AC10" s="1"/>
  <c r="L580" i="2"/>
  <c r="G580"/>
  <c r="L581"/>
  <c r="AP12" i="29"/>
  <c r="D9"/>
  <c r="G580" i="1"/>
  <c r="L580"/>
  <c r="L579"/>
  <c r="AD41" i="29"/>
  <c r="AU10"/>
  <c r="G37"/>
  <c r="AU11"/>
  <c r="AU9"/>
  <c r="AU12"/>
  <c r="O9"/>
  <c r="F34" l="1"/>
  <c r="E34"/>
  <c r="AA40"/>
  <c r="AA41"/>
  <c r="D28"/>
  <c r="F28" s="1"/>
  <c r="AA37"/>
  <c r="B39"/>
  <c r="AP9"/>
  <c r="F36"/>
  <c r="E36"/>
  <c r="E24"/>
  <c r="AB24"/>
  <c r="AC24" s="1"/>
  <c r="AP10"/>
  <c r="AP11"/>
  <c r="AQ17"/>
  <c r="AQ19"/>
  <c r="AQ20"/>
  <c r="D23"/>
  <c r="F23" s="1"/>
  <c r="D33"/>
  <c r="E33" s="1"/>
  <c r="F32"/>
  <c r="E32"/>
  <c r="AD40"/>
  <c r="AQ18"/>
  <c r="F24"/>
  <c r="D35"/>
  <c r="E35" s="1"/>
  <c r="F27"/>
  <c r="AR23"/>
  <c r="AT23" s="1"/>
  <c r="E29"/>
  <c r="E26"/>
  <c r="AB26"/>
  <c r="AC26" s="1"/>
  <c r="AB25"/>
  <c r="AC25" s="1"/>
  <c r="F25"/>
  <c r="AT13"/>
  <c r="AB18"/>
  <c r="AC18" s="1"/>
  <c r="E18"/>
  <c r="AR15"/>
  <c r="AR14"/>
  <c r="AT14" s="1"/>
  <c r="F18"/>
  <c r="AR16"/>
  <c r="AS13"/>
  <c r="AS14"/>
  <c r="E10"/>
  <c r="AD39"/>
  <c r="B41"/>
  <c r="F15"/>
  <c r="B37"/>
  <c r="C598" i="9" s="1"/>
  <c r="E15" i="29"/>
  <c r="C37"/>
  <c r="AQ10"/>
  <c r="AQ11"/>
  <c r="D12"/>
  <c r="F12" s="1"/>
  <c r="AQ12"/>
  <c r="AQ9"/>
  <c r="C39"/>
  <c r="C41"/>
  <c r="AA39"/>
  <c r="AC11"/>
  <c r="F10"/>
  <c r="E9"/>
  <c r="F9"/>
  <c r="AB9"/>
  <c r="AR9"/>
  <c r="AR22" l="1"/>
  <c r="AT22" s="1"/>
  <c r="AR24"/>
  <c r="AT24" s="1"/>
  <c r="AR21"/>
  <c r="AT21" s="1"/>
  <c r="E28"/>
  <c r="AS21"/>
  <c r="AS24"/>
  <c r="AR12"/>
  <c r="AS12" s="1"/>
  <c r="F33"/>
  <c r="AS22"/>
  <c r="F35"/>
  <c r="E23"/>
  <c r="AB23"/>
  <c r="AC23" s="1"/>
  <c r="AR20"/>
  <c r="AS20" s="1"/>
  <c r="AR18"/>
  <c r="AS18" s="1"/>
  <c r="AR19"/>
  <c r="AS19" s="1"/>
  <c r="AR17"/>
  <c r="AS17" s="1"/>
  <c r="AS23"/>
  <c r="AS15"/>
  <c r="AT15"/>
  <c r="AT16"/>
  <c r="AS16"/>
  <c r="C596" i="16"/>
  <c r="C597" i="26"/>
  <c r="C596" i="13"/>
  <c r="C597" i="23"/>
  <c r="C596" i="3"/>
  <c r="C596" i="19"/>
  <c r="C596" i="8"/>
  <c r="C596" i="4"/>
  <c r="C596" i="6"/>
  <c r="C596" i="18"/>
  <c r="C600" i="21"/>
  <c r="C600" i="12"/>
  <c r="C596" i="2"/>
  <c r="C597" i="22"/>
  <c r="C597" i="27"/>
  <c r="C597" i="25"/>
  <c r="C596" i="11"/>
  <c r="C596" i="15"/>
  <c r="C596" i="14"/>
  <c r="C599" i="7"/>
  <c r="C596" i="1"/>
  <c r="C597" i="28"/>
  <c r="C596" i="10"/>
  <c r="C596" i="5"/>
  <c r="C655" i="20"/>
  <c r="C596" i="17"/>
  <c r="C597" i="24"/>
  <c r="D39" i="29"/>
  <c r="D41"/>
  <c r="AR11"/>
  <c r="AT11" s="1"/>
  <c r="D37"/>
  <c r="F37" s="1"/>
  <c r="AR10"/>
  <c r="AT10" s="1"/>
  <c r="C598" i="28"/>
  <c r="C601" i="12"/>
  <c r="C597" i="16"/>
  <c r="C597" i="1"/>
  <c r="C597" i="14"/>
  <c r="C597" i="17"/>
  <c r="C597" i="2"/>
  <c r="C598" i="24"/>
  <c r="C597" i="10"/>
  <c r="C599" i="9"/>
  <c r="C600" s="1"/>
  <c r="C598" i="26"/>
  <c r="C597" i="11"/>
  <c r="C597" i="13"/>
  <c r="C656" i="20"/>
  <c r="C597" i="19"/>
  <c r="C600" i="7"/>
  <c r="C597" i="5"/>
  <c r="C601" i="21"/>
  <c r="C597" i="8"/>
  <c r="C597" i="6"/>
  <c r="C598" i="25"/>
  <c r="C597" i="15"/>
  <c r="C598" i="22"/>
  <c r="C597" i="3"/>
  <c r="C597" i="18"/>
  <c r="C598" i="27"/>
  <c r="C597" i="4"/>
  <c r="C598" i="23"/>
  <c r="C599" s="1"/>
  <c r="E12" i="29"/>
  <c r="AB12"/>
  <c r="AC12" s="1"/>
  <c r="AT9"/>
  <c r="AS9"/>
  <c r="AC9"/>
  <c r="AT12"/>
  <c r="C598" i="17" l="1"/>
  <c r="C598" i="14"/>
  <c r="C601" i="7"/>
  <c r="C602" i="12"/>
  <c r="AT20" i="29"/>
  <c r="AT19"/>
  <c r="AT18"/>
  <c r="AT17"/>
  <c r="C598" i="4"/>
  <c r="C598" i="18"/>
  <c r="C599" i="22"/>
  <c r="C599" i="25"/>
  <c r="C598" i="19"/>
  <c r="C599" i="26"/>
  <c r="C598" i="15"/>
  <c r="C598" i="5"/>
  <c r="C599" i="28"/>
  <c r="C598" i="16"/>
  <c r="C598" i="8"/>
  <c r="C657" i="20"/>
  <c r="C598" i="10"/>
  <c r="C598" i="1"/>
  <c r="D597" s="1"/>
  <c r="C598" i="2"/>
  <c r="D597" s="1"/>
  <c r="C598" i="13"/>
  <c r="E37" i="29"/>
  <c r="C599" i="27"/>
  <c r="C598" i="3"/>
  <c r="C598" i="6"/>
  <c r="C602" i="21"/>
  <c r="C598" i="11"/>
  <c r="C599" i="24"/>
  <c r="AS10" i="29"/>
  <c r="AS11"/>
  <c r="AB39"/>
  <c r="AB37"/>
  <c r="AC37" s="1"/>
  <c r="AB41"/>
  <c r="AB40"/>
  <c r="D596" i="1"/>
  <c r="AC40" i="29"/>
  <c r="AC41"/>
  <c r="AC39"/>
  <c r="D596" i="2" l="1"/>
</calcChain>
</file>

<file path=xl/sharedStrings.xml><?xml version="1.0" encoding="utf-8"?>
<sst xmlns="http://schemas.openxmlformats.org/spreadsheetml/2006/main" count="44732" uniqueCount="1028">
  <si>
    <t>PT Chitose Internasional, Tbk.</t>
  </si>
  <si>
    <t>Departemen Produksi</t>
  </si>
  <si>
    <t xml:space="preserve"> Rekapitulasi Laporan Harian Hasil Produksi Jadi</t>
  </si>
  <si>
    <t xml:space="preserve"> Hari Kerja Ke     :</t>
  </si>
  <si>
    <t>YMT</t>
  </si>
  <si>
    <t>YMT 2</t>
  </si>
  <si>
    <t>MLT 1</t>
  </si>
  <si>
    <t>MLT 2</t>
  </si>
  <si>
    <t>MLT 3</t>
  </si>
  <si>
    <t>PON</t>
  </si>
  <si>
    <t>NA</t>
  </si>
  <si>
    <t>EX2</t>
  </si>
  <si>
    <t>MLT</t>
  </si>
  <si>
    <t>EX</t>
  </si>
  <si>
    <t>NSB</t>
  </si>
  <si>
    <t xml:space="preserve"> Hari , Tgl Produksi     :</t>
  </si>
  <si>
    <t>Formulir : CINT/PRD/Rekapitulasi OKT – 2019/ F-002</t>
  </si>
  <si>
    <t>Standarisasi Produk</t>
  </si>
  <si>
    <t>RT</t>
  </si>
  <si>
    <t>OT</t>
  </si>
  <si>
    <t>Persen</t>
  </si>
  <si>
    <t>SDM</t>
  </si>
  <si>
    <t>%</t>
  </si>
  <si>
    <t>selisih</t>
  </si>
  <si>
    <t>Warna</t>
  </si>
  <si>
    <t>Hasil</t>
  </si>
  <si>
    <t>Rencana</t>
  </si>
  <si>
    <t>Tidak</t>
  </si>
  <si>
    <t xml:space="preserve"> Model</t>
  </si>
  <si>
    <t>Tipe</t>
  </si>
  <si>
    <t>Rangka</t>
  </si>
  <si>
    <t>Cover</t>
  </si>
  <si>
    <t>Ket.</t>
  </si>
  <si>
    <t>( Buah )</t>
  </si>
  <si>
    <t>(Buah)</t>
  </si>
  <si>
    <t>Hadir</t>
  </si>
  <si>
    <t>Ass. Folding</t>
  </si>
  <si>
    <t>AA</t>
  </si>
  <si>
    <t>HAA</t>
  </si>
  <si>
    <t>NN</t>
  </si>
  <si>
    <t>MND</t>
  </si>
  <si>
    <t>MBD</t>
  </si>
  <si>
    <t>Chrome</t>
  </si>
  <si>
    <t>Hitam</t>
  </si>
  <si>
    <t xml:space="preserve">MND </t>
  </si>
  <si>
    <t>NN Hitam</t>
  </si>
  <si>
    <t>NN Merah</t>
  </si>
  <si>
    <t>ARM LMUP</t>
  </si>
  <si>
    <t xml:space="preserve">Yasuka SL </t>
  </si>
  <si>
    <t>Merah</t>
  </si>
  <si>
    <t>Yasuka SL</t>
  </si>
  <si>
    <t>Hijau</t>
  </si>
  <si>
    <t>NP</t>
  </si>
  <si>
    <t>MBD Plus</t>
  </si>
  <si>
    <t>Silver</t>
  </si>
  <si>
    <t>MND Plus</t>
  </si>
  <si>
    <t>MND    NP</t>
  </si>
  <si>
    <t xml:space="preserve">MND   </t>
  </si>
  <si>
    <t>Biru</t>
  </si>
  <si>
    <t>Biru Flora</t>
  </si>
  <si>
    <t>Jumlah (Line 1)</t>
  </si>
  <si>
    <t>Cosmo 541</t>
  </si>
  <si>
    <t>Cosmo 542</t>
  </si>
  <si>
    <t>MPR</t>
  </si>
  <si>
    <t>MNR</t>
  </si>
  <si>
    <t>Cosmo LMPR</t>
  </si>
  <si>
    <t>M/ Kiri</t>
  </si>
  <si>
    <t>Daishogun UP</t>
  </si>
  <si>
    <t>Rall</t>
  </si>
  <si>
    <t>Hitam  O7</t>
  </si>
  <si>
    <t>MNR Plus</t>
  </si>
  <si>
    <t>CAESAR</t>
  </si>
  <si>
    <t>N3</t>
  </si>
  <si>
    <t>L1</t>
  </si>
  <si>
    <t>Jumlah ( Line 2 )</t>
  </si>
  <si>
    <t>Hanako S</t>
  </si>
  <si>
    <t>Gold</t>
  </si>
  <si>
    <t>Hitam  D7</t>
  </si>
  <si>
    <t>Olive DX</t>
  </si>
  <si>
    <t>Black</t>
  </si>
  <si>
    <t>Sakata</t>
  </si>
  <si>
    <t>Biru  L1</t>
  </si>
  <si>
    <t>Flora HN</t>
  </si>
  <si>
    <t xml:space="preserve">Biru  </t>
  </si>
  <si>
    <t>Sablon</t>
  </si>
  <si>
    <t>Jasmine C – 111</t>
  </si>
  <si>
    <t>B/G</t>
  </si>
  <si>
    <t xml:space="preserve">Leon </t>
  </si>
  <si>
    <t>HNN</t>
  </si>
  <si>
    <t>Vista</t>
  </si>
  <si>
    <t>Cesar</t>
  </si>
  <si>
    <t>Cream</t>
  </si>
  <si>
    <t>N5</t>
  </si>
  <si>
    <t>O5</t>
  </si>
  <si>
    <t>MPR Plus</t>
  </si>
  <si>
    <t>Cosmo 442</t>
  </si>
  <si>
    <t>Aico</t>
  </si>
  <si>
    <t>Cosmo 441</t>
  </si>
  <si>
    <t>Zinc</t>
  </si>
  <si>
    <t>Daishogun UZ</t>
  </si>
  <si>
    <t>FC 942</t>
  </si>
  <si>
    <t>Brown</t>
  </si>
  <si>
    <t>Dark Grey</t>
  </si>
  <si>
    <t>Cosmo 941</t>
  </si>
  <si>
    <t>(3)Jumlah (LINE 3)</t>
  </si>
  <si>
    <t>Jumlah Ass. Folding</t>
  </si>
  <si>
    <t>Ass. Multi</t>
  </si>
  <si>
    <t>Kursi Echool No.6 Plus</t>
  </si>
  <si>
    <t>Ivory</t>
  </si>
  <si>
    <t>Meja Ayumi No.6</t>
  </si>
  <si>
    <t>Duo – 04</t>
  </si>
  <si>
    <t>Yellow</t>
  </si>
  <si>
    <t>Taro S</t>
  </si>
  <si>
    <t>Merah D3</t>
  </si>
  <si>
    <t>Bordir</t>
  </si>
  <si>
    <t>Leon</t>
  </si>
  <si>
    <t>Hitam O7</t>
  </si>
  <si>
    <t>Manabu AH Chair</t>
  </si>
  <si>
    <t>Flora SAN</t>
  </si>
  <si>
    <t>Orange</t>
  </si>
  <si>
    <t>Leon N</t>
  </si>
  <si>
    <t>L7</t>
  </si>
  <si>
    <t>Abu</t>
  </si>
  <si>
    <t>L2</t>
  </si>
  <si>
    <t>L12</t>
  </si>
  <si>
    <t>Sam</t>
  </si>
  <si>
    <t>Red</t>
  </si>
  <si>
    <t>Grey</t>
  </si>
  <si>
    <t>Kursi Ayumi No.5</t>
  </si>
  <si>
    <t>Meja Ayumi No.4</t>
  </si>
  <si>
    <t>Kursi Econ No.6</t>
  </si>
  <si>
    <t>Meja New Keiko No.6 FB</t>
  </si>
  <si>
    <t>Meja Echool No.4</t>
  </si>
  <si>
    <t>Kursi Echool. No.6</t>
  </si>
  <si>
    <t>Jumlah (LINE 1)</t>
  </si>
  <si>
    <t>Cozy</t>
  </si>
  <si>
    <t>Grey L2</t>
  </si>
  <si>
    <t>Eksport</t>
  </si>
  <si>
    <t>Olive A</t>
  </si>
  <si>
    <t>D.Grey</t>
  </si>
  <si>
    <t>Lotus</t>
  </si>
  <si>
    <t>Merah O3</t>
  </si>
  <si>
    <t>Meja Keiko No.6 FB</t>
  </si>
  <si>
    <t>SAMM</t>
  </si>
  <si>
    <t>Sumitomo Desk</t>
  </si>
  <si>
    <t>Kursi Echool Plus No.2</t>
  </si>
  <si>
    <t>Kursi Echool Plus No.3</t>
  </si>
  <si>
    <t>Kursi Echool Plus No.4</t>
  </si>
  <si>
    <t>Kursi Echool Plus No.5</t>
  </si>
  <si>
    <t>Kursi Echool Plus No.6</t>
  </si>
  <si>
    <t>Jumlah (LINE 2)</t>
  </si>
  <si>
    <t>Cream N5</t>
  </si>
  <si>
    <t>Biru L1</t>
  </si>
  <si>
    <t>Cavis</t>
  </si>
  <si>
    <t>Cream O5</t>
  </si>
  <si>
    <t>Hijau O6</t>
  </si>
  <si>
    <t>Hitam L7</t>
  </si>
  <si>
    <t>D7</t>
  </si>
  <si>
    <t>Jumlah (LINE 3)</t>
  </si>
  <si>
    <t>Green</t>
  </si>
  <si>
    <t>Kursi Ayumi No.6</t>
  </si>
  <si>
    <t>Merah N3</t>
  </si>
  <si>
    <t>Kursi Econs No.5</t>
  </si>
  <si>
    <t>Kursi Econs No.6</t>
  </si>
  <si>
    <t>Kursi Econs  No.6</t>
  </si>
  <si>
    <t>Meja Econs No.5</t>
  </si>
  <si>
    <t>Meja Econs No.6</t>
  </si>
  <si>
    <t>Meja New Keiko No.5</t>
  </si>
  <si>
    <t>T.Top Econs</t>
  </si>
  <si>
    <t>Meja New Keiko No.6</t>
  </si>
  <si>
    <t>T.Top Echool</t>
  </si>
  <si>
    <t>Meja New Keiko No. 6 NE</t>
  </si>
  <si>
    <t>Meja Econs No. 6</t>
  </si>
  <si>
    <t>Meja Manabu Plus No.5</t>
  </si>
  <si>
    <t>CAL</t>
  </si>
  <si>
    <t xml:space="preserve">Coklat </t>
  </si>
  <si>
    <t>N4</t>
  </si>
  <si>
    <t>NBK</t>
  </si>
  <si>
    <t>Hammerton</t>
  </si>
  <si>
    <t>NC</t>
  </si>
  <si>
    <t>Ham</t>
  </si>
  <si>
    <t>NCRN</t>
  </si>
  <si>
    <t xml:space="preserve">Biru </t>
  </si>
  <si>
    <t>O1</t>
  </si>
  <si>
    <t>Biru  O1</t>
  </si>
  <si>
    <t>B / Grey</t>
  </si>
  <si>
    <t>L.Blue</t>
  </si>
  <si>
    <t>Jasmine C – 211</t>
  </si>
  <si>
    <t>Hijau L13</t>
  </si>
  <si>
    <t>B/W</t>
  </si>
  <si>
    <t>V3</t>
  </si>
  <si>
    <t>Beige</t>
  </si>
  <si>
    <t>Polos</t>
  </si>
  <si>
    <t>Kuning</t>
  </si>
  <si>
    <t>C – 395</t>
  </si>
  <si>
    <t xml:space="preserve">Flora HN </t>
  </si>
  <si>
    <t>Fitto FL</t>
  </si>
  <si>
    <t>RC 70</t>
  </si>
  <si>
    <t>O6</t>
  </si>
  <si>
    <t>Flora HN + 60</t>
  </si>
  <si>
    <t>Ribbon P</t>
  </si>
  <si>
    <t xml:space="preserve">Rangka belum ada </t>
  </si>
  <si>
    <t>Riboon Z</t>
  </si>
  <si>
    <t>Glory Z</t>
  </si>
  <si>
    <t>Daishogun</t>
  </si>
  <si>
    <t>O3</t>
  </si>
  <si>
    <t>KT. Olive</t>
  </si>
  <si>
    <t>L.Green</t>
  </si>
  <si>
    <t>Yuki</t>
  </si>
  <si>
    <t>Coklat</t>
  </si>
  <si>
    <t>Y2</t>
  </si>
  <si>
    <t>Jumlah (LINE 4)</t>
  </si>
  <si>
    <t>Jumlah ( Ass. Multi )</t>
  </si>
  <si>
    <t>ASS. BAROS</t>
  </si>
  <si>
    <t>Caesar</t>
  </si>
  <si>
    <t>C -Pro</t>
  </si>
  <si>
    <t>Hijau L6</t>
  </si>
  <si>
    <t>Coklat N4</t>
  </si>
  <si>
    <t>CB 0733</t>
  </si>
  <si>
    <t>CB 3012 DST</t>
  </si>
  <si>
    <t>CB 002</t>
  </si>
  <si>
    <t>CB 135 DST</t>
  </si>
  <si>
    <t>Fitto FL- R</t>
  </si>
  <si>
    <t>Kumi Wagon 2D</t>
  </si>
  <si>
    <t>Dark Brown Oak</t>
  </si>
  <si>
    <t>Pastel Oak</t>
  </si>
  <si>
    <t>Blue</t>
  </si>
  <si>
    <t>Fitto ST</t>
  </si>
  <si>
    <t>ETD 500</t>
  </si>
  <si>
    <t>Hanako  O</t>
  </si>
  <si>
    <t>D3</t>
  </si>
  <si>
    <t>Jiro</t>
  </si>
  <si>
    <t>Jiro s</t>
  </si>
  <si>
    <t>D6</t>
  </si>
  <si>
    <t>KT. Vista O1</t>
  </si>
  <si>
    <t>L6</t>
  </si>
  <si>
    <t>KT.O2 Olive</t>
  </si>
  <si>
    <t>Yellow PC</t>
  </si>
  <si>
    <t>Yamato NN</t>
  </si>
  <si>
    <t>Vista P</t>
  </si>
  <si>
    <t>O7</t>
  </si>
  <si>
    <t>Sakata Z s</t>
  </si>
  <si>
    <t>Sakata P</t>
  </si>
  <si>
    <t xml:space="preserve">Sakata </t>
  </si>
  <si>
    <t>Kawai WB 101 R</t>
  </si>
  <si>
    <t>BNC 05 DB</t>
  </si>
  <si>
    <t>D.Brown</t>
  </si>
  <si>
    <t>T – 60 Kotatsu</t>
  </si>
  <si>
    <t>T – 6012 Kotatsu</t>
  </si>
  <si>
    <t>TU 6012</t>
  </si>
  <si>
    <t>Hobby Table 1010</t>
  </si>
  <si>
    <t>ASO DS</t>
  </si>
  <si>
    <t>SAM</t>
  </si>
  <si>
    <t>Olive  U</t>
  </si>
  <si>
    <t>D. Grey</t>
  </si>
  <si>
    <t>Olive SC</t>
  </si>
  <si>
    <t>B / Beige</t>
  </si>
  <si>
    <t>C6</t>
  </si>
  <si>
    <t>Olive ALM</t>
  </si>
  <si>
    <t>Silver Aico</t>
  </si>
  <si>
    <t>M/White</t>
  </si>
  <si>
    <t>Daishogun Plus</t>
  </si>
  <si>
    <t>Taro O</t>
  </si>
  <si>
    <t>Hanako</t>
  </si>
  <si>
    <t>D1</t>
  </si>
  <si>
    <t>Kawai WB 35 LO</t>
  </si>
  <si>
    <t>Kawai WB 10 B</t>
  </si>
  <si>
    <t>TB 002</t>
  </si>
  <si>
    <t>Rack Junior</t>
  </si>
  <si>
    <t>Grey Rack S</t>
  </si>
  <si>
    <t>ok</t>
  </si>
  <si>
    <t>Kumon Desk</t>
  </si>
  <si>
    <t>ppic hasil 13</t>
  </si>
  <si>
    <t>CB-3012 D4-ST-P-IVORY</t>
  </si>
  <si>
    <t>Meja Manabu AH 01</t>
  </si>
  <si>
    <t>CFTB T – 60 NE</t>
  </si>
  <si>
    <t>Aso DS</t>
  </si>
  <si>
    <t>TKM 7014</t>
  </si>
  <si>
    <t>WKM 6040</t>
  </si>
  <si>
    <t>BNC 05 Wh</t>
  </si>
  <si>
    <t>White</t>
  </si>
  <si>
    <t>KT. O1 Cavis</t>
  </si>
  <si>
    <t>KT. O2 Cavis</t>
  </si>
  <si>
    <t>KT. Cavis HB</t>
  </si>
  <si>
    <t>Hitam vinil</t>
  </si>
  <si>
    <t>Jumlah ( Ass.Baros)</t>
  </si>
  <si>
    <t>ASS. SO</t>
  </si>
  <si>
    <t>Kumi SD</t>
  </si>
  <si>
    <t>DBO</t>
  </si>
  <si>
    <t>Hamm</t>
  </si>
  <si>
    <t>Kumi FD</t>
  </si>
  <si>
    <t>PSO</t>
  </si>
  <si>
    <t>KT Kogu</t>
  </si>
  <si>
    <t xml:space="preserve">FT 6018 </t>
  </si>
  <si>
    <t>Maple</t>
  </si>
  <si>
    <t>B/W; S/Cream</t>
  </si>
  <si>
    <t>Display</t>
  </si>
  <si>
    <t>CM 350 caster</t>
  </si>
  <si>
    <t>Black O7</t>
  </si>
  <si>
    <t>Callisto</t>
  </si>
  <si>
    <t>C- 371</t>
  </si>
  <si>
    <t>C – 211</t>
  </si>
  <si>
    <t>S/Yellow B/W</t>
  </si>
  <si>
    <t>Taro</t>
  </si>
  <si>
    <t>Taro “O”</t>
  </si>
  <si>
    <t>Ral</t>
  </si>
  <si>
    <t xml:space="preserve">Hitam </t>
  </si>
  <si>
    <t>Milky</t>
  </si>
  <si>
    <t>Taro “s”</t>
  </si>
  <si>
    <t>Hanako “O”</t>
  </si>
  <si>
    <t>Hanako “s”</t>
  </si>
  <si>
    <t>Jiro “O”</t>
  </si>
  <si>
    <t>Cream Vanity</t>
  </si>
  <si>
    <t>Jiro “s”</t>
  </si>
  <si>
    <t>Vanity  Brown</t>
  </si>
  <si>
    <t>Cozy N</t>
  </si>
  <si>
    <t>S2</t>
  </si>
  <si>
    <t>S/L12</t>
  </si>
  <si>
    <t>B/L13</t>
  </si>
  <si>
    <t>S/L13</t>
  </si>
  <si>
    <t>B/L12</t>
  </si>
  <si>
    <t>Cozy N (IFGF)</t>
  </si>
  <si>
    <t>C-371</t>
  </si>
  <si>
    <t>Siver</t>
  </si>
  <si>
    <t>Kursi Echool  No.5</t>
  </si>
  <si>
    <t>Kursi Echool  No.6</t>
  </si>
  <si>
    <t>Meja Echool No.5</t>
  </si>
  <si>
    <t>Meja Echool No.2</t>
  </si>
  <si>
    <t>Meja Echool No.6</t>
  </si>
  <si>
    <t>Olive U</t>
  </si>
  <si>
    <t>Olive AM</t>
  </si>
  <si>
    <t>L.Grey</t>
  </si>
  <si>
    <t>Pink</t>
  </si>
  <si>
    <t>Prince</t>
  </si>
  <si>
    <t>Hanako “S”</t>
  </si>
  <si>
    <t>Jiro O</t>
  </si>
  <si>
    <t>Kasai</t>
  </si>
  <si>
    <t>Orange Amazone</t>
  </si>
  <si>
    <t>MGT</t>
  </si>
  <si>
    <t>S1</t>
  </si>
  <si>
    <t>S6</t>
  </si>
  <si>
    <t xml:space="preserve">Pink </t>
  </si>
  <si>
    <t>S9</t>
  </si>
  <si>
    <t>MGC</t>
  </si>
  <si>
    <t>Lotus yamada</t>
  </si>
  <si>
    <t>Blue Geogia</t>
  </si>
  <si>
    <t xml:space="preserve">Lotus </t>
  </si>
  <si>
    <t>Merah  N3</t>
  </si>
  <si>
    <t>B / G</t>
  </si>
  <si>
    <t>RC-60</t>
  </si>
  <si>
    <t>RC-70</t>
  </si>
  <si>
    <t>Jasmine C-211</t>
  </si>
  <si>
    <t>L8</t>
  </si>
  <si>
    <t>Hijau  L13</t>
  </si>
  <si>
    <t>B / W</t>
  </si>
  <si>
    <t>Duo 1</t>
  </si>
  <si>
    <t>Duo 2</t>
  </si>
  <si>
    <t>Duo 3</t>
  </si>
  <si>
    <t>Duo 4</t>
  </si>
  <si>
    <t>HC-6</t>
  </si>
  <si>
    <t>Jasmine C 111</t>
  </si>
  <si>
    <t>Olive  ALM</t>
  </si>
  <si>
    <t>C-395</t>
  </si>
  <si>
    <t>CM-350 Std</t>
  </si>
  <si>
    <t>O2</t>
  </si>
  <si>
    <t>C – 371</t>
  </si>
  <si>
    <t>Uni Chair Low</t>
  </si>
  <si>
    <t>Kursi Manabu AH</t>
  </si>
  <si>
    <t>Uni Table High</t>
  </si>
  <si>
    <t>Uni Table Low</t>
  </si>
  <si>
    <t>Unicef Chair No.4</t>
  </si>
  <si>
    <t>Cyan Blue</t>
  </si>
  <si>
    <t>Unicef Desk No.4</t>
  </si>
  <si>
    <t>Bench Chair</t>
  </si>
  <si>
    <t>Sugoka</t>
  </si>
  <si>
    <t>Jumlah ( Ass. SO)</t>
  </si>
  <si>
    <t>SUMITOMO</t>
  </si>
  <si>
    <t>BNC 05 NB</t>
  </si>
  <si>
    <t>L.Brown</t>
  </si>
  <si>
    <t>Jumlah  (Sumitomo)</t>
  </si>
  <si>
    <t>(13)Total(4)+(8)+(11)</t>
  </si>
  <si>
    <t>(14)Total Hasil Akhir (13)</t>
  </si>
  <si>
    <t>Total Ass. Folding</t>
  </si>
  <si>
    <t>Total Ass. Multi</t>
  </si>
  <si>
    <t>Total Ass. Multi (Magang)</t>
  </si>
  <si>
    <t>=</t>
  </si>
  <si>
    <t>Total Ass. Baros (Caesar)</t>
  </si>
  <si>
    <t>Total Ass. Baros (Projek)</t>
  </si>
  <si>
    <t>Total Ass. Spesial Order</t>
  </si>
  <si>
    <t>Total  Ass. Sumitomo</t>
  </si>
  <si>
    <t xml:space="preserve"> Dibuat oleh</t>
  </si>
  <si>
    <t>Seto</t>
  </si>
  <si>
    <t>Manager Produksi</t>
  </si>
  <si>
    <t>Staff Produksi</t>
  </si>
  <si>
    <t>HASIL SAMPAI DENGAN HARI INI</t>
  </si>
  <si>
    <t xml:space="preserve">HASIL TANPA OT = </t>
  </si>
  <si>
    <t xml:space="preserve">HASIL OT               = </t>
  </si>
  <si>
    <t>HAA Yoga</t>
  </si>
  <si>
    <t>Merah  O3</t>
  </si>
  <si>
    <t>Ribbon</t>
  </si>
  <si>
    <t xml:space="preserve">Cream </t>
  </si>
  <si>
    <t>Duo 03</t>
  </si>
  <si>
    <t>Abu L2</t>
  </si>
  <si>
    <t>KT 01 Cavis</t>
  </si>
  <si>
    <t>Duo – 03</t>
  </si>
  <si>
    <t>Flora NC</t>
  </si>
  <si>
    <t>C – Pro</t>
  </si>
  <si>
    <t>Meja Echool Plus No.3</t>
  </si>
  <si>
    <t>Meja Echool Plus No.4</t>
  </si>
  <si>
    <t>Meja Echool Plus No.5</t>
  </si>
  <si>
    <t>Meja Echool Plus No.6</t>
  </si>
  <si>
    <t>Kursi Econs No.2</t>
  </si>
  <si>
    <t>Kursi Econs No.4</t>
  </si>
  <si>
    <t>Kawai WB 151 B</t>
  </si>
  <si>
    <t>BNC 05 WH</t>
  </si>
  <si>
    <t>BNC 05 LA</t>
  </si>
  <si>
    <t>ETD 501</t>
  </si>
  <si>
    <t>FT 6018</t>
  </si>
  <si>
    <t>T - 5512</t>
  </si>
  <si>
    <t>Kumi MT</t>
  </si>
  <si>
    <t>Duo – 01</t>
  </si>
  <si>
    <t>Back Belakang</t>
  </si>
  <si>
    <t>ETD</t>
  </si>
  <si>
    <t>Seat</t>
  </si>
  <si>
    <t>Back Depan</t>
  </si>
  <si>
    <t>Sumitomo</t>
  </si>
  <si>
    <t>Costa</t>
  </si>
  <si>
    <t>D. Brown</t>
  </si>
  <si>
    <t>Total Sumitomo</t>
  </si>
  <si>
    <t>LMPR</t>
  </si>
  <si>
    <t>Manabu AH 01 Desk</t>
  </si>
  <si>
    <t>ET 170</t>
  </si>
  <si>
    <t>Fitto SW</t>
  </si>
  <si>
    <t>Duo - 01</t>
  </si>
  <si>
    <t>Kogu TS</t>
  </si>
  <si>
    <t>Kursi Echool No.5</t>
  </si>
  <si>
    <t xml:space="preserve">Caesar </t>
  </si>
  <si>
    <t>KT 02 Olive</t>
  </si>
  <si>
    <t>Meja Manabu Plus No.6</t>
  </si>
  <si>
    <t>Kawai WB 35 A</t>
  </si>
  <si>
    <t>FT 6012</t>
  </si>
  <si>
    <t>FT 6012 NE</t>
  </si>
  <si>
    <t xml:space="preserve">NC </t>
  </si>
  <si>
    <t>Daishogun MUP</t>
  </si>
  <si>
    <t>Meja Echool No.3</t>
  </si>
  <si>
    <t>Cosmo 942</t>
  </si>
  <si>
    <t>Kursi Econ No.4</t>
  </si>
  <si>
    <t>Meja Manabu No.6</t>
  </si>
  <si>
    <t>Neo</t>
  </si>
  <si>
    <t>Jasmine C -111</t>
  </si>
  <si>
    <t>Daishogun LMUP</t>
  </si>
  <si>
    <t>Brown N4</t>
  </si>
  <si>
    <t>Kumi MD</t>
  </si>
  <si>
    <t>Sumitomo Chair</t>
  </si>
  <si>
    <t>HNN Hitam</t>
  </si>
  <si>
    <t>Meja Keiko No.5 FB</t>
  </si>
  <si>
    <t>Kursi Echool No.6</t>
  </si>
  <si>
    <t>Jiro S</t>
  </si>
  <si>
    <t>Biru O1</t>
  </si>
  <si>
    <t>Retur</t>
  </si>
  <si>
    <t>Fronty</t>
  </si>
  <si>
    <t>Kursi Econ No.5</t>
  </si>
  <si>
    <t>Rivet ALM</t>
  </si>
  <si>
    <t xml:space="preserve">Meja </t>
  </si>
  <si>
    <t>Kursi Echool No.2</t>
  </si>
  <si>
    <t>Blue  L1</t>
  </si>
  <si>
    <t>Kuning L8</t>
  </si>
  <si>
    <t>BNC 05 IV</t>
  </si>
  <si>
    <t>Kawai WB 35 DW</t>
  </si>
  <si>
    <t xml:space="preserve">ETD 500 </t>
  </si>
  <si>
    <t>Duo 02</t>
  </si>
  <si>
    <t>Kogu PP</t>
  </si>
  <si>
    <t>Rivet Arm LMPR</t>
  </si>
  <si>
    <t>M/ Hitam</t>
  </si>
  <si>
    <t>Red Flora</t>
  </si>
  <si>
    <t>Meja Echool Plus No.2</t>
  </si>
  <si>
    <t>Red Velvet</t>
  </si>
  <si>
    <t>V. Red</t>
  </si>
  <si>
    <t>Kogu PC</t>
  </si>
  <si>
    <t>Fuji SS</t>
  </si>
  <si>
    <t>Fuji DS</t>
  </si>
  <si>
    <t>L. Blue</t>
  </si>
  <si>
    <t>V. Brown A4</t>
  </si>
  <si>
    <t>Kawai WB 35 B</t>
  </si>
  <si>
    <t>CBC 002</t>
  </si>
  <si>
    <t>MBD Unpak</t>
  </si>
  <si>
    <t>Meja Echool No.6 JP</t>
  </si>
  <si>
    <t>S/ N4 ; B/ L2</t>
  </si>
  <si>
    <t>retur</t>
  </si>
  <si>
    <t>Kawai WB 10 IW</t>
  </si>
  <si>
    <t>CB 135 D</t>
  </si>
  <si>
    <t>CSR 002</t>
  </si>
  <si>
    <t>BD 001</t>
  </si>
  <si>
    <t xml:space="preserve">S/ Cream </t>
  </si>
  <si>
    <t>B/ Beige</t>
  </si>
  <si>
    <t>S/ Black</t>
  </si>
  <si>
    <t>B/ Grey</t>
  </si>
  <si>
    <t>BNC 05 BK</t>
  </si>
  <si>
    <t>Manabu AH Desk 02</t>
  </si>
  <si>
    <t>WOOD</t>
  </si>
  <si>
    <t>Jumlah  (Wood)</t>
  </si>
  <si>
    <t>Meja Echool No.5 JP</t>
  </si>
  <si>
    <t>Abu O2</t>
  </si>
  <si>
    <t>Duo 01</t>
  </si>
  <si>
    <t>Fitto FL A</t>
  </si>
  <si>
    <t>C- 395</t>
  </si>
  <si>
    <t>Kumi ED</t>
  </si>
  <si>
    <t>Total Ass. Multi (Baros)</t>
  </si>
  <si>
    <t>Meja Keiko No.4 FB</t>
  </si>
  <si>
    <t>Dark Brown</t>
  </si>
  <si>
    <t>Lotus (Eksport)</t>
  </si>
  <si>
    <t>Blue Georgia</t>
  </si>
  <si>
    <t>B/C</t>
  </si>
  <si>
    <t>Hijau D6</t>
  </si>
  <si>
    <t>M/Hitam</t>
  </si>
  <si>
    <t>Hitam D7</t>
  </si>
  <si>
    <t>Jumlah (LINE 4) Magang</t>
  </si>
  <si>
    <t>Brown Taurus</t>
  </si>
  <si>
    <t>Orange AMZ</t>
  </si>
  <si>
    <t>V. Brown A3</t>
  </si>
  <si>
    <t>Blue O1</t>
  </si>
  <si>
    <t>Blue L1</t>
  </si>
  <si>
    <t>Jasmine C - 211</t>
  </si>
  <si>
    <t>Black L7</t>
  </si>
  <si>
    <t>Biru D1</t>
  </si>
  <si>
    <t>Caesar P</t>
  </si>
  <si>
    <t xml:space="preserve">Kumi SD </t>
  </si>
  <si>
    <t>B/ Red</t>
  </si>
  <si>
    <t>Orange L12</t>
  </si>
  <si>
    <t>Duo 04</t>
  </si>
  <si>
    <t>V. Brown</t>
  </si>
  <si>
    <t>A4</t>
  </si>
  <si>
    <t>Blue S1</t>
  </si>
  <si>
    <t>Green S6</t>
  </si>
  <si>
    <t>CM – 350 Std</t>
  </si>
  <si>
    <t>Glory</t>
  </si>
  <si>
    <t>Flora Z NC</t>
  </si>
  <si>
    <t>Dragon FLH</t>
  </si>
  <si>
    <t>CB – 3300 D</t>
  </si>
  <si>
    <t>Kursi Econs No. 5</t>
  </si>
  <si>
    <t>Kogu</t>
  </si>
  <si>
    <t>Blue Coral</t>
  </si>
  <si>
    <t>Retur Brown</t>
  </si>
  <si>
    <t>T – 1010</t>
  </si>
  <si>
    <t xml:space="preserve">Daishogun </t>
  </si>
  <si>
    <t>Meja Keiko No.6 Plus</t>
  </si>
  <si>
    <t>Busa</t>
  </si>
  <si>
    <t>Green O6</t>
  </si>
  <si>
    <t>Rack</t>
  </si>
  <si>
    <t>Ayumi Chair No.6</t>
  </si>
  <si>
    <t xml:space="preserve">Jumlah (LINE 3) </t>
  </si>
  <si>
    <t>Kawai WB 35 R</t>
  </si>
  <si>
    <t>CFTB R – 75</t>
  </si>
  <si>
    <t>Total Ass. Multi (C – Pro)</t>
  </si>
  <si>
    <t>Hitam L6</t>
  </si>
  <si>
    <t>Chorme</t>
  </si>
  <si>
    <t>Kumon Chair</t>
  </si>
  <si>
    <t>Caesar (Bordir)</t>
  </si>
  <si>
    <t>Hitam V7</t>
  </si>
  <si>
    <t>Kawai WB 151 R</t>
  </si>
  <si>
    <t>Shiro 1224</t>
  </si>
  <si>
    <t>Manabu AH Desk 01</t>
  </si>
  <si>
    <t>Dragon FL</t>
  </si>
  <si>
    <t>Flora Z</t>
  </si>
  <si>
    <t xml:space="preserve">Meja Keiko Plus No.6 </t>
  </si>
  <si>
    <t>Lubang</t>
  </si>
  <si>
    <t>White Board Shiro 1224</t>
  </si>
  <si>
    <t>Ribbon High</t>
  </si>
  <si>
    <t>Sofa ASO DS</t>
  </si>
  <si>
    <t xml:space="preserve">Kursi Econ No.6 </t>
  </si>
  <si>
    <t xml:space="preserve">MGC </t>
  </si>
  <si>
    <t>Flora Z Dragon NC</t>
  </si>
  <si>
    <t>Selasa, 29 Oktober 2019</t>
  </si>
  <si>
    <t>Jasmine C - 111</t>
  </si>
  <si>
    <t>Paramount Chair</t>
  </si>
  <si>
    <t>Paramount Desk</t>
  </si>
  <si>
    <t>Jumlah (LINE 5) Magang</t>
  </si>
  <si>
    <t xml:space="preserve">KT 03 Kogu </t>
  </si>
  <si>
    <t>T - 6012 Kotatsu</t>
  </si>
  <si>
    <t>Shiro 1224 Tanpa Leg</t>
  </si>
  <si>
    <t>Rabu,30 Oktober 2019</t>
  </si>
  <si>
    <t>Rabu, 30 Oktober 2019</t>
  </si>
  <si>
    <t>Kamis,31 Oktober 2019</t>
  </si>
  <si>
    <t>PT Chitose Internasional Tbk.</t>
  </si>
  <si>
    <t>% PKH vs HASIL</t>
  </si>
  <si>
    <t>BAGIAN  ASSEMBLING</t>
  </si>
  <si>
    <t>TANGGAL</t>
  </si>
  <si>
    <t>TOTAL</t>
  </si>
  <si>
    <t>PKH</t>
  </si>
  <si>
    <t>HASIL</t>
  </si>
  <si>
    <t>TIPE</t>
  </si>
  <si>
    <t>LIPAT</t>
  </si>
  <si>
    <t>MULTI</t>
  </si>
  <si>
    <t>MULTI MAGANG</t>
  </si>
  <si>
    <t>MULTI C - PRO</t>
  </si>
  <si>
    <t>BAROS CAESAR</t>
  </si>
  <si>
    <t>BAROS PROJEK</t>
  </si>
  <si>
    <t>SO</t>
  </si>
  <si>
    <t>Total Mg-1</t>
  </si>
  <si>
    <t>Rata-rata</t>
  </si>
  <si>
    <t>Min</t>
  </si>
  <si>
    <t>Max</t>
  </si>
  <si>
    <t>Total Mg-2</t>
  </si>
  <si>
    <t>-</t>
  </si>
  <si>
    <t>Total Mg-3</t>
  </si>
  <si>
    <t>Total Mg-4</t>
  </si>
  <si>
    <t>Total Mg-5</t>
  </si>
  <si>
    <t>Rata – rata</t>
  </si>
  <si>
    <t>Angling</t>
  </si>
  <si>
    <t>Jumlah (LINE 5)</t>
  </si>
  <si>
    <t>Jum'at, 1 November 2019</t>
  </si>
  <si>
    <t>Kamis, 31 Oktober  2019</t>
  </si>
  <si>
    <t>Dragon Flora Z</t>
  </si>
  <si>
    <t>Pramount Chair</t>
  </si>
  <si>
    <t>Biru V1</t>
  </si>
  <si>
    <t>Merah V3</t>
  </si>
  <si>
    <t>Kawai WB 35 W</t>
  </si>
  <si>
    <t>Formulir : CINT/PRD/Rekapitulasi NOV – 2019/ F-002</t>
  </si>
  <si>
    <t>Merah AL11</t>
  </si>
  <si>
    <t>Cpro</t>
  </si>
  <si>
    <t>sablon</t>
  </si>
  <si>
    <t>Vanity Brown</t>
  </si>
  <si>
    <t>Specta</t>
  </si>
  <si>
    <t>Spekta</t>
  </si>
  <si>
    <t>Black W7</t>
  </si>
  <si>
    <t>LAPORAN RT VS OT  BULAN NOVEMBER 2019</t>
  </si>
  <si>
    <t>C - 371</t>
  </si>
  <si>
    <t xml:space="preserve">Jumlah (LINE 4) </t>
  </si>
  <si>
    <t xml:space="preserve">Jumlah (LINE 5) </t>
  </si>
  <si>
    <t>Meja Manabu No.6 JP</t>
  </si>
  <si>
    <t>Paramount Chair &amp; Desk</t>
  </si>
  <si>
    <t>16 &amp; 17</t>
  </si>
  <si>
    <t>Cimahi,    November  2019</t>
  </si>
  <si>
    <t>Dragon Ribbon High</t>
  </si>
  <si>
    <t>KT 03 Kogu</t>
  </si>
  <si>
    <t>C-Pro</t>
  </si>
  <si>
    <t>Kawai WB 10 IW US</t>
  </si>
  <si>
    <t>Kawai WB 101 R US</t>
  </si>
  <si>
    <t>Kawai WB 10 B US</t>
  </si>
  <si>
    <t>Kiri</t>
  </si>
  <si>
    <t>TU 6012 Low</t>
  </si>
  <si>
    <t>Dragon NC</t>
  </si>
  <si>
    <t>S/ L7</t>
  </si>
  <si>
    <t>B/ N3</t>
  </si>
  <si>
    <t>Silver Shirai</t>
  </si>
  <si>
    <t>T - 1010</t>
  </si>
  <si>
    <t>Arm LM</t>
  </si>
  <si>
    <t>L.Grey Black</t>
  </si>
  <si>
    <t>Manabu Ah Desk 01</t>
  </si>
  <si>
    <t>white</t>
  </si>
  <si>
    <t>Jumlah ( Ass. NSB)</t>
  </si>
  <si>
    <t>Optimus 3 M</t>
  </si>
  <si>
    <t>FSR 001</t>
  </si>
  <si>
    <t>HR 001</t>
  </si>
  <si>
    <t>Optimus O</t>
  </si>
  <si>
    <t>Ass. NSB</t>
  </si>
  <si>
    <t>Meja Echool No.6 JP sablon</t>
  </si>
  <si>
    <t xml:space="preserve">Kursi Echool No.5 </t>
  </si>
  <si>
    <t>Meja Keiko No.6 FB Custome</t>
  </si>
  <si>
    <t>Merah YK3</t>
  </si>
  <si>
    <t>Bordir Bapeda</t>
  </si>
  <si>
    <t>Meja Keiko No.6 JP Custome</t>
  </si>
  <si>
    <t>Optimus 3M</t>
  </si>
  <si>
    <t>Optimus 3E</t>
  </si>
  <si>
    <t>Optimus 2M</t>
  </si>
  <si>
    <t>Cozy Custome</t>
  </si>
  <si>
    <t>Arm LMPR</t>
  </si>
  <si>
    <t>Paramount Desk &amp; Chair</t>
  </si>
  <si>
    <t>T-6012 Kotatsu</t>
  </si>
  <si>
    <t>Mika</t>
  </si>
  <si>
    <t>Kursi Echool No.6 Sablon</t>
  </si>
  <si>
    <t>Grey Sablon</t>
  </si>
  <si>
    <t>Kursi Echool No.3</t>
  </si>
  <si>
    <t>MT 003</t>
  </si>
  <si>
    <t>Jum'at, 29 November  2019</t>
  </si>
  <si>
    <t>Senin, 2 Desember 2019</t>
  </si>
  <si>
    <t>Sabtu, 30 November 2019</t>
  </si>
  <si>
    <t>Senin, 2 Desember  2019</t>
  </si>
  <si>
    <t>Leg Manabu AH Desk habis, Back neo habis</t>
  </si>
  <si>
    <t>Kogu PC 04</t>
  </si>
  <si>
    <t>Kogu PC 03</t>
  </si>
  <si>
    <t>Rangka caesar habis, nailing N3 dan V7 kosong</t>
  </si>
  <si>
    <t>Maple Rack S</t>
  </si>
  <si>
    <t xml:space="preserve">Callisto </t>
  </si>
  <si>
    <t>B/ D.Grey</t>
  </si>
  <si>
    <t>Ozon O51</t>
  </si>
  <si>
    <t>Meja Manabu No.6 Plus</t>
  </si>
  <si>
    <t>Manabu AH Desk</t>
  </si>
  <si>
    <t>Kawai WB 151 B (US)</t>
  </si>
  <si>
    <t>Kawai WB 10 B (US)</t>
  </si>
  <si>
    <t>Smart B</t>
  </si>
  <si>
    <t>Maxio</t>
  </si>
  <si>
    <t xml:space="preserve">Dragon NC </t>
  </si>
  <si>
    <t>Blue Black</t>
  </si>
  <si>
    <t>Archiva</t>
  </si>
  <si>
    <t>Superior</t>
  </si>
  <si>
    <t>Hitam L7 Torino C - Pro</t>
  </si>
  <si>
    <t xml:space="preserve">Winner </t>
  </si>
  <si>
    <t>Pink Amazon</t>
  </si>
  <si>
    <t>Kawai WB 10 IW (US)</t>
  </si>
  <si>
    <t>ET 171</t>
  </si>
  <si>
    <t>MBD UNpak</t>
  </si>
  <si>
    <t>Chitose Achiva</t>
  </si>
  <si>
    <t>Zao Achiva</t>
  </si>
  <si>
    <t>Chitose Specta</t>
  </si>
  <si>
    <t>Kawai WB 151B (US)</t>
  </si>
  <si>
    <t>Kawai WB 102R</t>
  </si>
  <si>
    <t>Kawai WB 102 R (US)</t>
  </si>
  <si>
    <t>Fitto FL-A</t>
  </si>
  <si>
    <t>BNC 05 BK Malaysia</t>
  </si>
  <si>
    <t>L. Green L13</t>
  </si>
  <si>
    <t xml:space="preserve">Biru L1 </t>
  </si>
  <si>
    <t>Biru L1 Bordir</t>
  </si>
  <si>
    <t>Jumlah (Line 1) Rangka</t>
  </si>
  <si>
    <t>Jumlah (Line 1) Assembling</t>
  </si>
  <si>
    <t>Jumlah (LINE 2 &amp; 3)</t>
  </si>
  <si>
    <t>BNC 05 BK (Malaysia)</t>
  </si>
  <si>
    <t>C - Pro</t>
  </si>
  <si>
    <t>Fitto FL-A + Rack</t>
  </si>
  <si>
    <t xml:space="preserve">KT Kogu </t>
  </si>
  <si>
    <t>Kawai WB 102 B US</t>
  </si>
  <si>
    <t>Matrass Optimus</t>
  </si>
  <si>
    <t>Jumlah  (NSB)</t>
  </si>
  <si>
    <t xml:space="preserve">ASS. SO </t>
  </si>
  <si>
    <t>Optimus 3M D</t>
  </si>
  <si>
    <t>Kawai WB 102 B</t>
  </si>
  <si>
    <t>White Indeks</t>
  </si>
  <si>
    <t>CB 001 D</t>
  </si>
  <si>
    <t>CSR 003</t>
  </si>
  <si>
    <t>Kawai WB 102 R US</t>
  </si>
  <si>
    <t>CM 350 Caster</t>
  </si>
  <si>
    <t>Custom</t>
  </si>
  <si>
    <t>Kawai WB 152 B</t>
  </si>
  <si>
    <t>CM - 350 Std</t>
  </si>
  <si>
    <t>CM - 350 Caster</t>
  </si>
  <si>
    <t>Kawai WB 35 White</t>
  </si>
  <si>
    <t>Total NSB</t>
  </si>
  <si>
    <t>Jumlah ( Line 1 )</t>
  </si>
  <si>
    <t>C - 395</t>
  </si>
  <si>
    <t>Kursi Econ No.6 + Rack</t>
  </si>
  <si>
    <t>Kawai WB 152 R</t>
  </si>
  <si>
    <t>Optimus 3E D</t>
  </si>
  <si>
    <t>Matrass</t>
  </si>
  <si>
    <t>Paramount Chair &amp; Desk M</t>
  </si>
  <si>
    <t>Uni Desk High</t>
  </si>
  <si>
    <t>Kursi Echool No.3 + Palang</t>
  </si>
  <si>
    <t xml:space="preserve">Matrass </t>
  </si>
  <si>
    <t>Black Roland</t>
  </si>
  <si>
    <t>Kumi Konsol 4</t>
  </si>
  <si>
    <t>Kumi Konsol 6</t>
  </si>
  <si>
    <t>Kawai WB 35 B US</t>
  </si>
  <si>
    <t xml:space="preserve">Black </t>
  </si>
  <si>
    <t>Achiva</t>
  </si>
  <si>
    <t xml:space="preserve">Achiva </t>
  </si>
  <si>
    <t xml:space="preserve">Cosmo 541 </t>
  </si>
  <si>
    <t xml:space="preserve">Matrass Optimus </t>
  </si>
  <si>
    <t>Optimus 3 E D</t>
  </si>
  <si>
    <t>Flora RC 71</t>
  </si>
  <si>
    <t>KT 02 Cavis 4'S</t>
  </si>
  <si>
    <t xml:space="preserve">Specta </t>
  </si>
  <si>
    <t>Orange Label Chitose</t>
  </si>
  <si>
    <t>MG-CT</t>
  </si>
  <si>
    <t>Pink S9</t>
  </si>
  <si>
    <t>Grey S2</t>
  </si>
  <si>
    <t>CM 350  Std</t>
  </si>
  <si>
    <t>Tanpa Arm</t>
  </si>
  <si>
    <t>Genio</t>
  </si>
  <si>
    <t xml:space="preserve">MGCT </t>
  </si>
  <si>
    <t>Superior label Chitose</t>
  </si>
  <si>
    <t>Sion</t>
  </si>
  <si>
    <t>Paramount Chair &amp; Desk S</t>
  </si>
  <si>
    <t>RC 60</t>
  </si>
  <si>
    <t>MGC M</t>
  </si>
  <si>
    <t>CM 350 Caster Tanpa Arm</t>
  </si>
  <si>
    <t>Grey Y2</t>
  </si>
  <si>
    <t>KT 02 Cavis</t>
  </si>
  <si>
    <t>Biru Y1</t>
  </si>
  <si>
    <t>Biru L1 Busa</t>
  </si>
  <si>
    <t>Green L6</t>
  </si>
  <si>
    <t xml:space="preserve">Duo 04 </t>
  </si>
  <si>
    <t>RC 71</t>
  </si>
  <si>
    <t>P:olos</t>
  </si>
  <si>
    <t>BNC 05  IV</t>
  </si>
  <si>
    <t>Merah N3 C -Pro</t>
  </si>
  <si>
    <t>Hijau L6 C -Pro</t>
  </si>
  <si>
    <t>Glory P</t>
  </si>
  <si>
    <t xml:space="preserve">Meja Manabu No.6 </t>
  </si>
  <si>
    <t xml:space="preserve">Fitto FL </t>
  </si>
  <si>
    <t>Leon P</t>
  </si>
  <si>
    <t xml:space="preserve">Optimus 1M </t>
  </si>
  <si>
    <t>Zao Smart B</t>
  </si>
  <si>
    <t>Belum ada stabilisator</t>
  </si>
  <si>
    <t>C - 350 Caster</t>
  </si>
  <si>
    <t>Optimus 1 M</t>
  </si>
  <si>
    <t>CB 001</t>
  </si>
  <si>
    <t>Kursi Econ No. 6</t>
  </si>
  <si>
    <t>Merah N3 Bordir Jombang</t>
  </si>
  <si>
    <t>Chitose Classy L</t>
  </si>
  <si>
    <t>Chitose Smart B</t>
  </si>
  <si>
    <t>Senin, 1 Februari 2021</t>
  </si>
  <si>
    <t>Formulir : CINT/PRD/Rekapitulasi FEB-2021/ F-002</t>
  </si>
  <si>
    <t>Selasa, 2 Februari 2021</t>
  </si>
  <si>
    <t>Rabu, 3 Februari 2021</t>
  </si>
  <si>
    <t>SDM ada tambahan 2 orang dari Ass. SO</t>
  </si>
  <si>
    <t>Clamper Acrilic</t>
  </si>
  <si>
    <t>Joint Meja Keiko No.6 FB habis</t>
  </si>
  <si>
    <t>V. Red A3</t>
  </si>
  <si>
    <t>Seat Leon bermasalah karena t-nutnya banyak ditap</t>
  </si>
  <si>
    <t>Freme Kumi MT Black=6 pcs, jam 8.30 sdm membantu ke ass.lipat, kerja mulai jam 13.15</t>
  </si>
  <si>
    <t>Seat Cushion Yamato Red habis</t>
  </si>
  <si>
    <t>Ribbon Highj</t>
  </si>
  <si>
    <t>Rangka Duo 03 &amp; Olive U habis, Packing Case Vista kosong</t>
  </si>
  <si>
    <t>Coffe Table T-60 NE</t>
  </si>
  <si>
    <t xml:space="preserve">Coffe Table T-60 </t>
  </si>
  <si>
    <t>T - 7014</t>
  </si>
  <si>
    <t>Frame Kumi MT Black DBO=6</t>
  </si>
  <si>
    <t>Red N3</t>
  </si>
  <si>
    <t>Smart W</t>
  </si>
  <si>
    <t>Luxie</t>
  </si>
  <si>
    <t>4 orang sdm bongkaran roland</t>
  </si>
  <si>
    <t>Mekanik Target 200 hasil 185</t>
  </si>
  <si>
    <t>Nailing target 300</t>
  </si>
  <si>
    <t>Hasil Nailing</t>
  </si>
  <si>
    <t>WB 35 R = 50</t>
  </si>
  <si>
    <t>WB 35 A = 50</t>
  </si>
  <si>
    <t>WB 35 W = 130</t>
  </si>
  <si>
    <t>Kamis, 4 Februari 2021</t>
  </si>
  <si>
    <t>Kaki Belakang MND menunggu dari Chrome</t>
  </si>
  <si>
    <t>Rangka MND habis dialihkan ke MBD</t>
  </si>
  <si>
    <t>Rangka Kursi Echool No.6 habis</t>
  </si>
  <si>
    <t>Wood Screw 12x55 habis, SDM diperbantukan ke Ass. Lipat</t>
  </si>
  <si>
    <t>Kawai WB 10 IW tanpa leg 42 pcs</t>
  </si>
  <si>
    <t>BNC 05 Bk Malaysia</t>
  </si>
  <si>
    <t>Red D3</t>
  </si>
  <si>
    <t>Mekanik target 200 hasil 170</t>
  </si>
  <si>
    <t>WB 10 IW = 100</t>
  </si>
  <si>
    <t>BNC 05 Bk = 150</t>
  </si>
  <si>
    <t>Chitose Luxie B</t>
  </si>
  <si>
    <t>Chitose Smart W</t>
  </si>
  <si>
    <t>Chitose Superior</t>
  </si>
  <si>
    <t xml:space="preserve">BNC 05 DB </t>
  </si>
  <si>
    <t>Deni Beri</t>
  </si>
  <si>
    <t>CO of Assembling</t>
  </si>
  <si>
    <t>Heri Mashuri</t>
  </si>
  <si>
    <t>Jum'at, 5 Februari 2021</t>
  </si>
  <si>
    <t>Kaki depan dan kaki belakang menunggu dari Chrome</t>
  </si>
  <si>
    <t>Cushion (Nailing) Yamato Menunggu dari jam 8.20-10.00</t>
  </si>
  <si>
    <t>Meja Manabu No.5</t>
  </si>
  <si>
    <t>L.Bow untuk Fronty habis</t>
  </si>
  <si>
    <t>Packing Case Cavis habis</t>
  </si>
  <si>
    <t>Mekanik target 200 hasil 185</t>
  </si>
  <si>
    <t>Hasil Kawai WB 10 IW =125</t>
  </si>
  <si>
    <t>BNC 05 LA = 125</t>
  </si>
  <si>
    <t>Kaki belakang menunggu dari chrome</t>
  </si>
  <si>
    <t>Manabu AH Chair Taewang</t>
  </si>
  <si>
    <t>Shiro WS 1224</t>
  </si>
  <si>
    <t xml:space="preserve">CFTB T-60 </t>
  </si>
  <si>
    <t>CFTB T - 60 Plate</t>
  </si>
  <si>
    <t>Kimi MT</t>
  </si>
  <si>
    <t>Brown N4 T</t>
  </si>
  <si>
    <t>BNC 05 WH Malaysia</t>
  </si>
  <si>
    <t>Frame BNC 05 WH tidak ada frame datang sore</t>
  </si>
  <si>
    <t>Mekanik = 185</t>
  </si>
  <si>
    <t>Nailing</t>
  </si>
  <si>
    <t>BNC 05 IV = 100</t>
  </si>
  <si>
    <t>Kawai WB 35 LO = 35</t>
  </si>
  <si>
    <t>Kawai WB 35 A = 60</t>
  </si>
  <si>
    <t>Kawai WB 35 R = 55</t>
  </si>
  <si>
    <t>Wood Screw untuk FT tidak ada, Leg Shiro WS 1224 = 10</t>
  </si>
  <si>
    <t>Senin, 8 Februari 2021</t>
  </si>
  <si>
    <t>Sabtu, 6 Februari 2021</t>
  </si>
  <si>
    <t>Rangka NN habis, Packing case NP habis</t>
  </si>
  <si>
    <t>Rangka Manabu menunggu dari cat</t>
  </si>
  <si>
    <t>CFTB T - 60</t>
  </si>
  <si>
    <t xml:space="preserve">Kawai WB 152 R </t>
  </si>
  <si>
    <t>Selasa, 9 Februari 2021</t>
  </si>
  <si>
    <t>Main seat untuk standar kosong</t>
  </si>
  <si>
    <t>Main seat untuk standar kosong, ada tenaga bantuan dari woodline 4 orang</t>
  </si>
  <si>
    <t>Meja Manabu No.6 NE</t>
  </si>
  <si>
    <t>Kursi Ayumi menunggu dari cat, Meja Manabu rangka tidak ada</t>
  </si>
  <si>
    <t>Cozy Eksport</t>
  </si>
  <si>
    <t>Cushion (Nailing) untuk Vista habis</t>
  </si>
  <si>
    <t>Dasihogun LMUP</t>
  </si>
  <si>
    <t>L. Grey</t>
  </si>
  <si>
    <t>KT Kogu 03 '2 Seat</t>
  </si>
  <si>
    <t>KT Kogu 03 '3 Seat</t>
  </si>
  <si>
    <t xml:space="preserve">Red </t>
  </si>
  <si>
    <t>Grande</t>
  </si>
  <si>
    <t xml:space="preserve">BNC 05 IV </t>
  </si>
  <si>
    <t>BNC 05 WH = 115</t>
  </si>
  <si>
    <t>WB 10 IW = 107</t>
  </si>
  <si>
    <t>WB 35 R = 80</t>
  </si>
  <si>
    <t>Kurang Kursi Ayumi Chair No.6 = 100</t>
  </si>
  <si>
    <t>HOTEL TOPPER SINGLE 200 X 100 X 3.5 WHITE = 45</t>
  </si>
  <si>
    <t>CAESAR N BLUE L1 =452</t>
  </si>
  <si>
    <t>CAESAR N RED N3=200</t>
  </si>
  <si>
    <t>HAA Red = 180</t>
  </si>
  <si>
    <t>+17</t>
  </si>
  <si>
    <t>US</t>
  </si>
  <si>
    <t>Kawai R</t>
  </si>
  <si>
    <t>Kursi Ayumi no.6</t>
  </si>
  <si>
    <t>Rabu, 10 Februari 2021</t>
  </si>
  <si>
    <t>1 orang SDM pulang jam 9.00</t>
  </si>
  <si>
    <t>Ada SDM tambahan dari Woodline 4 orang</t>
  </si>
  <si>
    <t>Yamato NP (Dragon NP)</t>
  </si>
  <si>
    <t>L. Brown</t>
  </si>
  <si>
    <t>T.Top kurang untuk Manabu</t>
  </si>
  <si>
    <t>Cozy (Eksport)</t>
  </si>
  <si>
    <t>BNC 05 LA Malaysia</t>
  </si>
  <si>
    <t>Kamis, 11 Februari 2021</t>
  </si>
  <si>
    <t>Kaki belakang standar menunggu</t>
  </si>
  <si>
    <t>NN dialihkan sebagian ke HNN Black</t>
  </si>
  <si>
    <t>Dragon Yamato NP</t>
  </si>
  <si>
    <t>Rangka Kursi Ayumi No.6 habis, seat dan back nailing fronty habis</t>
  </si>
  <si>
    <t>Seat &amp; back cushion menunggu dari nailing</t>
  </si>
  <si>
    <t>KT 03 Kogu '4S</t>
  </si>
  <si>
    <t>Frame Manabu AH menunggu dari cat</t>
  </si>
  <si>
    <t>Red N3 T</t>
  </si>
  <si>
    <t>Red A3</t>
  </si>
  <si>
    <t>Kawai WB 35 E</t>
  </si>
  <si>
    <t>C- Pro</t>
  </si>
  <si>
    <t>Senin, 15 Februari 2021</t>
  </si>
  <si>
    <t>Kumi FD menunggu side board &amp; front board</t>
  </si>
  <si>
    <t>Blue L1 T</t>
  </si>
  <si>
    <t>Green L6 T</t>
  </si>
  <si>
    <t>Red  AL11</t>
  </si>
  <si>
    <t xml:space="preserve">Kawai WB 35 B </t>
  </si>
  <si>
    <t>Red N3T</t>
  </si>
  <si>
    <t>Green L6T</t>
  </si>
  <si>
    <t>Blue L1T</t>
  </si>
  <si>
    <t>Red AL11</t>
  </si>
  <si>
    <t>Sabtu, 13 Febuari 2021</t>
  </si>
  <si>
    <t>Senin, 15 Febuari 2021</t>
  </si>
  <si>
    <t>Mekanik target 300 hasil 270</t>
  </si>
  <si>
    <t>Nailing target 400</t>
  </si>
  <si>
    <t>Hasil Nailing BNC 05 WH = 200</t>
  </si>
  <si>
    <t>Kawai WB 10 IW = 50</t>
  </si>
  <si>
    <t>Kawai WB 35 B = 50</t>
  </si>
  <si>
    <t>Kawai WB 35 A = 100</t>
  </si>
  <si>
    <t>Meja Manabu No.6 barang sudah jadi 40 pcs tinggal packing tidak ada table top</t>
  </si>
  <si>
    <t>Selasa, 16 Februari 2021</t>
  </si>
  <si>
    <t>Red O3</t>
  </si>
  <si>
    <t>1 orang diperbantukan ke Ass. Lipat</t>
  </si>
  <si>
    <t>Packing Case Duo 03 habis</t>
  </si>
  <si>
    <t>Brown N4T</t>
  </si>
  <si>
    <t>Kawai WB 35 R =2 pcs tanpa leg, Kawai WB 35 DW 45 pcs tanpa leg</t>
  </si>
  <si>
    <t>BNC 05 DB Malaysia</t>
  </si>
  <si>
    <t>Rabu, 17 Februari 2021</t>
  </si>
  <si>
    <t>dari jam 12.30 kerja di ass. Yamato</t>
  </si>
  <si>
    <t>Seat Cushion Yamato Red tidak ada</t>
  </si>
  <si>
    <t>C - 350</t>
  </si>
  <si>
    <t>Clamper Acrylic</t>
  </si>
  <si>
    <t xml:space="preserve">FT 6012 </t>
  </si>
  <si>
    <t>Caesar Bordir</t>
  </si>
  <si>
    <t>Blue AL12</t>
  </si>
  <si>
    <t>Green L13</t>
  </si>
  <si>
    <t>SDM dari industri 2 orang</t>
  </si>
  <si>
    <t>Zao Activa</t>
  </si>
  <si>
    <t>Mekanik target = 300</t>
  </si>
  <si>
    <t>Nailing target = 400</t>
  </si>
  <si>
    <t>BNC 05 DB Malaysia = 150</t>
  </si>
  <si>
    <t>Kawai WB 35 A = 140</t>
  </si>
  <si>
    <t>Kawai WB 35 B = 60</t>
  </si>
  <si>
    <t>Kawai WB 35 W = 50</t>
  </si>
  <si>
    <t>Kamis, 18 Februari 2021</t>
  </si>
  <si>
    <t>Tidak ada memo LMPR &amp; Arm, Seat Cushion Yamato Red datang jam 15.00, Penambahan SDM jam 12.30 dari lipat 1</t>
  </si>
  <si>
    <t>SDM bantuan dari C - Pro 2 orang</t>
  </si>
  <si>
    <t xml:space="preserve">CM 350 </t>
  </si>
  <si>
    <t>Nailing Duo 04 habis</t>
  </si>
  <si>
    <t>Caesar P (Bordir)</t>
  </si>
  <si>
    <t>Jum'at, 19 Februari 2021</t>
  </si>
  <si>
    <t>Mulai jam 12.30 membantu di Ass. Lipat 2</t>
  </si>
  <si>
    <t xml:space="preserve">Cosmo 542 </t>
  </si>
  <si>
    <t>Manabu AH Chair Taekwang</t>
  </si>
  <si>
    <t xml:space="preserve">Kursi Echool No.6 </t>
  </si>
  <si>
    <t>Clamp Acrilic</t>
  </si>
  <si>
    <t>Shiro WS 1224 Black</t>
  </si>
  <si>
    <t>Senin, 22 Februari 2021</t>
  </si>
  <si>
    <t>Jam 12.30 SDM membantu di Ass. Lipat 2</t>
  </si>
  <si>
    <t>Rangka MNR telat datang dialihkan ke MPR P.Silver</t>
  </si>
  <si>
    <t>L. Green</t>
  </si>
  <si>
    <t>Kursi Echool No.4</t>
  </si>
  <si>
    <t>Rangka Kursi Echool No.4 &amp; 5 barang NG</t>
  </si>
  <si>
    <t>Cream N3T</t>
  </si>
  <si>
    <t>Blue D1</t>
  </si>
  <si>
    <t>Karet rubber habis</t>
  </si>
  <si>
    <t>Mekanik target 300 hasil 280</t>
  </si>
  <si>
    <t>Hasil BNC 05 BK=200</t>
  </si>
  <si>
    <t>Hasil Kawai 10 B = 100</t>
  </si>
  <si>
    <t>Hasil Kawai WB 152 = 100</t>
  </si>
  <si>
    <t>Sabtu, 20 Februari 2021</t>
  </si>
  <si>
    <t xml:space="preserve">BNC 05 BK </t>
  </si>
  <si>
    <t>Selasa, 23 Februari 2021</t>
  </si>
  <si>
    <t>Jam 12.30 SDM bantu ke Ass. Lipat 2</t>
  </si>
  <si>
    <t>Meja Ayumi No.5</t>
  </si>
  <si>
    <t>Base Manabu AH Chair kurang, Rangka kursi Echool kurang</t>
  </si>
  <si>
    <t>Kumi MT 1400 x 2400 Custome</t>
  </si>
  <si>
    <t>Kumi MT 1400 x 3600 Custome</t>
  </si>
  <si>
    <t>Rabu, 24 Februari 2021</t>
  </si>
  <si>
    <t>Manabu AH 02 Desk</t>
  </si>
  <si>
    <t>T-1010</t>
  </si>
  <si>
    <t>Kumi ED sisi kanan HPL Custome</t>
  </si>
  <si>
    <t>Kumi MD HPL Custome</t>
  </si>
  <si>
    <t>Kumi SD HPL Custome</t>
  </si>
  <si>
    <t>Kumi MT 1400x3600 custome</t>
  </si>
  <si>
    <t>Kumi MT 1400x2400 custome</t>
  </si>
  <si>
    <t>Rabu, 23 Februari 2021</t>
  </si>
  <si>
    <t>Formulir : CINT/PRD/Rekapitulasi FEB-2020/ F-002</t>
  </si>
  <si>
    <t>Kmais, 24 Februari 2021</t>
  </si>
  <si>
    <t>Rangka Kursi Ayumi No.6 kurang, Table Top Meja Ayumi No.6 kurang</t>
  </si>
  <si>
    <t>Kumi MD Custome</t>
  </si>
  <si>
    <t>Leg Soho T-7014 habis, T.Top T-1010 kosong</t>
  </si>
  <si>
    <t>Kamis, 25 Februari 2021</t>
  </si>
  <si>
    <t>Jum'at, 26 Februari 2021</t>
  </si>
  <si>
    <t>Jam 10.00-14.30 mesin rivet main seat rusak</t>
  </si>
  <si>
    <t>Rangka Cosmo 541 &amp; 542 tidak adadialihkan ke MNR, Seat cushion cosmo datang jam 10.00</t>
  </si>
  <si>
    <t>CFTB T – 60 Plate</t>
  </si>
  <si>
    <t>BNC 05  NB</t>
  </si>
  <si>
    <t>Senin, 1 Maret 2021</t>
  </si>
  <si>
    <t>Dragon YNP</t>
  </si>
  <si>
    <t>Tidak ada packing case</t>
  </si>
  <si>
    <t xml:space="preserve">Flora Z </t>
  </si>
  <si>
    <t>Proses pengerjaan lama (metode)</t>
  </si>
  <si>
    <t>Blue L:1</t>
  </si>
  <si>
    <t>HPL Custome Sisi kanan</t>
  </si>
  <si>
    <t>Mnaabu AH Desk 02</t>
  </si>
  <si>
    <t>Manabu AH Chair Taekawang</t>
  </si>
  <si>
    <t>Minggu, 28 Februari 2021</t>
  </si>
</sst>
</file>

<file path=xl/styles.xml><?xml version="1.0" encoding="utf-8"?>
<styleSheet xmlns="http://schemas.openxmlformats.org/spreadsheetml/2006/main">
  <numFmts count="7">
    <numFmt numFmtId="164" formatCode="d\-mmm;@"/>
    <numFmt numFmtId="165" formatCode="#,##0\ ;\(#,##0\)"/>
    <numFmt numFmtId="166" formatCode="0.0"/>
    <numFmt numFmtId="167" formatCode="#,##0\ ;&quot; (&quot;#,##0\);&quot; - &quot;;@\ "/>
    <numFmt numFmtId="168" formatCode="#,##0\ ;&quot; (&quot;#,##0\);&quot; -&quot;#\ ;@\ "/>
    <numFmt numFmtId="169" formatCode="mm/dd/yy"/>
    <numFmt numFmtId="170" formatCode="#,##0.00\ ;&quot; (&quot;#,##0.00\);&quot; -&quot;#\ ;@\ "/>
  </numFmts>
  <fonts count="34">
    <font>
      <sz val="10"/>
      <name val="Arial"/>
      <family val="2"/>
    </font>
    <font>
      <sz val="10"/>
      <name val="Mangal"/>
      <family val="2"/>
    </font>
    <font>
      <sz val="11"/>
      <color indexed="8"/>
      <name val="Calibri"/>
      <family val="2"/>
    </font>
    <font>
      <b/>
      <sz val="12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u/>
      <sz val="14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sz val="12"/>
      <color indexed="8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sz val="9"/>
      <color indexed="8"/>
      <name val="Arial"/>
      <family val="2"/>
    </font>
    <font>
      <i/>
      <sz val="8"/>
      <name val="Arial"/>
      <family val="2"/>
    </font>
    <font>
      <sz val="8"/>
      <color indexed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11"/>
      <color indexed="8"/>
      <name val="Arial"/>
      <family val="2"/>
    </font>
    <font>
      <i/>
      <sz val="12"/>
      <name val="Arial"/>
      <family val="2"/>
    </font>
    <font>
      <sz val="12"/>
      <color indexed="8"/>
      <name val="Arial"/>
      <family val="2"/>
    </font>
    <font>
      <sz val="12"/>
      <name val="Calibri"/>
      <family val="2"/>
    </font>
    <font>
      <b/>
      <u/>
      <sz val="12"/>
      <name val="Arial"/>
      <family val="2"/>
    </font>
    <font>
      <i/>
      <sz val="7"/>
      <name val="Arial"/>
      <family val="2"/>
    </font>
    <font>
      <i/>
      <sz val="9"/>
      <name val="Arial"/>
      <family val="2"/>
    </font>
    <font>
      <i/>
      <sz val="10.5"/>
      <name val="Arial"/>
      <family val="2"/>
    </font>
    <font>
      <b/>
      <sz val="13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i/>
      <sz val="11"/>
      <color rgb="FF7F7F7F"/>
      <name val="Calibri"/>
      <family val="2"/>
      <charset val="1"/>
      <scheme val="minor"/>
    </font>
    <font>
      <sz val="1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27"/>
        <bgColor indexed="41"/>
      </patternFill>
    </fill>
    <fill>
      <patternFill patternType="solid">
        <fgColor indexed="9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27"/>
      </patternFill>
    </fill>
    <fill>
      <patternFill patternType="solid">
        <fgColor indexed="49"/>
        <bgColor indexed="11"/>
      </patternFill>
    </fill>
    <fill>
      <patternFill patternType="solid">
        <fgColor indexed="40"/>
        <bgColor indexed="15"/>
      </patternFill>
    </fill>
    <fill>
      <patternFill patternType="solid">
        <fgColor indexed="13"/>
        <bgColor indexed="34"/>
      </patternFill>
    </fill>
    <fill>
      <patternFill patternType="solid">
        <fgColor indexed="11"/>
        <bgColor indexed="49"/>
      </patternFill>
    </fill>
    <fill>
      <patternFill patternType="solid">
        <fgColor indexed="10"/>
        <bgColor indexed="60"/>
      </patternFill>
    </fill>
    <fill>
      <patternFill patternType="solid">
        <fgColor indexed="15"/>
        <bgColor indexed="35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88">
    <border>
      <left/>
      <right/>
      <top/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 style="double">
        <color indexed="8"/>
      </right>
      <top style="double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double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double">
        <color indexed="8"/>
      </right>
      <top style="medium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8"/>
      </left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 style="hair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 style="double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medium">
        <color indexed="8"/>
      </top>
      <bottom style="hair">
        <color indexed="8"/>
      </bottom>
      <diagonal/>
    </border>
    <border>
      <left style="double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double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medium">
        <color indexed="8"/>
      </top>
      <bottom style="thin">
        <color indexed="8"/>
      </bottom>
      <diagonal/>
    </border>
    <border>
      <left style="double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double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170" fontId="31" fillId="0" borderId="0" applyFill="0" applyBorder="0" applyAlignment="0" applyProtection="0"/>
    <xf numFmtId="164" fontId="1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1" fillId="0" borderId="0" applyFill="0" applyBorder="0" applyAlignment="0" applyProtection="0"/>
    <xf numFmtId="0" fontId="32" fillId="0" borderId="0" applyNumberFormat="0" applyFill="0" applyBorder="0" applyAlignment="0" applyProtection="0"/>
  </cellStyleXfs>
  <cellXfs count="442">
    <xf numFmtId="0" fontId="0" fillId="0" borderId="0" xfId="0"/>
    <xf numFmtId="0" fontId="3" fillId="0" borderId="0" xfId="0" applyFont="1" applyFill="1" applyBorder="1"/>
    <xf numFmtId="0" fontId="4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/>
    <xf numFmtId="0" fontId="0" fillId="0" borderId="0" xfId="0" applyFont="1" applyFill="1"/>
    <xf numFmtId="0" fontId="7" fillId="0" borderId="0" xfId="0" applyFont="1" applyFill="1" applyBorder="1"/>
    <xf numFmtId="165" fontId="0" fillId="0" borderId="0" xfId="0" applyNumberFormat="1" applyFont="1" applyFill="1" applyBorder="1"/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0" fillId="0" borderId="1" xfId="0" applyFont="1" applyFill="1" applyBorder="1"/>
    <xf numFmtId="0" fontId="3" fillId="0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2" fillId="0" borderId="2" xfId="0" applyFont="1" applyFill="1" applyBorder="1"/>
    <xf numFmtId="0" fontId="12" fillId="0" borderId="3" xfId="0" applyFont="1" applyFill="1" applyBorder="1"/>
    <xf numFmtId="0" fontId="10" fillId="0" borderId="4" xfId="0" applyFont="1" applyFill="1" applyBorder="1"/>
    <xf numFmtId="0" fontId="3" fillId="0" borderId="5" xfId="0" applyFont="1" applyFill="1" applyBorder="1" applyAlignment="1"/>
    <xf numFmtId="0" fontId="3" fillId="0" borderId="5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2" fillId="0" borderId="5" xfId="0" applyFont="1" applyFill="1" applyBorder="1"/>
    <xf numFmtId="0" fontId="12" fillId="0" borderId="6" xfId="0" applyFont="1" applyFill="1" applyBorder="1"/>
    <xf numFmtId="0" fontId="7" fillId="0" borderId="7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12" fillId="0" borderId="12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0" fillId="0" borderId="0" xfId="0" applyNumberFormat="1"/>
    <xf numFmtId="0" fontId="3" fillId="0" borderId="1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11" fillId="0" borderId="15" xfId="0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0" fontId="13" fillId="0" borderId="15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16" fillId="0" borderId="18" xfId="0" applyFont="1" applyFill="1" applyBorder="1" applyAlignment="1">
      <alignment horizontal="center"/>
    </xf>
    <xf numFmtId="0" fontId="17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19" fillId="0" borderId="20" xfId="0" applyFont="1" applyFill="1" applyBorder="1"/>
    <xf numFmtId="0" fontId="19" fillId="0" borderId="21" xfId="0" applyFont="1" applyFill="1" applyBorder="1"/>
    <xf numFmtId="0" fontId="19" fillId="0" borderId="22" xfId="0" applyFont="1" applyFill="1" applyBorder="1"/>
    <xf numFmtId="0" fontId="19" fillId="0" borderId="23" xfId="0" applyFont="1" applyFill="1" applyBorder="1" applyAlignment="1">
      <alignment horizontal="center"/>
    </xf>
    <xf numFmtId="0" fontId="19" fillId="0" borderId="24" xfId="0" applyFont="1" applyFill="1" applyBorder="1" applyAlignment="1">
      <alignment horizontal="center"/>
    </xf>
    <xf numFmtId="0" fontId="20" fillId="0" borderId="25" xfId="0" applyFont="1" applyFill="1" applyBorder="1" applyAlignment="1">
      <alignment horizontal="center"/>
    </xf>
    <xf numFmtId="0" fontId="21" fillId="0" borderId="26" xfId="0" applyFont="1" applyFill="1" applyBorder="1"/>
    <xf numFmtId="0" fontId="19" fillId="0" borderId="26" xfId="0" applyFont="1" applyFill="1" applyBorder="1" applyAlignment="1"/>
    <xf numFmtId="0" fontId="10" fillId="0" borderId="25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20" xfId="0" applyFont="1" applyFill="1" applyBorder="1"/>
    <xf numFmtId="0" fontId="10" fillId="0" borderId="26" xfId="0" applyFont="1" applyFill="1" applyBorder="1"/>
    <xf numFmtId="0" fontId="10" fillId="0" borderId="22" xfId="0" applyFont="1" applyFill="1" applyBorder="1"/>
    <xf numFmtId="0" fontId="10" fillId="0" borderId="23" xfId="0" applyFont="1" applyFill="1" applyBorder="1" applyAlignment="1">
      <alignment horizontal="center"/>
    </xf>
    <xf numFmtId="0" fontId="10" fillId="0" borderId="24" xfId="0" applyFont="1" applyFill="1" applyBorder="1" applyAlignment="1">
      <alignment horizontal="center"/>
    </xf>
    <xf numFmtId="0" fontId="23" fillId="0" borderId="26" xfId="0" applyFont="1" applyFill="1" applyBorder="1"/>
    <xf numFmtId="0" fontId="10" fillId="0" borderId="26" xfId="0" applyFont="1" applyFill="1" applyBorder="1" applyAlignment="1"/>
    <xf numFmtId="0" fontId="23" fillId="0" borderId="26" xfId="0" applyFont="1" applyFill="1" applyBorder="1" applyAlignment="1">
      <alignment vertical="center"/>
    </xf>
    <xf numFmtId="0" fontId="22" fillId="0" borderId="25" xfId="0" applyFont="1" applyFill="1" applyBorder="1" applyAlignment="1">
      <alignment horizontal="center"/>
    </xf>
    <xf numFmtId="0" fontId="10" fillId="0" borderId="0" xfId="0" applyFont="1" applyFill="1"/>
    <xf numFmtId="0" fontId="3" fillId="0" borderId="25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167" fontId="12" fillId="2" borderId="18" xfId="0" applyNumberFormat="1" applyFont="1" applyFill="1" applyBorder="1" applyAlignment="1">
      <alignment horizontal="right"/>
    </xf>
    <xf numFmtId="167" fontId="3" fillId="2" borderId="18" xfId="0" applyNumberFormat="1" applyFont="1" applyFill="1" applyBorder="1" applyAlignment="1">
      <alignment horizontal="right"/>
    </xf>
    <xf numFmtId="0" fontId="3" fillId="2" borderId="18" xfId="0" applyNumberFormat="1" applyFont="1" applyFill="1" applyBorder="1" applyAlignment="1">
      <alignment horizontal="right"/>
    </xf>
    <xf numFmtId="0" fontId="3" fillId="2" borderId="28" xfId="0" applyNumberFormat="1" applyFont="1" applyFill="1" applyBorder="1" applyAlignment="1">
      <alignment horizontal="right"/>
    </xf>
    <xf numFmtId="0" fontId="3" fillId="0" borderId="28" xfId="0" applyNumberFormat="1" applyFont="1" applyFill="1" applyBorder="1" applyAlignment="1">
      <alignment horizontal="right"/>
    </xf>
    <xf numFmtId="0" fontId="10" fillId="0" borderId="29" xfId="0" applyFont="1" applyFill="1" applyBorder="1" applyAlignment="1">
      <alignment horizontal="center" wrapText="1"/>
    </xf>
    <xf numFmtId="0" fontId="10" fillId="0" borderId="20" xfId="0" applyFont="1" applyBorder="1"/>
    <xf numFmtId="0" fontId="0" fillId="0" borderId="20" xfId="0" applyFont="1" applyBorder="1"/>
    <xf numFmtId="167" fontId="12" fillId="0" borderId="18" xfId="0" applyNumberFormat="1" applyFont="1" applyFill="1" applyBorder="1" applyAlignment="1">
      <alignment horizontal="right"/>
    </xf>
    <xf numFmtId="0" fontId="3" fillId="0" borderId="18" xfId="0" applyNumberFormat="1" applyFont="1" applyFill="1" applyBorder="1" applyAlignment="1">
      <alignment horizontal="right"/>
    </xf>
    <xf numFmtId="0" fontId="10" fillId="0" borderId="0" xfId="0" applyFont="1"/>
    <xf numFmtId="0" fontId="18" fillId="0" borderId="30" xfId="0" applyFont="1" applyFill="1" applyBorder="1" applyAlignment="1">
      <alignment horizontal="center"/>
    </xf>
    <xf numFmtId="0" fontId="10" fillId="0" borderId="31" xfId="0" applyFont="1" applyFill="1" applyBorder="1"/>
    <xf numFmtId="0" fontId="22" fillId="0" borderId="32" xfId="0" applyFont="1" applyFill="1" applyBorder="1" applyAlignment="1">
      <alignment horizontal="center"/>
    </xf>
    <xf numFmtId="0" fontId="10" fillId="0" borderId="21" xfId="0" applyFont="1" applyFill="1" applyBorder="1" applyAlignment="1">
      <alignment horizontal="center"/>
    </xf>
    <xf numFmtId="0" fontId="10" fillId="0" borderId="33" xfId="0" applyFont="1" applyFill="1" applyBorder="1" applyAlignment="1">
      <alignment horizontal="center"/>
    </xf>
    <xf numFmtId="0" fontId="22" fillId="0" borderId="32" xfId="0" applyFont="1" applyFill="1" applyBorder="1" applyAlignment="1">
      <alignment horizontal="center" vertical="top" wrapText="1"/>
    </xf>
    <xf numFmtId="0" fontId="10" fillId="0" borderId="11" xfId="0" applyFont="1" applyFill="1" applyBorder="1" applyAlignment="1">
      <alignment horizontal="center"/>
    </xf>
    <xf numFmtId="0" fontId="10" fillId="0" borderId="34" xfId="0" applyFont="1" applyFill="1" applyBorder="1" applyAlignment="1">
      <alignment horizontal="center"/>
    </xf>
    <xf numFmtId="0" fontId="10" fillId="0" borderId="35" xfId="0" applyFont="1" applyFill="1" applyBorder="1" applyAlignment="1">
      <alignment horizontal="center"/>
    </xf>
    <xf numFmtId="0" fontId="10" fillId="0" borderId="21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wrapText="1"/>
    </xf>
    <xf numFmtId="0" fontId="10" fillId="0" borderId="22" xfId="0" applyFont="1" applyFill="1" applyBorder="1" applyAlignment="1">
      <alignment horizontal="left"/>
    </xf>
    <xf numFmtId="0" fontId="10" fillId="0" borderId="26" xfId="0" applyFont="1" applyFill="1" applyBorder="1" applyAlignment="1">
      <alignment horizontal="center"/>
    </xf>
    <xf numFmtId="0" fontId="18" fillId="0" borderId="36" xfId="0" applyFont="1" applyFill="1" applyBorder="1" applyAlignment="1">
      <alignment horizontal="center"/>
    </xf>
    <xf numFmtId="167" fontId="12" fillId="0" borderId="18" xfId="0" applyNumberFormat="1" applyFont="1" applyFill="1" applyBorder="1"/>
    <xf numFmtId="0" fontId="10" fillId="0" borderId="21" xfId="0" applyFont="1" applyFill="1" applyBorder="1"/>
    <xf numFmtId="0" fontId="10" fillId="0" borderId="37" xfId="0" applyFont="1" applyFill="1" applyBorder="1"/>
    <xf numFmtId="0" fontId="10" fillId="0" borderId="38" xfId="0" applyFont="1" applyFill="1" applyBorder="1" applyAlignment="1">
      <alignment horizontal="center"/>
    </xf>
    <xf numFmtId="0" fontId="10" fillId="0" borderId="39" xfId="0" applyFont="1" applyFill="1" applyBorder="1"/>
    <xf numFmtId="0" fontId="22" fillId="0" borderId="21" xfId="0" applyFont="1" applyFill="1" applyBorder="1" applyAlignment="1">
      <alignment horizontal="center"/>
    </xf>
    <xf numFmtId="0" fontId="23" fillId="0" borderId="21" xfId="0" applyFont="1" applyFill="1" applyBorder="1"/>
    <xf numFmtId="167" fontId="10" fillId="0" borderId="21" xfId="0" applyNumberFormat="1" applyFont="1" applyFill="1" applyBorder="1" applyAlignment="1">
      <alignment horizontal="right"/>
    </xf>
    <xf numFmtId="0" fontId="10" fillId="0" borderId="40" xfId="0" applyFont="1" applyBorder="1"/>
    <xf numFmtId="49" fontId="2" fillId="3" borderId="20" xfId="0" applyNumberFormat="1" applyFont="1" applyFill="1" applyBorder="1" applyAlignment="1">
      <alignment horizontal="left"/>
    </xf>
    <xf numFmtId="0" fontId="10" fillId="4" borderId="26" xfId="0" applyFont="1" applyFill="1" applyBorder="1"/>
    <xf numFmtId="0" fontId="2" fillId="3" borderId="41" xfId="0" applyFont="1" applyFill="1" applyBorder="1"/>
    <xf numFmtId="0" fontId="10" fillId="0" borderId="26" xfId="0" applyFont="1" applyFill="1" applyBorder="1" applyAlignment="1">
      <alignment horizontal="right"/>
    </xf>
    <xf numFmtId="0" fontId="10" fillId="0" borderId="22" xfId="0" applyFont="1" applyFill="1" applyBorder="1" applyAlignment="1">
      <alignment horizontal="center"/>
    </xf>
    <xf numFmtId="0" fontId="10" fillId="5" borderId="20" xfId="0" applyFont="1" applyFill="1" applyBorder="1"/>
    <xf numFmtId="0" fontId="10" fillId="5" borderId="26" xfId="0" applyFont="1" applyFill="1" applyBorder="1"/>
    <xf numFmtId="0" fontId="10" fillId="5" borderId="22" xfId="0" applyFont="1" applyFill="1" applyBorder="1"/>
    <xf numFmtId="0" fontId="10" fillId="5" borderId="23" xfId="0" applyFont="1" applyFill="1" applyBorder="1" applyAlignment="1">
      <alignment horizontal="center"/>
    </xf>
    <xf numFmtId="0" fontId="10" fillId="5" borderId="31" xfId="0" applyFont="1" applyFill="1" applyBorder="1"/>
    <xf numFmtId="0" fontId="22" fillId="5" borderId="32" xfId="0" applyFont="1" applyFill="1" applyBorder="1" applyAlignment="1">
      <alignment horizontal="center"/>
    </xf>
    <xf numFmtId="0" fontId="10" fillId="5" borderId="26" xfId="0" applyFont="1" applyFill="1" applyBorder="1" applyAlignment="1">
      <alignment horizontal="right"/>
    </xf>
    <xf numFmtId="0" fontId="10" fillId="5" borderId="25" xfId="0" applyFont="1" applyFill="1" applyBorder="1" applyAlignment="1">
      <alignment horizontal="center"/>
    </xf>
    <xf numFmtId="0" fontId="10" fillId="0" borderId="26" xfId="0" applyFont="1" applyFill="1" applyBorder="1" applyAlignment="1">
      <alignment vertical="center"/>
    </xf>
    <xf numFmtId="0" fontId="24" fillId="0" borderId="11" xfId="0" applyFont="1" applyFill="1" applyBorder="1"/>
    <xf numFmtId="168" fontId="24" fillId="0" borderId="11" xfId="0" applyNumberFormat="1" applyFont="1" applyFill="1" applyBorder="1"/>
    <xf numFmtId="0" fontId="10" fillId="0" borderId="42" xfId="0" applyFont="1" applyFill="1" applyBorder="1"/>
    <xf numFmtId="0" fontId="22" fillId="0" borderId="43" xfId="0" applyFont="1" applyFill="1" applyBorder="1" applyAlignment="1">
      <alignment horizontal="center"/>
    </xf>
    <xf numFmtId="167" fontId="3" fillId="0" borderId="18" xfId="0" applyNumberFormat="1" applyFont="1" applyFill="1" applyBorder="1"/>
    <xf numFmtId="167" fontId="10" fillId="0" borderId="11" xfId="0" applyNumberFormat="1" applyFont="1" applyFill="1" applyBorder="1"/>
    <xf numFmtId="0" fontId="10" fillId="0" borderId="44" xfId="0" applyFont="1" applyFill="1" applyBorder="1" applyAlignment="1">
      <alignment horizontal="left"/>
    </xf>
    <xf numFmtId="0" fontId="10" fillId="0" borderId="45" xfId="0" applyFont="1" applyFill="1" applyBorder="1" applyAlignment="1">
      <alignment horizontal="left"/>
    </xf>
    <xf numFmtId="0" fontId="10" fillId="0" borderId="46" xfId="0" applyFont="1" applyFill="1" applyBorder="1" applyAlignment="1">
      <alignment horizontal="left"/>
    </xf>
    <xf numFmtId="0" fontId="10" fillId="0" borderId="44" xfId="0" applyFont="1" applyFill="1" applyBorder="1" applyAlignment="1">
      <alignment horizontal="center" vertical="center"/>
    </xf>
    <xf numFmtId="167" fontId="23" fillId="0" borderId="11" xfId="0" applyNumberFormat="1" applyFont="1" applyFill="1" applyBorder="1" applyAlignment="1">
      <alignment vertical="center"/>
    </xf>
    <xf numFmtId="167" fontId="23" fillId="0" borderId="11" xfId="0" applyNumberFormat="1" applyFont="1" applyFill="1" applyBorder="1"/>
    <xf numFmtId="0" fontId="3" fillId="0" borderId="47" xfId="0" applyFont="1" applyFill="1" applyBorder="1" applyAlignment="1">
      <alignment horizontal="left"/>
    </xf>
    <xf numFmtId="167" fontId="12" fillId="0" borderId="18" xfId="0" applyNumberFormat="1" applyFont="1" applyFill="1" applyBorder="1" applyAlignment="1" applyProtection="1"/>
    <xf numFmtId="0" fontId="3" fillId="0" borderId="48" xfId="0" applyFont="1" applyFill="1" applyBorder="1" applyAlignment="1">
      <alignment horizontal="center"/>
    </xf>
    <xf numFmtId="165" fontId="3" fillId="0" borderId="49" xfId="0" applyNumberFormat="1" applyFont="1" applyFill="1" applyBorder="1" applyAlignment="1">
      <alignment horizontal="center" vertical="center"/>
    </xf>
    <xf numFmtId="0" fontId="3" fillId="0" borderId="18" xfId="0" applyNumberFormat="1" applyFont="1" applyFill="1" applyBorder="1" applyAlignment="1">
      <alignment horizontal="center"/>
    </xf>
    <xf numFmtId="169" fontId="19" fillId="0" borderId="50" xfId="0" applyNumberFormat="1" applyFont="1" applyFill="1" applyBorder="1" applyAlignment="1">
      <alignment horizontal="center"/>
    </xf>
    <xf numFmtId="0" fontId="19" fillId="0" borderId="51" xfId="0" applyFont="1" applyFill="1" applyBorder="1" applyAlignment="1">
      <alignment horizontal="center"/>
    </xf>
    <xf numFmtId="0" fontId="10" fillId="0" borderId="52" xfId="0" applyFont="1" applyFill="1" applyBorder="1" applyAlignment="1">
      <alignment horizontal="center"/>
    </xf>
    <xf numFmtId="0" fontId="10" fillId="0" borderId="53" xfId="0" applyFont="1" applyFill="1" applyBorder="1" applyAlignment="1">
      <alignment horizontal="center"/>
    </xf>
    <xf numFmtId="0" fontId="10" fillId="0" borderId="51" xfId="0" applyFont="1" applyFill="1" applyBorder="1" applyAlignment="1">
      <alignment horizontal="center"/>
    </xf>
    <xf numFmtId="0" fontId="22" fillId="0" borderId="52" xfId="0" applyFont="1" applyFill="1" applyBorder="1" applyAlignment="1">
      <alignment horizontal="center"/>
    </xf>
    <xf numFmtId="0" fontId="23" fillId="0" borderId="52" xfId="0" applyFont="1" applyFill="1" applyBorder="1" applyAlignment="1">
      <alignment horizontal="center"/>
    </xf>
    <xf numFmtId="0" fontId="23" fillId="0" borderId="53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19" fillId="0" borderId="54" xfId="0" applyFont="1" applyFill="1" applyBorder="1"/>
    <xf numFmtId="0" fontId="10" fillId="0" borderId="0" xfId="0" applyFont="1" applyFill="1" applyBorder="1"/>
    <xf numFmtId="167" fontId="10" fillId="0" borderId="54" xfId="0" applyNumberFormat="1" applyFont="1" applyFill="1" applyBorder="1"/>
    <xf numFmtId="167" fontId="10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3" fillId="0" borderId="55" xfId="0" applyFont="1" applyFill="1" applyBorder="1"/>
    <xf numFmtId="0" fontId="10" fillId="0" borderId="54" xfId="0" applyFont="1" applyFill="1" applyBorder="1"/>
    <xf numFmtId="0" fontId="10" fillId="0" borderId="56" xfId="0" applyFont="1" applyFill="1" applyBorder="1"/>
    <xf numFmtId="0" fontId="25" fillId="0" borderId="13" xfId="0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0" fontId="19" fillId="0" borderId="0" xfId="0" applyFont="1" applyFill="1"/>
    <xf numFmtId="0" fontId="19" fillId="0" borderId="0" xfId="0" applyFont="1" applyFill="1" applyAlignment="1">
      <alignment horizontal="center"/>
    </xf>
    <xf numFmtId="0" fontId="21" fillId="0" borderId="0" xfId="0" applyFont="1" applyFill="1"/>
    <xf numFmtId="10" fontId="19" fillId="0" borderId="0" xfId="0" applyNumberFormat="1" applyFont="1" applyFill="1"/>
    <xf numFmtId="165" fontId="0" fillId="0" borderId="0" xfId="0" applyNumberFormat="1" applyFont="1" applyFill="1"/>
    <xf numFmtId="10" fontId="0" fillId="0" borderId="0" xfId="0" applyNumberFormat="1" applyFont="1" applyFill="1"/>
    <xf numFmtId="0" fontId="0" fillId="0" borderId="0" xfId="0" applyFont="1" applyFill="1" applyAlignment="1">
      <alignment horizontal="center"/>
    </xf>
    <xf numFmtId="0" fontId="6" fillId="0" borderId="0" xfId="0" applyFont="1" applyFill="1"/>
    <xf numFmtId="0" fontId="0" fillId="0" borderId="25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167" fontId="23" fillId="0" borderId="11" xfId="0" applyNumberFormat="1" applyFont="1" applyFill="1" applyBorder="1" applyAlignment="1">
      <alignment horizontal="right"/>
    </xf>
    <xf numFmtId="0" fontId="10" fillId="0" borderId="58" xfId="0" applyFont="1" applyFill="1" applyBorder="1" applyAlignment="1">
      <alignment horizontal="left"/>
    </xf>
    <xf numFmtId="0" fontId="10" fillId="0" borderId="23" xfId="0" applyFont="1" applyFill="1" applyBorder="1"/>
    <xf numFmtId="0" fontId="10" fillId="0" borderId="59" xfId="0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60" xfId="0" applyFont="1" applyFill="1" applyBorder="1"/>
    <xf numFmtId="0" fontId="10" fillId="0" borderId="12" xfId="0" applyFont="1" applyFill="1" applyBorder="1"/>
    <xf numFmtId="167" fontId="23" fillId="0" borderId="18" xfId="0" applyNumberFormat="1" applyFont="1" applyFill="1" applyBorder="1" applyAlignment="1">
      <alignment horizontal="right"/>
    </xf>
    <xf numFmtId="9" fontId="3" fillId="0" borderId="49" xfId="0" applyNumberFormat="1" applyFont="1" applyFill="1" applyBorder="1" applyAlignment="1">
      <alignment horizontal="center" vertical="center"/>
    </xf>
    <xf numFmtId="3" fontId="19" fillId="0" borderId="0" xfId="0" applyNumberFormat="1" applyFont="1" applyFill="1"/>
    <xf numFmtId="3" fontId="0" fillId="0" borderId="0" xfId="0" applyNumberFormat="1" applyFont="1" applyFill="1"/>
    <xf numFmtId="3" fontId="0" fillId="0" borderId="0" xfId="0" applyNumberFormat="1"/>
    <xf numFmtId="0" fontId="10" fillId="0" borderId="20" xfId="19" applyFont="1" applyFill="1" applyBorder="1"/>
    <xf numFmtId="0" fontId="23" fillId="0" borderId="26" xfId="19" applyFont="1" applyFill="1" applyBorder="1"/>
    <xf numFmtId="0" fontId="10" fillId="0" borderId="26" xfId="19" applyFont="1" applyFill="1" applyBorder="1" applyAlignment="1"/>
    <xf numFmtId="0" fontId="10" fillId="0" borderId="26" xfId="19" applyFont="1" applyFill="1" applyBorder="1"/>
    <xf numFmtId="0" fontId="10" fillId="0" borderId="22" xfId="19" applyFont="1" applyFill="1" applyBorder="1"/>
    <xf numFmtId="0" fontId="10" fillId="0" borderId="23" xfId="19" applyFont="1" applyFill="1" applyBorder="1" applyAlignment="1">
      <alignment horizontal="center"/>
    </xf>
    <xf numFmtId="0" fontId="10" fillId="0" borderId="24" xfId="19" applyFont="1" applyFill="1" applyBorder="1" applyAlignment="1">
      <alignment horizontal="center"/>
    </xf>
    <xf numFmtId="0" fontId="23" fillId="0" borderId="26" xfId="19" applyFont="1" applyFill="1" applyBorder="1" applyAlignment="1">
      <alignment vertical="center"/>
    </xf>
    <xf numFmtId="0" fontId="10" fillId="0" borderId="21" xfId="19" applyFont="1" applyFill="1" applyBorder="1" applyAlignment="1">
      <alignment horizontal="center"/>
    </xf>
    <xf numFmtId="0" fontId="22" fillId="0" borderId="32" xfId="19" applyFont="1" applyFill="1" applyBorder="1" applyAlignment="1">
      <alignment horizontal="center" vertical="top" wrapText="1"/>
    </xf>
    <xf numFmtId="0" fontId="22" fillId="0" borderId="25" xfId="0" applyFont="1" applyFill="1" applyBorder="1" applyAlignment="1">
      <alignment vertical="top"/>
    </xf>
    <xf numFmtId="0" fontId="22" fillId="0" borderId="12" xfId="0" applyFont="1" applyFill="1" applyBorder="1" applyAlignment="1">
      <alignment vertical="center" wrapText="1"/>
    </xf>
    <xf numFmtId="0" fontId="22" fillId="0" borderId="25" xfId="0" applyFont="1" applyFill="1" applyBorder="1" applyAlignment="1">
      <alignment vertical="center" wrapText="1"/>
    </xf>
    <xf numFmtId="0" fontId="10" fillId="0" borderId="26" xfId="19" applyFont="1" applyFill="1" applyBorder="1" applyAlignment="1">
      <alignment horizontal="right"/>
    </xf>
    <xf numFmtId="0" fontId="23" fillId="0" borderId="26" xfId="0" applyFont="1" applyFill="1" applyBorder="1" applyAlignment="1">
      <alignment horizontal="center"/>
    </xf>
    <xf numFmtId="0" fontId="3" fillId="0" borderId="61" xfId="0" applyNumberFormat="1" applyFont="1" applyFill="1" applyBorder="1" applyAlignment="1">
      <alignment horizontal="center"/>
    </xf>
    <xf numFmtId="165" fontId="3" fillId="0" borderId="62" xfId="0" applyNumberFormat="1" applyFont="1" applyFill="1" applyBorder="1" applyAlignment="1">
      <alignment horizontal="center" vertical="center"/>
    </xf>
    <xf numFmtId="165" fontId="3" fillId="0" borderId="11" xfId="0" applyNumberFormat="1" applyFont="1" applyFill="1" applyBorder="1" applyAlignment="1">
      <alignment horizontal="center" vertical="center"/>
    </xf>
    <xf numFmtId="165" fontId="3" fillId="0" borderId="63" xfId="0" applyNumberFormat="1" applyFont="1" applyFill="1" applyBorder="1" applyAlignment="1">
      <alignment horizontal="center" vertical="center"/>
    </xf>
    <xf numFmtId="0" fontId="0" fillId="0" borderId="54" xfId="0" applyBorder="1"/>
    <xf numFmtId="0" fontId="0" fillId="0" borderId="0" xfId="0" applyBorder="1"/>
    <xf numFmtId="0" fontId="0" fillId="0" borderId="55" xfId="0" applyBorder="1"/>
    <xf numFmtId="0" fontId="0" fillId="0" borderId="64" xfId="0" applyBorder="1"/>
    <xf numFmtId="0" fontId="0" fillId="0" borderId="65" xfId="0" applyBorder="1"/>
    <xf numFmtId="0" fontId="0" fillId="0" borderId="66" xfId="0" applyBorder="1"/>
    <xf numFmtId="0" fontId="29" fillId="6" borderId="0" xfId="0" applyFont="1" applyFill="1" applyBorder="1" applyAlignment="1">
      <alignment horizontal="center"/>
    </xf>
    <xf numFmtId="0" fontId="3" fillId="6" borderId="11" xfId="0" applyFont="1" applyFill="1" applyBorder="1" applyAlignment="1">
      <alignment horizontal="center"/>
    </xf>
    <xf numFmtId="0" fontId="3" fillId="6" borderId="67" xfId="0" applyFont="1" applyFill="1" applyBorder="1" applyAlignment="1">
      <alignment horizontal="center"/>
    </xf>
    <xf numFmtId="0" fontId="23" fillId="6" borderId="11" xfId="0" applyFont="1" applyFill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 wrapText="1"/>
    </xf>
    <xf numFmtId="0" fontId="23" fillId="6" borderId="68" xfId="0" applyFont="1" applyFill="1" applyBorder="1" applyAlignment="1">
      <alignment horizontal="center" vertical="center"/>
    </xf>
    <xf numFmtId="0" fontId="23" fillId="6" borderId="68" xfId="0" applyFont="1" applyFill="1" applyBorder="1" applyAlignment="1">
      <alignment horizontal="center" vertical="center" wrapText="1"/>
    </xf>
    <xf numFmtId="0" fontId="23" fillId="6" borderId="0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3" fillId="0" borderId="67" xfId="0" applyFont="1" applyBorder="1" applyAlignment="1">
      <alignment horizontal="center"/>
    </xf>
    <xf numFmtId="0" fontId="23" fillId="0" borderId="11" xfId="0" applyFont="1" applyBorder="1" applyAlignment="1">
      <alignment horizontal="center" vertical="center"/>
    </xf>
    <xf numFmtId="0" fontId="10" fillId="0" borderId="11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9" fontId="10" fillId="0" borderId="11" xfId="25" applyFont="1" applyFill="1" applyBorder="1" applyAlignment="1" applyProtection="1">
      <alignment horizontal="center"/>
    </xf>
    <xf numFmtId="9" fontId="10" fillId="0" borderId="67" xfId="25" applyFont="1" applyFill="1" applyBorder="1" applyAlignment="1" applyProtection="1">
      <alignment horizontal="center"/>
    </xf>
    <xf numFmtId="168" fontId="10" fillId="0" borderId="11" xfId="1" applyNumberFormat="1" applyFont="1" applyFill="1" applyBorder="1" applyAlignment="1" applyProtection="1">
      <alignment horizontal="center" vertical="center"/>
    </xf>
    <xf numFmtId="168" fontId="10" fillId="5" borderId="11" xfId="1" applyNumberFormat="1" applyFont="1" applyFill="1" applyBorder="1" applyAlignment="1" applyProtection="1">
      <alignment horizontal="center" vertical="center"/>
    </xf>
    <xf numFmtId="168" fontId="10" fillId="0" borderId="0" xfId="1" applyNumberFormat="1" applyFont="1" applyFill="1" applyBorder="1" applyAlignment="1" applyProtection="1">
      <alignment horizontal="center" vertical="center"/>
    </xf>
    <xf numFmtId="9" fontId="31" fillId="0" borderId="11" xfId="25" applyFill="1" applyBorder="1" applyAlignment="1" applyProtection="1">
      <alignment horizontal="center"/>
    </xf>
    <xf numFmtId="9" fontId="31" fillId="0" borderId="0" xfId="25" applyFill="1" applyBorder="1" applyAlignment="1" applyProtection="1">
      <alignment horizontal="center" vertical="center"/>
    </xf>
    <xf numFmtId="0" fontId="3" fillId="7" borderId="11" xfId="0" applyNumberFormat="1" applyFont="1" applyFill="1" applyBorder="1" applyAlignment="1">
      <alignment horizontal="left" vertical="center"/>
    </xf>
    <xf numFmtId="3" fontId="3" fillId="7" borderId="11" xfId="0" applyNumberFormat="1" applyFont="1" applyFill="1" applyBorder="1" applyAlignment="1">
      <alignment horizontal="center"/>
    </xf>
    <xf numFmtId="9" fontId="10" fillId="7" borderId="11" xfId="25" applyFont="1" applyFill="1" applyBorder="1" applyAlignment="1" applyProtection="1">
      <alignment horizontal="center"/>
    </xf>
    <xf numFmtId="9" fontId="10" fillId="7" borderId="67" xfId="25" applyFont="1" applyFill="1" applyBorder="1" applyAlignment="1" applyProtection="1">
      <alignment horizontal="center"/>
    </xf>
    <xf numFmtId="0" fontId="3" fillId="7" borderId="11" xfId="0" applyFont="1" applyFill="1" applyBorder="1" applyAlignment="1">
      <alignment horizontal="left" vertical="center"/>
    </xf>
    <xf numFmtId="168" fontId="10" fillId="0" borderId="11" xfId="1" applyNumberFormat="1" applyFont="1" applyFill="1" applyBorder="1" applyAlignment="1" applyProtection="1"/>
    <xf numFmtId="168" fontId="10" fillId="5" borderId="11" xfId="1" applyNumberFormat="1" applyFont="1" applyFill="1" applyBorder="1" applyAlignment="1" applyProtection="1"/>
    <xf numFmtId="168" fontId="10" fillId="0" borderId="0" xfId="1" applyNumberFormat="1" applyFont="1" applyFill="1" applyBorder="1" applyAlignment="1" applyProtection="1"/>
    <xf numFmtId="0" fontId="3" fillId="8" borderId="11" xfId="0" applyNumberFormat="1" applyFont="1" applyFill="1" applyBorder="1" applyAlignment="1">
      <alignment horizontal="left" vertical="center"/>
    </xf>
    <xf numFmtId="3" fontId="3" fillId="8" borderId="11" xfId="0" applyNumberFormat="1" applyFont="1" applyFill="1" applyBorder="1" applyAlignment="1">
      <alignment horizontal="center"/>
    </xf>
    <xf numFmtId="9" fontId="10" fillId="8" borderId="11" xfId="25" applyFont="1" applyFill="1" applyBorder="1" applyAlignment="1" applyProtection="1">
      <alignment horizontal="center"/>
    </xf>
    <xf numFmtId="9" fontId="10" fillId="8" borderId="67" xfId="25" applyFont="1" applyFill="1" applyBorder="1" applyAlignment="1" applyProtection="1">
      <alignment horizontal="center"/>
    </xf>
    <xf numFmtId="0" fontId="3" fillId="8" borderId="11" xfId="0" applyFont="1" applyFill="1" applyBorder="1" applyAlignment="1">
      <alignment horizontal="left" vertical="center"/>
    </xf>
    <xf numFmtId="9" fontId="31" fillId="0" borderId="0" xfId="25" applyFill="1" applyBorder="1" applyAlignment="1" applyProtection="1">
      <alignment horizontal="center"/>
    </xf>
    <xf numFmtId="168" fontId="0" fillId="0" borderId="0" xfId="0" applyNumberFormat="1"/>
    <xf numFmtId="0" fontId="3" fillId="9" borderId="11" xfId="0" applyNumberFormat="1" applyFont="1" applyFill="1" applyBorder="1" applyAlignment="1">
      <alignment horizontal="left" vertical="center"/>
    </xf>
    <xf numFmtId="3" fontId="3" fillId="9" borderId="11" xfId="0" applyNumberFormat="1" applyFont="1" applyFill="1" applyBorder="1" applyAlignment="1">
      <alignment horizontal="center"/>
    </xf>
    <xf numFmtId="9" fontId="10" fillId="9" borderId="11" xfId="25" applyFont="1" applyFill="1" applyBorder="1" applyAlignment="1" applyProtection="1">
      <alignment horizontal="center"/>
    </xf>
    <xf numFmtId="9" fontId="10" fillId="9" borderId="67" xfId="25" applyFont="1" applyFill="1" applyBorder="1" applyAlignment="1" applyProtection="1">
      <alignment horizontal="center"/>
    </xf>
    <xf numFmtId="10" fontId="10" fillId="0" borderId="11" xfId="0" applyNumberFormat="1" applyFont="1" applyBorder="1" applyAlignment="1">
      <alignment horizontal="center"/>
    </xf>
    <xf numFmtId="10" fontId="10" fillId="0" borderId="67" xfId="0" applyNumberFormat="1" applyFont="1" applyBorder="1" applyAlignment="1">
      <alignment horizontal="center"/>
    </xf>
    <xf numFmtId="0" fontId="3" fillId="9" borderId="11" xfId="0" applyFont="1" applyFill="1" applyBorder="1" applyAlignment="1">
      <alignment horizontal="left" vertical="center"/>
    </xf>
    <xf numFmtId="0" fontId="3" fillId="10" borderId="11" xfId="0" applyNumberFormat="1" applyFont="1" applyFill="1" applyBorder="1" applyAlignment="1">
      <alignment horizontal="left" vertical="center"/>
    </xf>
    <xf numFmtId="3" fontId="3" fillId="10" borderId="11" xfId="0" applyNumberFormat="1" applyFont="1" applyFill="1" applyBorder="1" applyAlignment="1">
      <alignment horizontal="center"/>
    </xf>
    <xf numFmtId="9" fontId="10" fillId="10" borderId="11" xfId="25" applyFont="1" applyFill="1" applyBorder="1" applyAlignment="1" applyProtection="1">
      <alignment horizontal="center"/>
    </xf>
    <xf numFmtId="9" fontId="10" fillId="10" borderId="67" xfId="25" applyFont="1" applyFill="1" applyBorder="1" applyAlignment="1" applyProtection="1">
      <alignment horizontal="center"/>
    </xf>
    <xf numFmtId="0" fontId="3" fillId="10" borderId="11" xfId="0" applyFont="1" applyFill="1" applyBorder="1" applyAlignment="1">
      <alignment horizontal="left" vertical="center"/>
    </xf>
    <xf numFmtId="0" fontId="3" fillId="11" borderId="11" xfId="0" applyNumberFormat="1" applyFont="1" applyFill="1" applyBorder="1" applyAlignment="1">
      <alignment horizontal="left" vertical="center"/>
    </xf>
    <xf numFmtId="3" fontId="3" fillId="11" borderId="11" xfId="0" applyNumberFormat="1" applyFont="1" applyFill="1" applyBorder="1" applyAlignment="1">
      <alignment horizontal="center"/>
    </xf>
    <xf numFmtId="9" fontId="10" fillId="11" borderId="11" xfId="25" applyFont="1" applyFill="1" applyBorder="1" applyAlignment="1" applyProtection="1">
      <alignment horizontal="center"/>
    </xf>
    <xf numFmtId="9" fontId="10" fillId="11" borderId="67" xfId="25" applyFont="1" applyFill="1" applyBorder="1" applyAlignment="1" applyProtection="1">
      <alignment horizontal="center"/>
    </xf>
    <xf numFmtId="3" fontId="3" fillId="11" borderId="11" xfId="0" applyNumberFormat="1" applyFont="1" applyFill="1" applyBorder="1" applyAlignment="1">
      <alignment horizontal="center" vertical="center"/>
    </xf>
    <xf numFmtId="0" fontId="3" fillId="0" borderId="11" xfId="0" applyFont="1" applyBorder="1"/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/>
    <xf numFmtId="9" fontId="31" fillId="0" borderId="11" xfId="25" applyFill="1" applyBorder="1" applyAlignment="1" applyProtection="1">
      <alignment horizontal="center" vertical="center"/>
    </xf>
    <xf numFmtId="0" fontId="3" fillId="0" borderId="52" xfId="0" applyFont="1" applyBorder="1"/>
    <xf numFmtId="0" fontId="0" fillId="0" borderId="52" xfId="0" applyBorder="1"/>
    <xf numFmtId="0" fontId="3" fillId="0" borderId="0" xfId="0" applyFont="1" applyBorder="1"/>
    <xf numFmtId="0" fontId="30" fillId="0" borderId="0" xfId="0" applyFont="1"/>
    <xf numFmtId="0" fontId="7" fillId="0" borderId="0" xfId="0" applyFont="1"/>
    <xf numFmtId="0" fontId="20" fillId="0" borderId="12" xfId="0" applyFont="1" applyFill="1" applyBorder="1" applyAlignment="1">
      <alignment vertical="top" wrapText="1"/>
    </xf>
    <xf numFmtId="0" fontId="20" fillId="0" borderId="25" xfId="0" applyFont="1" applyFill="1" applyBorder="1" applyAlignment="1">
      <alignment vertical="top" wrapText="1"/>
    </xf>
    <xf numFmtId="0" fontId="18" fillId="0" borderId="12" xfId="0" applyFont="1" applyFill="1" applyBorder="1" applyAlignment="1">
      <alignment vertical="center" textRotation="90"/>
    </xf>
    <xf numFmtId="0" fontId="18" fillId="0" borderId="15" xfId="0" applyFont="1" applyFill="1" applyBorder="1" applyAlignment="1">
      <alignment vertical="center" textRotation="90"/>
    </xf>
    <xf numFmtId="0" fontId="18" fillId="0" borderId="61" xfId="0" applyFont="1" applyFill="1" applyBorder="1" applyAlignment="1">
      <alignment vertical="center" textRotation="90"/>
    </xf>
    <xf numFmtId="0" fontId="23" fillId="3" borderId="41" xfId="0" applyFont="1" applyFill="1" applyBorder="1"/>
    <xf numFmtId="0" fontId="10" fillId="0" borderId="20" xfId="0" applyFont="1" applyFill="1" applyBorder="1" applyAlignment="1">
      <alignment vertical="top"/>
    </xf>
    <xf numFmtId="0" fontId="10" fillId="0" borderId="26" xfId="0" applyFont="1" applyFill="1" applyBorder="1" applyAlignment="1">
      <alignment vertical="top"/>
    </xf>
    <xf numFmtId="0" fontId="23" fillId="0" borderId="26" xfId="0" applyFont="1" applyFill="1" applyBorder="1" applyAlignment="1">
      <alignment vertical="top"/>
    </xf>
    <xf numFmtId="0" fontId="16" fillId="0" borderId="32" xfId="0" applyFont="1" applyFill="1" applyBorder="1" applyAlignment="1">
      <alignment horizontal="center" wrapText="1"/>
    </xf>
    <xf numFmtId="0" fontId="0" fillId="0" borderId="0" xfId="0" applyFill="1"/>
    <xf numFmtId="0" fontId="10" fillId="0" borderId="12" xfId="0" applyFont="1" applyFill="1" applyBorder="1" applyAlignment="1">
      <alignment horizontal="center"/>
    </xf>
    <xf numFmtId="165" fontId="3" fillId="0" borderId="49" xfId="0" applyNumberFormat="1" applyFont="1" applyFill="1" applyBorder="1" applyAlignment="1">
      <alignment horizontal="center" vertical="center"/>
    </xf>
    <xf numFmtId="0" fontId="10" fillId="0" borderId="57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25" fillId="0" borderId="13" xfId="0" applyFont="1" applyFill="1" applyBorder="1" applyAlignment="1">
      <alignment horizontal="center"/>
    </xf>
    <xf numFmtId="165" fontId="3" fillId="0" borderId="49" xfId="0" applyNumberFormat="1" applyFont="1" applyFill="1" applyBorder="1" applyAlignment="1">
      <alignment horizontal="center" vertical="center"/>
    </xf>
    <xf numFmtId="0" fontId="0" fillId="12" borderId="0" xfId="0" applyFill="1"/>
    <xf numFmtId="0" fontId="0" fillId="12" borderId="0" xfId="0" applyFont="1" applyFill="1"/>
    <xf numFmtId="0" fontId="0" fillId="13" borderId="0" xfId="0" applyFont="1" applyFill="1"/>
    <xf numFmtId="0" fontId="0" fillId="13" borderId="0" xfId="0" applyFill="1"/>
    <xf numFmtId="49" fontId="0" fillId="13" borderId="87" xfId="0" applyNumberFormat="1" applyFill="1" applyBorder="1" applyAlignment="1">
      <alignment horizontal="left"/>
    </xf>
    <xf numFmtId="0" fontId="33" fillId="13" borderId="87" xfId="26" applyFont="1" applyFill="1" applyBorder="1" applyAlignment="1" applyProtection="1">
      <alignment vertical="center"/>
      <protection locked="0"/>
    </xf>
    <xf numFmtId="0" fontId="0" fillId="14" borderId="0" xfId="0" quotePrefix="1" applyFill="1"/>
    <xf numFmtId="165" fontId="3" fillId="0" borderId="49" xfId="0" applyNumberFormat="1" applyFont="1" applyFill="1" applyBorder="1" applyAlignment="1">
      <alignment horizontal="center" vertical="center"/>
    </xf>
    <xf numFmtId="165" fontId="3" fillId="0" borderId="49" xfId="0" applyNumberFormat="1" applyFont="1" applyFill="1" applyBorder="1" applyAlignment="1">
      <alignment horizontal="center" vertical="center"/>
    </xf>
    <xf numFmtId="0" fontId="23" fillId="0" borderId="26" xfId="0" applyFont="1" applyFill="1" applyBorder="1" applyAlignment="1">
      <alignment vertical="center"/>
    </xf>
    <xf numFmtId="165" fontId="3" fillId="0" borderId="49" xfId="0" applyNumberFormat="1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right"/>
    </xf>
    <xf numFmtId="165" fontId="3" fillId="0" borderId="49" xfId="0" applyNumberFormat="1" applyFont="1" applyFill="1" applyBorder="1" applyAlignment="1">
      <alignment horizontal="center" vertical="center"/>
    </xf>
    <xf numFmtId="0" fontId="22" fillId="0" borderId="32" xfId="0" applyFont="1" applyFill="1" applyBorder="1" applyAlignment="1">
      <alignment horizontal="center"/>
    </xf>
    <xf numFmtId="165" fontId="3" fillId="0" borderId="49" xfId="0" applyNumberFormat="1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left"/>
    </xf>
    <xf numFmtId="0" fontId="10" fillId="0" borderId="11" xfId="0" applyFont="1" applyFill="1" applyBorder="1"/>
    <xf numFmtId="165" fontId="3" fillId="0" borderId="49" xfId="0" applyNumberFormat="1" applyFont="1" applyFill="1" applyBorder="1" applyAlignment="1">
      <alignment horizontal="center" vertical="center"/>
    </xf>
    <xf numFmtId="165" fontId="3" fillId="0" borderId="49" xfId="0" applyNumberFormat="1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10" fillId="0" borderId="29" xfId="0" applyFont="1" applyFill="1" applyBorder="1" applyAlignment="1">
      <alignment horizontal="center" wrapText="1"/>
    </xf>
    <xf numFmtId="166" fontId="22" fillId="0" borderId="25" xfId="0" applyNumberFormat="1" applyFont="1" applyFill="1" applyBorder="1" applyAlignment="1">
      <alignment horizontal="center" vertical="center" wrapText="1"/>
    </xf>
    <xf numFmtId="0" fontId="3" fillId="2" borderId="77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0" fillId="0" borderId="75" xfId="0" applyFill="1" applyBorder="1" applyAlignment="1">
      <alignment horizontal="center"/>
    </xf>
    <xf numFmtId="0" fontId="0" fillId="0" borderId="75" xfId="0" applyFont="1" applyFill="1" applyBorder="1" applyAlignment="1">
      <alignment horizontal="center"/>
    </xf>
    <xf numFmtId="0" fontId="13" fillId="0" borderId="76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 vertical="center"/>
    </xf>
    <xf numFmtId="0" fontId="7" fillId="0" borderId="73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74" xfId="0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" vertical="center" textRotation="90" wrapText="1"/>
    </xf>
    <xf numFmtId="0" fontId="27" fillId="0" borderId="32" xfId="0" applyFont="1" applyFill="1" applyBorder="1" applyAlignment="1">
      <alignment horizontal="center" vertical="top" wrapText="1"/>
    </xf>
    <xf numFmtId="0" fontId="3" fillId="0" borderId="47" xfId="0" applyFont="1" applyFill="1" applyBorder="1" applyAlignment="1">
      <alignment horizontal="center"/>
    </xf>
    <xf numFmtId="0" fontId="22" fillId="0" borderId="61" xfId="0" applyFont="1" applyFill="1" applyBorder="1" applyAlignment="1">
      <alignment horizontal="center" vertical="top" wrapText="1"/>
    </xf>
    <xf numFmtId="0" fontId="22" fillId="0" borderId="12" xfId="0" applyFont="1" applyFill="1" applyBorder="1" applyAlignment="1">
      <alignment horizontal="center" vertical="top" wrapText="1"/>
    </xf>
    <xf numFmtId="0" fontId="22" fillId="0" borderId="25" xfId="0" applyFont="1" applyFill="1" applyBorder="1" applyAlignment="1">
      <alignment horizontal="center" vertical="top" wrapText="1"/>
    </xf>
    <xf numFmtId="0" fontId="22" fillId="0" borderId="72" xfId="0" applyFont="1" applyFill="1" applyBorder="1" applyAlignment="1">
      <alignment horizontal="center" wrapText="1"/>
    </xf>
    <xf numFmtId="0" fontId="27" fillId="0" borderId="61" xfId="0" applyFont="1" applyFill="1" applyBorder="1" applyAlignment="1">
      <alignment horizontal="center" wrapText="1"/>
    </xf>
    <xf numFmtId="0" fontId="27" fillId="0" borderId="25" xfId="0" applyFont="1" applyFill="1" applyBorder="1" applyAlignment="1">
      <alignment horizontal="center" wrapText="1"/>
    </xf>
    <xf numFmtId="0" fontId="23" fillId="0" borderId="26" xfId="0" applyFont="1" applyFill="1" applyBorder="1" applyAlignment="1">
      <alignment vertical="center"/>
    </xf>
    <xf numFmtId="0" fontId="18" fillId="0" borderId="17" xfId="0" applyFont="1" applyFill="1" applyBorder="1" applyAlignment="1">
      <alignment horizontal="center"/>
    </xf>
    <xf numFmtId="0" fontId="18" fillId="0" borderId="68" xfId="0" applyFont="1" applyFill="1" applyBorder="1" applyAlignment="1">
      <alignment horizontal="center" vertical="center" textRotation="90" wrapText="1"/>
    </xf>
    <xf numFmtId="0" fontId="22" fillId="0" borderId="25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/>
    </xf>
    <xf numFmtId="0" fontId="10" fillId="0" borderId="35" xfId="0" applyFont="1" applyFill="1" applyBorder="1" applyAlignment="1">
      <alignment horizontal="center"/>
    </xf>
    <xf numFmtId="0" fontId="20" fillId="0" borderId="32" xfId="0" applyFont="1" applyFill="1" applyBorder="1" applyAlignment="1">
      <alignment horizontal="center" vertical="top" wrapText="1"/>
    </xf>
    <xf numFmtId="0" fontId="27" fillId="0" borderId="61" xfId="0" applyFont="1" applyFill="1" applyBorder="1" applyAlignment="1">
      <alignment horizontal="center" vertical="center" wrapText="1"/>
    </xf>
    <xf numFmtId="0" fontId="27" fillId="0" borderId="25" xfId="0" applyFont="1" applyFill="1" applyBorder="1" applyAlignment="1">
      <alignment horizontal="center" vertical="center" wrapText="1"/>
    </xf>
    <xf numFmtId="0" fontId="5" fillId="0" borderId="6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16" fillId="0" borderId="6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vertical="center"/>
    </xf>
    <xf numFmtId="0" fontId="18" fillId="0" borderId="36" xfId="0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 vertical="center" textRotation="90" wrapText="1"/>
    </xf>
    <xf numFmtId="0" fontId="16" fillId="0" borderId="32" xfId="0" applyFont="1" applyFill="1" applyBorder="1" applyAlignment="1">
      <alignment horizontal="center" vertical="top" wrapText="1"/>
    </xf>
    <xf numFmtId="0" fontId="18" fillId="0" borderId="10" xfId="0" applyFont="1" applyFill="1" applyBorder="1" applyAlignment="1">
      <alignment horizontal="center" vertical="center" textRotation="90"/>
    </xf>
    <xf numFmtId="0" fontId="16" fillId="0" borderId="32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/>
    </xf>
    <xf numFmtId="0" fontId="3" fillId="0" borderId="48" xfId="0" applyFont="1" applyFill="1" applyBorder="1" applyAlignment="1">
      <alignment horizontal="center"/>
    </xf>
    <xf numFmtId="165" fontId="3" fillId="0" borderId="49" xfId="0" applyNumberFormat="1" applyFont="1" applyFill="1" applyBorder="1" applyAlignment="1">
      <alignment horizontal="center" vertical="center"/>
    </xf>
    <xf numFmtId="0" fontId="25" fillId="0" borderId="71" xfId="0" applyFont="1" applyFill="1" applyBorder="1" applyAlignment="1">
      <alignment horizontal="center"/>
    </xf>
    <xf numFmtId="167" fontId="25" fillId="0" borderId="54" xfId="0" applyNumberFormat="1" applyFont="1" applyFill="1" applyBorder="1" applyAlignment="1">
      <alignment horizontal="center"/>
    </xf>
    <xf numFmtId="0" fontId="25" fillId="0" borderId="13" xfId="0" applyFont="1" applyFill="1" applyBorder="1" applyAlignment="1">
      <alignment horizontal="center"/>
    </xf>
    <xf numFmtId="9" fontId="3" fillId="0" borderId="18" xfId="0" applyNumberFormat="1" applyFont="1" applyFill="1" applyBorder="1" applyAlignment="1">
      <alignment horizontal="center"/>
    </xf>
    <xf numFmtId="0" fontId="3" fillId="0" borderId="70" xfId="0" applyFont="1" applyFill="1" applyBorder="1" applyAlignment="1">
      <alignment horizontal="center"/>
    </xf>
    <xf numFmtId="0" fontId="0" fillId="0" borderId="0" xfId="0" applyFont="1" applyFill="1" applyBorder="1"/>
    <xf numFmtId="169" fontId="19" fillId="0" borderId="50" xfId="0" applyNumberFormat="1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0" fillId="0" borderId="69" xfId="0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0" fontId="19" fillId="0" borderId="0" xfId="0" applyFont="1" applyFill="1" applyBorder="1"/>
    <xf numFmtId="0" fontId="22" fillId="0" borderId="32" xfId="0" applyFont="1" applyFill="1" applyBorder="1" applyAlignment="1">
      <alignment horizontal="center" vertical="top" wrapText="1"/>
    </xf>
    <xf numFmtId="0" fontId="10" fillId="0" borderId="34" xfId="0" applyFont="1" applyFill="1" applyBorder="1" applyAlignment="1">
      <alignment horizontal="center"/>
    </xf>
    <xf numFmtId="0" fontId="13" fillId="0" borderId="47" xfId="0" applyFont="1" applyFill="1" applyBorder="1" applyAlignment="1">
      <alignment horizontal="center"/>
    </xf>
    <xf numFmtId="0" fontId="16" fillId="0" borderId="32" xfId="0" applyFont="1" applyFill="1" applyBorder="1" applyAlignment="1">
      <alignment horizontal="center" wrapText="1"/>
    </xf>
    <xf numFmtId="0" fontId="22" fillId="0" borderId="32" xfId="0" applyFont="1" applyFill="1" applyBorder="1" applyAlignment="1">
      <alignment horizontal="center" wrapText="1"/>
    </xf>
    <xf numFmtId="165" fontId="3" fillId="0" borderId="7" xfId="0" applyNumberFormat="1" applyFont="1" applyFill="1" applyBorder="1" applyAlignment="1">
      <alignment horizontal="center" vertical="center"/>
    </xf>
    <xf numFmtId="165" fontId="3" fillId="0" borderId="78" xfId="0" applyNumberFormat="1" applyFont="1" applyFill="1" applyBorder="1" applyAlignment="1">
      <alignment horizontal="center" vertical="center"/>
    </xf>
    <xf numFmtId="0" fontId="22" fillId="0" borderId="32" xfId="0" applyFont="1" applyFill="1" applyBorder="1" applyAlignment="1">
      <alignment horizontal="center" vertical="center" wrapText="1"/>
    </xf>
    <xf numFmtId="0" fontId="10" fillId="0" borderId="84" xfId="0" applyFont="1" applyFill="1" applyBorder="1" applyAlignment="1">
      <alignment horizontal="center"/>
    </xf>
    <xf numFmtId="0" fontId="10" fillId="0" borderId="85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22" fillId="0" borderId="6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16" fillId="0" borderId="61" xfId="0" applyFont="1" applyFill="1" applyBorder="1" applyAlignment="1">
      <alignment horizontal="center" wrapText="1"/>
    </xf>
    <xf numFmtId="0" fontId="16" fillId="0" borderId="12" xfId="0" applyFont="1" applyFill="1" applyBorder="1" applyAlignment="1">
      <alignment horizontal="center" wrapText="1"/>
    </xf>
    <xf numFmtId="0" fontId="16" fillId="0" borderId="25" xfId="0" applyFont="1" applyFill="1" applyBorder="1" applyAlignment="1">
      <alignment horizontal="center" wrapText="1"/>
    </xf>
    <xf numFmtId="0" fontId="10" fillId="0" borderId="79" xfId="0" applyFont="1" applyFill="1" applyBorder="1" applyAlignment="1">
      <alignment horizontal="center" wrapText="1"/>
    </xf>
    <xf numFmtId="0" fontId="22" fillId="0" borderId="61" xfId="0" applyFont="1" applyFill="1" applyBorder="1" applyAlignment="1">
      <alignment horizontal="center" wrapText="1"/>
    </xf>
    <xf numFmtId="0" fontId="22" fillId="0" borderId="12" xfId="0" applyFont="1" applyFill="1" applyBorder="1" applyAlignment="1">
      <alignment horizontal="center" wrapText="1"/>
    </xf>
    <xf numFmtId="0" fontId="22" fillId="0" borderId="25" xfId="0" applyFont="1" applyFill="1" applyBorder="1" applyAlignment="1">
      <alignment horizontal="center" wrapText="1"/>
    </xf>
    <xf numFmtId="0" fontId="22" fillId="0" borderId="86" xfId="0" applyFont="1" applyFill="1" applyBorder="1" applyAlignment="1">
      <alignment horizontal="center" vertical="center" wrapText="1"/>
    </xf>
    <xf numFmtId="0" fontId="10" fillId="0" borderId="80" xfId="0" applyFont="1" applyFill="1" applyBorder="1" applyAlignment="1">
      <alignment horizontal="center"/>
    </xf>
    <xf numFmtId="0" fontId="10" fillId="0" borderId="81" xfId="0" applyFont="1" applyFill="1" applyBorder="1" applyAlignment="1">
      <alignment horizontal="center"/>
    </xf>
    <xf numFmtId="0" fontId="16" fillId="0" borderId="68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top" wrapText="1"/>
    </xf>
    <xf numFmtId="166" fontId="5" fillId="0" borderId="25" xfId="0" applyNumberFormat="1" applyFont="1" applyFill="1" applyBorder="1" applyAlignment="1">
      <alignment horizontal="center" vertical="center" wrapText="1"/>
    </xf>
    <xf numFmtId="0" fontId="9" fillId="0" borderId="61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wrapText="1"/>
    </xf>
    <xf numFmtId="0" fontId="20" fillId="0" borderId="61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 wrapText="1"/>
    </xf>
    <xf numFmtId="0" fontId="10" fillId="0" borderId="79" xfId="0" applyFont="1" applyFill="1" applyBorder="1" applyAlignment="1">
      <alignment horizontal="center"/>
    </xf>
    <xf numFmtId="0" fontId="10" fillId="0" borderId="84" xfId="0" applyFont="1" applyFill="1" applyBorder="1" applyAlignment="1">
      <alignment horizontal="center" wrapText="1"/>
    </xf>
    <xf numFmtId="0" fontId="10" fillId="0" borderId="85" xfId="0" applyFont="1" applyFill="1" applyBorder="1" applyAlignment="1">
      <alignment horizontal="center" wrapText="1"/>
    </xf>
    <xf numFmtId="0" fontId="28" fillId="0" borderId="32" xfId="0" applyFont="1" applyFill="1" applyBorder="1" applyAlignment="1">
      <alignment horizontal="center" vertical="top" wrapText="1"/>
    </xf>
    <xf numFmtId="0" fontId="5" fillId="0" borderId="61" xfId="0" applyFont="1" applyFill="1" applyBorder="1" applyAlignment="1">
      <alignment horizontal="center" wrapText="1"/>
    </xf>
    <xf numFmtId="0" fontId="5" fillId="0" borderId="12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18" fillId="0" borderId="61" xfId="0" applyFont="1" applyFill="1" applyBorder="1" applyAlignment="1">
      <alignment horizontal="center" vertical="center" textRotation="90" wrapText="1"/>
    </xf>
    <xf numFmtId="0" fontId="18" fillId="0" borderId="12" xfId="0" applyFont="1" applyFill="1" applyBorder="1" applyAlignment="1">
      <alignment horizontal="center" vertical="center" textRotation="90" wrapText="1"/>
    </xf>
    <xf numFmtId="0" fontId="18" fillId="0" borderId="15" xfId="0" applyFont="1" applyFill="1" applyBorder="1" applyAlignment="1">
      <alignment horizontal="center" vertical="center" textRotation="90" wrapText="1"/>
    </xf>
    <xf numFmtId="0" fontId="22" fillId="0" borderId="72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top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27" fillId="0" borderId="25" xfId="0" applyFont="1" applyFill="1" applyBorder="1" applyAlignment="1">
      <alignment horizontal="center" vertical="top" wrapText="1"/>
    </xf>
    <xf numFmtId="0" fontId="22" fillId="0" borderId="82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vertical="top" wrapText="1"/>
    </xf>
    <xf numFmtId="0" fontId="10" fillId="0" borderId="83" xfId="0" applyFont="1" applyFill="1" applyBorder="1" applyAlignment="1">
      <alignment horizontal="center" wrapText="1"/>
    </xf>
    <xf numFmtId="0" fontId="5" fillId="0" borderId="32" xfId="0" applyFont="1" applyFill="1" applyBorder="1" applyAlignment="1">
      <alignment horizontal="center" vertical="center" wrapText="1"/>
    </xf>
    <xf numFmtId="0" fontId="22" fillId="0" borderId="72" xfId="0" applyFont="1" applyFill="1" applyBorder="1" applyAlignment="1">
      <alignment horizontal="center" vertical="top" wrapText="1"/>
    </xf>
    <xf numFmtId="0" fontId="22" fillId="0" borderId="25" xfId="19" applyFont="1" applyFill="1" applyBorder="1" applyAlignment="1">
      <alignment horizontal="center" vertical="center" wrapText="1"/>
    </xf>
    <xf numFmtId="0" fontId="20" fillId="0" borderId="32" xfId="19" applyFont="1" applyFill="1" applyBorder="1" applyAlignment="1">
      <alignment horizontal="center" vertical="top" wrapText="1"/>
    </xf>
    <xf numFmtId="0" fontId="22" fillId="0" borderId="32" xfId="0" applyFont="1" applyFill="1" applyBorder="1" applyAlignment="1">
      <alignment horizontal="center"/>
    </xf>
    <xf numFmtId="0" fontId="22" fillId="0" borderId="32" xfId="19" applyFont="1" applyFill="1" applyBorder="1" applyAlignment="1">
      <alignment horizontal="center" vertical="top" wrapText="1"/>
    </xf>
    <xf numFmtId="0" fontId="18" fillId="0" borderId="61" xfId="0" applyFont="1" applyFill="1" applyBorder="1" applyAlignment="1">
      <alignment horizontal="center" vertical="center" textRotation="90"/>
    </xf>
    <xf numFmtId="0" fontId="18" fillId="0" borderId="12" xfId="0" applyFont="1" applyFill="1" applyBorder="1" applyAlignment="1">
      <alignment horizontal="center" vertical="center" textRotation="90"/>
    </xf>
    <xf numFmtId="0" fontId="18" fillId="0" borderId="15" xfId="0" applyFont="1" applyFill="1" applyBorder="1" applyAlignment="1">
      <alignment horizontal="center" vertical="center" textRotation="90"/>
    </xf>
    <xf numFmtId="0" fontId="5" fillId="0" borderId="32" xfId="0" applyFont="1" applyFill="1" applyBorder="1" applyAlignment="1">
      <alignment horizontal="center" wrapText="1"/>
    </xf>
    <xf numFmtId="166" fontId="16" fillId="0" borderId="25" xfId="0" applyNumberFormat="1" applyFont="1" applyFill="1" applyBorder="1" applyAlignment="1">
      <alignment horizontal="center" vertical="center" wrapText="1"/>
    </xf>
    <xf numFmtId="0" fontId="27" fillId="0" borderId="32" xfId="0" applyFont="1" applyFill="1" applyBorder="1" applyAlignment="1">
      <alignment horizontal="center" vertical="center" wrapText="1"/>
    </xf>
    <xf numFmtId="0" fontId="26" fillId="0" borderId="3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top"/>
    </xf>
    <xf numFmtId="9" fontId="3" fillId="0" borderId="61" xfId="0" applyNumberFormat="1" applyFont="1" applyFill="1" applyBorder="1" applyAlignment="1">
      <alignment horizontal="center"/>
    </xf>
    <xf numFmtId="0" fontId="20" fillId="0" borderId="32" xfId="0" applyFont="1" applyFill="1" applyBorder="1" applyAlignment="1">
      <alignment horizontal="center" wrapText="1"/>
    </xf>
    <xf numFmtId="166" fontId="20" fillId="0" borderId="25" xfId="0" applyNumberFormat="1" applyFont="1" applyFill="1" applyBorder="1" applyAlignment="1">
      <alignment horizontal="center" vertical="center" wrapText="1"/>
    </xf>
    <xf numFmtId="0" fontId="18" fillId="0" borderId="17" xfId="0" applyFont="1" applyBorder="1" applyAlignment="1">
      <alignment horizontal="center"/>
    </xf>
    <xf numFmtId="0" fontId="22" fillId="0" borderId="26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/>
    </xf>
    <xf numFmtId="0" fontId="10" fillId="0" borderId="21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/>
    </xf>
    <xf numFmtId="0" fontId="29" fillId="6" borderId="11" xfId="0" applyFont="1" applyFill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9" fillId="6" borderId="11" xfId="0" applyFont="1" applyFill="1" applyBorder="1" applyAlignment="1">
      <alignment horizontal="center" wrapText="1"/>
    </xf>
    <xf numFmtId="0" fontId="29" fillId="6" borderId="68" xfId="0" applyFont="1" applyFill="1" applyBorder="1" applyAlignment="1">
      <alignment horizontal="center" vertical="center"/>
    </xf>
    <xf numFmtId="0" fontId="29" fillId="6" borderId="54" xfId="0" applyFont="1" applyFill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29" fillId="6" borderId="11" xfId="0" applyFont="1" applyFill="1" applyBorder="1" applyAlignment="1">
      <alignment horizontal="center"/>
    </xf>
    <xf numFmtId="0" fontId="29" fillId="6" borderId="67" xfId="0" applyFont="1" applyFill="1" applyBorder="1" applyAlignment="1">
      <alignment horizontal="center" wrapText="1"/>
    </xf>
  </cellXfs>
  <cellStyles count="27">
    <cellStyle name="Comma" xfId="1" builtinId="3"/>
    <cellStyle name="Comma 7" xfId="2"/>
    <cellStyle name="Explanatory Text" xfId="26" builtinId="53"/>
    <cellStyle name="Normal" xfId="0" builtinId="0"/>
    <cellStyle name="Normal 10" xfId="3"/>
    <cellStyle name="Normal 11" xfId="4"/>
    <cellStyle name="Normal 12" xfId="5"/>
    <cellStyle name="Normal 13" xfId="6"/>
    <cellStyle name="Normal 14" xfId="7"/>
    <cellStyle name="Normal 15" xfId="8"/>
    <cellStyle name="Normal 16" xfId="9"/>
    <cellStyle name="Normal 17" xfId="10"/>
    <cellStyle name="Normal 18" xfId="11"/>
    <cellStyle name="Normal 19" xfId="12"/>
    <cellStyle name="Normal 2" xfId="13"/>
    <cellStyle name="Normal 20" xfId="14"/>
    <cellStyle name="Normal 21" xfId="15"/>
    <cellStyle name="Normal 22" xfId="16"/>
    <cellStyle name="Normal 23" xfId="17"/>
    <cellStyle name="Normal 3" xfId="18"/>
    <cellStyle name="Normal 4" xfId="19"/>
    <cellStyle name="Normal 5" xfId="20"/>
    <cellStyle name="Normal 6" xfId="21"/>
    <cellStyle name="Normal 7" xfId="22"/>
    <cellStyle name="Normal 8" xfId="23"/>
    <cellStyle name="Normal 9" xfId="24"/>
    <cellStyle name="Percent" xfId="25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E6"/>
      <rgbColor rgb="00CCFFCC"/>
      <rgbColor rgb="00FFFF99"/>
      <rgbColor rgb="0099CCFF"/>
      <rgbColor rgb="00FF99CC"/>
      <rgbColor rgb="00CC99FF"/>
      <rgbColor rgb="00FFCC99"/>
      <rgbColor rgb="003366FF"/>
      <rgbColor rgb="0023FF23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598"/>
  <sheetViews>
    <sheetView zoomScale="82" zoomScaleNormal="82" workbookViewId="0">
      <pane xSplit="6" ySplit="13" topLeftCell="G380" activePane="bottomRight" state="frozen"/>
      <selection pane="topRight" activeCell="G1" sqref="G1"/>
      <selection pane="bottomLeft" activeCell="A14" sqref="A14"/>
      <selection pane="bottomRight" activeCell="G381" sqref="G381:G384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1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799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0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customHeight="1">
      <c r="A14" s="325"/>
      <c r="B14" s="57" t="s">
        <v>37</v>
      </c>
      <c r="C14" s="58"/>
      <c r="D14" s="59"/>
      <c r="E14" s="60"/>
      <c r="F14" s="61"/>
      <c r="G14" s="303"/>
      <c r="H14" s="62">
        <v>250</v>
      </c>
      <c r="I14" s="63">
        <v>250</v>
      </c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57" t="s">
        <v>88</v>
      </c>
      <c r="C15" s="58"/>
      <c r="D15" s="59"/>
      <c r="E15" s="60"/>
      <c r="F15" s="61"/>
      <c r="G15" s="303"/>
      <c r="H15" s="62">
        <v>300</v>
      </c>
      <c r="I15" s="63">
        <v>120</v>
      </c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5.2" customHeight="1">
      <c r="A16" s="325"/>
      <c r="B16" s="57" t="s">
        <v>39</v>
      </c>
      <c r="C16" s="58"/>
      <c r="D16" s="59"/>
      <c r="E16" s="60"/>
      <c r="F16" s="61"/>
      <c r="G16" s="303"/>
      <c r="H16" s="62">
        <v>250</v>
      </c>
      <c r="I16" s="62">
        <v>250</v>
      </c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5.2" customHeight="1" thickBot="1">
      <c r="A17" s="325"/>
      <c r="B17" s="57" t="s">
        <v>40</v>
      </c>
      <c r="C17" s="58"/>
      <c r="D17" s="59"/>
      <c r="E17" s="60"/>
      <c r="F17" s="61"/>
      <c r="G17" s="303"/>
      <c r="H17" s="62">
        <v>200</v>
      </c>
      <c r="I17" s="62">
        <v>200</v>
      </c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103</v>
      </c>
      <c r="C18" s="58" t="s">
        <v>42</v>
      </c>
      <c r="D18" s="59" t="s">
        <v>43</v>
      </c>
      <c r="E18" s="60"/>
      <c r="F18" s="61"/>
      <c r="G18" s="303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64</v>
      </c>
      <c r="C19" s="58" t="s">
        <v>42</v>
      </c>
      <c r="D19" s="59" t="s">
        <v>43</v>
      </c>
      <c r="E19" s="60"/>
      <c r="F19" s="61"/>
      <c r="G19" s="303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544</v>
      </c>
      <c r="C20" s="58" t="s">
        <v>91</v>
      </c>
      <c r="D20" s="59" t="s">
        <v>116</v>
      </c>
      <c r="E20" s="60"/>
      <c r="F20" s="61"/>
      <c r="G20" s="303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1000</v>
      </c>
      <c r="I48" s="69">
        <f>SUM(I13:I47)</f>
        <v>820</v>
      </c>
      <c r="J48" s="70">
        <f>SUM(J13:J47)</f>
        <v>0</v>
      </c>
      <c r="K48" s="70">
        <f>SUM(K13:K47)</f>
        <v>0</v>
      </c>
      <c r="L48" s="71">
        <f>IF(H48=0,0,(I48/H48*100))</f>
        <v>82</v>
      </c>
      <c r="M48" s="72">
        <f>IF(K48=0,0,(J48/K48*100))</f>
        <v>0</v>
      </c>
      <c r="N48" s="72">
        <v>6</v>
      </c>
      <c r="O48" s="72">
        <v>4</v>
      </c>
      <c r="P48" s="73">
        <f>N48/(N48+O48)*100</f>
        <v>60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64</v>
      </c>
      <c r="C49" s="58" t="s">
        <v>42</v>
      </c>
      <c r="D49" s="59" t="s">
        <v>79</v>
      </c>
      <c r="E49" s="60"/>
      <c r="F49" s="61"/>
      <c r="G49" s="326" t="s">
        <v>803</v>
      </c>
      <c r="H49" s="62">
        <v>200</v>
      </c>
      <c r="I49" s="62">
        <v>102</v>
      </c>
      <c r="J49" s="58"/>
      <c r="K49" s="55"/>
      <c r="L49" s="55"/>
      <c r="M49" s="56"/>
      <c r="N49" s="56"/>
      <c r="O49" s="56"/>
      <c r="P49" s="56"/>
      <c r="Q49" s="279" t="s">
        <v>270</v>
      </c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94</v>
      </c>
      <c r="C50" s="58" t="s">
        <v>54</v>
      </c>
      <c r="D50" s="59" t="s">
        <v>79</v>
      </c>
      <c r="E50" s="60"/>
      <c r="F50" s="61"/>
      <c r="G50" s="326"/>
      <c r="H50" s="62">
        <v>10</v>
      </c>
      <c r="I50" s="62">
        <v>10</v>
      </c>
      <c r="J50" s="58"/>
      <c r="K50" s="55"/>
      <c r="L50" s="55"/>
      <c r="M50" s="56"/>
      <c r="N50" s="56"/>
      <c r="O50" s="56"/>
      <c r="P50" s="56"/>
      <c r="Q50" s="280">
        <v>0</v>
      </c>
      <c r="R50" s="7"/>
      <c r="S50" s="7"/>
      <c r="T50" s="7"/>
      <c r="U50" s="7"/>
      <c r="V50" s="7"/>
      <c r="W50" s="7"/>
    </row>
    <row r="51" spans="1:23" ht="12.75" customHeight="1">
      <c r="A51" s="325"/>
      <c r="B51" s="57" t="s">
        <v>204</v>
      </c>
      <c r="C51" s="59" t="s">
        <v>91</v>
      </c>
      <c r="D51" s="59" t="s">
        <v>547</v>
      </c>
      <c r="E51" s="60"/>
      <c r="F51" s="61"/>
      <c r="G51" s="326"/>
      <c r="H51" s="62">
        <v>20</v>
      </c>
      <c r="I51" s="62"/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57" t="s">
        <v>37</v>
      </c>
      <c r="C52" s="58" t="s">
        <v>42</v>
      </c>
      <c r="D52" s="59" t="s">
        <v>79</v>
      </c>
      <c r="E52" s="60"/>
      <c r="F52" s="61"/>
      <c r="G52" s="326"/>
      <c r="H52" s="64">
        <v>250</v>
      </c>
      <c r="I52" s="64"/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customHeight="1">
      <c r="A53" s="325"/>
      <c r="B53" s="57" t="s">
        <v>88</v>
      </c>
      <c r="C53" s="58" t="s">
        <v>42</v>
      </c>
      <c r="D53" s="59" t="s">
        <v>79</v>
      </c>
      <c r="E53" s="60"/>
      <c r="F53" s="61"/>
      <c r="G53" s="326"/>
      <c r="H53" s="64">
        <v>300</v>
      </c>
      <c r="I53" s="64"/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customHeight="1">
      <c r="A54" s="325"/>
      <c r="B54" s="57" t="s">
        <v>41</v>
      </c>
      <c r="C54" s="59" t="s">
        <v>79</v>
      </c>
      <c r="D54" s="59" t="s">
        <v>79</v>
      </c>
      <c r="E54" s="60"/>
      <c r="F54" s="61"/>
      <c r="G54" s="326"/>
      <c r="H54" s="64">
        <v>200</v>
      </c>
      <c r="I54" s="64"/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customHeight="1">
      <c r="A55" s="325"/>
      <c r="B55" s="57" t="s">
        <v>55</v>
      </c>
      <c r="C55" s="58" t="s">
        <v>42</v>
      </c>
      <c r="D55" s="59" t="s">
        <v>79</v>
      </c>
      <c r="E55" s="60"/>
      <c r="F55" s="61"/>
      <c r="G55" s="326"/>
      <c r="H55" s="64">
        <v>100</v>
      </c>
      <c r="I55" s="64">
        <v>84</v>
      </c>
      <c r="J55" s="58"/>
      <c r="K55" s="55"/>
      <c r="L55" s="55"/>
      <c r="M55" s="56"/>
      <c r="N55" s="302"/>
      <c r="O55" s="56"/>
      <c r="P55" s="56"/>
      <c r="Q55" s="280">
        <v>0</v>
      </c>
      <c r="R55" s="7"/>
      <c r="S55" s="7"/>
      <c r="T55" s="7"/>
      <c r="U55" s="7"/>
      <c r="V55" s="7"/>
      <c r="W55" s="7"/>
    </row>
    <row r="56" spans="1:23" ht="12.75" customHeight="1">
      <c r="A56" s="325"/>
      <c r="B56" s="57" t="s">
        <v>40</v>
      </c>
      <c r="C56" s="58" t="s">
        <v>42</v>
      </c>
      <c r="D56" s="59" t="s">
        <v>79</v>
      </c>
      <c r="E56" s="60"/>
      <c r="F56" s="61"/>
      <c r="G56" s="326"/>
      <c r="H56" s="64">
        <v>200</v>
      </c>
      <c r="I56" s="64">
        <v>200</v>
      </c>
      <c r="J56" s="58"/>
      <c r="K56" s="55"/>
      <c r="L56" s="55"/>
      <c r="M56" s="56"/>
      <c r="N56" s="302"/>
      <c r="O56" s="56"/>
      <c r="P56" s="56"/>
      <c r="Q56" s="280"/>
      <c r="R56" s="7"/>
      <c r="S56" s="7"/>
      <c r="T56" s="7"/>
      <c r="U56" s="7"/>
      <c r="V56" s="7"/>
      <c r="W56" s="7"/>
    </row>
    <row r="57" spans="1:23" ht="12.75" customHeight="1">
      <c r="A57" s="325"/>
      <c r="B57" s="57" t="s">
        <v>39</v>
      </c>
      <c r="C57" s="58" t="s">
        <v>42</v>
      </c>
      <c r="D57" s="59" t="s">
        <v>79</v>
      </c>
      <c r="E57" s="60"/>
      <c r="F57" s="61"/>
      <c r="G57" s="326"/>
      <c r="H57" s="62">
        <v>200</v>
      </c>
      <c r="I57" s="62">
        <v>240</v>
      </c>
      <c r="J57" s="58"/>
      <c r="K57" s="55"/>
      <c r="L57" s="55"/>
      <c r="M57" s="56"/>
      <c r="N57" s="302"/>
      <c r="O57" s="56"/>
      <c r="P57" s="56"/>
      <c r="Q57" s="280"/>
      <c r="R57" s="7"/>
      <c r="S57" s="7"/>
      <c r="T57" s="7"/>
      <c r="U57" s="7"/>
      <c r="V57" s="7"/>
      <c r="W57" s="7"/>
    </row>
    <row r="58" spans="1:23" ht="12.75" customHeight="1" thickBot="1">
      <c r="A58" s="325"/>
      <c r="B58" s="57" t="s">
        <v>63</v>
      </c>
      <c r="C58" s="58" t="s">
        <v>54</v>
      </c>
      <c r="D58" s="59" t="s">
        <v>79</v>
      </c>
      <c r="E58" s="60"/>
      <c r="F58" s="61"/>
      <c r="G58" s="326"/>
      <c r="H58" s="62"/>
      <c r="I58" s="62">
        <v>70</v>
      </c>
      <c r="J58" s="58"/>
      <c r="K58" s="55"/>
      <c r="L58" s="55"/>
      <c r="M58" s="56"/>
      <c r="N58" s="56"/>
      <c r="O58" s="56"/>
      <c r="P58" s="56"/>
      <c r="Q58" s="280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40</v>
      </c>
      <c r="C59" s="58" t="s">
        <v>42</v>
      </c>
      <c r="D59" s="59" t="s">
        <v>43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40</v>
      </c>
      <c r="C60" s="58" t="s">
        <v>42</v>
      </c>
      <c r="D60" s="59" t="s">
        <v>43</v>
      </c>
      <c r="E60" s="60" t="s">
        <v>66</v>
      </c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55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41</v>
      </c>
      <c r="C62" s="59" t="s">
        <v>43</v>
      </c>
      <c r="D62" s="59" t="s">
        <v>43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1480</v>
      </c>
      <c r="I74" s="77">
        <f>SUM(I49:I73)</f>
        <v>706</v>
      </c>
      <c r="J74" s="77">
        <f>SUM(J49:J73)</f>
        <v>0</v>
      </c>
      <c r="K74" s="77">
        <f>SUM(K49:K73)</f>
        <v>0</v>
      </c>
      <c r="L74" s="78">
        <f>IF(H74=0,0,(I74/H74*100))</f>
        <v>47.702702702702702</v>
      </c>
      <c r="M74" s="73">
        <f>IF(K74=0,0,(I74/K74*100))</f>
        <v>0</v>
      </c>
      <c r="N74" s="73">
        <v>8</v>
      </c>
      <c r="O74" s="73">
        <v>2</v>
      </c>
      <c r="P74" s="73">
        <f>N74/(N74+O74)*100</f>
        <v>80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75</v>
      </c>
      <c r="C75" s="58" t="s">
        <v>76</v>
      </c>
      <c r="D75" s="58" t="s">
        <v>77</v>
      </c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1480</v>
      </c>
      <c r="I108" s="77">
        <f>I74+I107</f>
        <v>706</v>
      </c>
      <c r="J108" s="77">
        <f>J74+J107</f>
        <v>0</v>
      </c>
      <c r="K108" s="77">
        <f>K74+K107</f>
        <v>0</v>
      </c>
      <c r="L108" s="78">
        <f>IF(H108=0,0,(I108/H108*100))</f>
        <v>47.702702702702702</v>
      </c>
      <c r="M108" s="73">
        <f>IF(K108=0,0,(I108/K108*100))</f>
        <v>0</v>
      </c>
      <c r="N108" s="77">
        <f>N48+N74</f>
        <v>14</v>
      </c>
      <c r="O108" s="77">
        <f>O48+O74</f>
        <v>6</v>
      </c>
      <c r="P108" s="73">
        <f>N108/(N108+O108)*100</f>
        <v>70</v>
      </c>
      <c r="Q108" s="7"/>
      <c r="R108" s="7"/>
      <c r="S108" s="7"/>
      <c r="T108" s="7"/>
      <c r="U108" s="7"/>
      <c r="V108" s="7"/>
      <c r="W108" s="7"/>
    </row>
    <row r="109" spans="1:23" ht="12.75" hidden="1" customHeight="1">
      <c r="A109" s="314" t="s">
        <v>106</v>
      </c>
      <c r="B109" s="57" t="s">
        <v>107</v>
      </c>
      <c r="C109" s="58" t="s">
        <v>108</v>
      </c>
      <c r="D109" s="59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89</v>
      </c>
      <c r="C110" s="58" t="s">
        <v>42</v>
      </c>
      <c r="D110" s="58" t="s">
        <v>298</v>
      </c>
      <c r="E110" s="60"/>
      <c r="F110" s="81"/>
      <c r="G110" s="315" t="s">
        <v>805</v>
      </c>
      <c r="H110" s="62">
        <v>6</v>
      </c>
      <c r="I110" s="62">
        <v>6</v>
      </c>
      <c r="J110" s="58"/>
      <c r="K110" s="83"/>
      <c r="L110" s="83"/>
      <c r="M110" s="84"/>
      <c r="N110" s="84"/>
      <c r="O110" s="84"/>
      <c r="P110" s="84"/>
      <c r="Q110" s="280">
        <v>0</v>
      </c>
      <c r="R110" s="7"/>
      <c r="S110" s="7"/>
      <c r="T110" s="7"/>
      <c r="U110" s="7"/>
      <c r="V110" s="7"/>
      <c r="W110" s="7"/>
    </row>
    <row r="111" spans="1:23" ht="15.2" customHeight="1">
      <c r="A111" s="314"/>
      <c r="B111" s="57" t="s">
        <v>142</v>
      </c>
      <c r="C111" s="58" t="s">
        <v>108</v>
      </c>
      <c r="D111" s="58"/>
      <c r="E111" s="60"/>
      <c r="F111" s="81"/>
      <c r="G111" s="315"/>
      <c r="H111" s="62">
        <v>300</v>
      </c>
      <c r="I111" s="62">
        <v>240</v>
      </c>
      <c r="J111" s="58"/>
      <c r="K111" s="83"/>
      <c r="L111" s="83"/>
      <c r="M111" s="84"/>
      <c r="N111" s="84"/>
      <c r="O111" s="84"/>
      <c r="P111" s="84"/>
      <c r="Q111" s="280">
        <v>0</v>
      </c>
      <c r="R111" s="7"/>
      <c r="S111" s="7"/>
      <c r="T111" s="7"/>
      <c r="U111" s="7"/>
      <c r="V111" s="7"/>
      <c r="W111" s="7"/>
    </row>
    <row r="112" spans="1:23" ht="15.2" customHeight="1">
      <c r="A112" s="314"/>
      <c r="B112" s="57" t="s">
        <v>456</v>
      </c>
      <c r="C112" s="58" t="s">
        <v>108</v>
      </c>
      <c r="D112" s="58"/>
      <c r="E112" s="60"/>
      <c r="F112" s="81"/>
      <c r="G112" s="315"/>
      <c r="H112" s="62"/>
      <c r="I112" s="62">
        <v>104</v>
      </c>
      <c r="J112" s="58"/>
      <c r="K112" s="83"/>
      <c r="L112" s="83"/>
      <c r="M112" s="84"/>
      <c r="N112" s="84"/>
      <c r="O112" s="84"/>
      <c r="P112" s="84"/>
      <c r="Q112" s="279" t="s">
        <v>270</v>
      </c>
      <c r="R112" s="7"/>
      <c r="S112" s="7"/>
      <c r="T112" s="7"/>
      <c r="U112" s="7"/>
      <c r="V112" s="7"/>
      <c r="W112" s="7"/>
    </row>
    <row r="113" spans="1:23" ht="15.2" customHeight="1">
      <c r="A113" s="314"/>
      <c r="B113" s="57" t="s">
        <v>804</v>
      </c>
      <c r="C113" s="58"/>
      <c r="D113" s="58"/>
      <c r="E113" s="60"/>
      <c r="F113" s="81"/>
      <c r="G113" s="315"/>
      <c r="H113" s="62"/>
      <c r="I113" s="62">
        <v>180</v>
      </c>
      <c r="J113" s="58"/>
      <c r="K113" s="83"/>
      <c r="L113" s="83"/>
      <c r="M113" s="84"/>
      <c r="N113" s="84"/>
      <c r="O113" s="84"/>
      <c r="P113" s="84"/>
      <c r="Q113" s="280"/>
      <c r="R113" s="7"/>
      <c r="S113" s="7"/>
      <c r="T113" s="7"/>
      <c r="U113" s="7"/>
      <c r="V113" s="7"/>
      <c r="W113" s="7"/>
    </row>
    <row r="114" spans="1:23" ht="15.2" customHeight="1">
      <c r="A114" s="314"/>
      <c r="B114" s="57" t="s">
        <v>460</v>
      </c>
      <c r="C114" s="58" t="s">
        <v>79</v>
      </c>
      <c r="D114" s="58" t="s">
        <v>79</v>
      </c>
      <c r="E114" s="60"/>
      <c r="F114" s="81"/>
      <c r="G114" s="315"/>
      <c r="H114" s="62">
        <v>50</v>
      </c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customHeight="1">
      <c r="A115" s="314"/>
      <c r="B115" s="57" t="s">
        <v>80</v>
      </c>
      <c r="C115" s="58" t="s">
        <v>42</v>
      </c>
      <c r="D115" s="58" t="s">
        <v>523</v>
      </c>
      <c r="E115" s="60"/>
      <c r="F115" s="81"/>
      <c r="G115" s="315"/>
      <c r="H115" s="62">
        <v>4</v>
      </c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customHeight="1" thickBot="1">
      <c r="A116" s="314"/>
      <c r="B116" s="57" t="s">
        <v>733</v>
      </c>
      <c r="C116" s="58" t="s">
        <v>127</v>
      </c>
      <c r="D116" s="58" t="s">
        <v>547</v>
      </c>
      <c r="E116" s="60"/>
      <c r="F116" s="81"/>
      <c r="G116" s="315"/>
      <c r="H116" s="62">
        <v>3</v>
      </c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89</v>
      </c>
      <c r="C117" s="58" t="s">
        <v>42</v>
      </c>
      <c r="D117" s="58" t="s">
        <v>298</v>
      </c>
      <c r="E117" s="60"/>
      <c r="F117" s="81"/>
      <c r="G117" s="315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 t="s">
        <v>118</v>
      </c>
      <c r="C118" s="58" t="s">
        <v>42</v>
      </c>
      <c r="D118" s="59" t="s">
        <v>51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363</v>
      </c>
      <c r="I134" s="77">
        <f>SUM(I109:I133)</f>
        <v>530</v>
      </c>
      <c r="J134" s="77">
        <f>SUM(J109:J133)</f>
        <v>0</v>
      </c>
      <c r="K134" s="77">
        <f>SUM(K109:K133)</f>
        <v>0</v>
      </c>
      <c r="L134" s="78">
        <f>IF(H134=0,0,(I134/H134*100))</f>
        <v>146.00550964187329</v>
      </c>
      <c r="M134" s="73">
        <f>IF(K134=0,0,(I134/K134*100))</f>
        <v>0</v>
      </c>
      <c r="N134" s="73">
        <v>8</v>
      </c>
      <c r="O134" s="73">
        <v>0</v>
      </c>
      <c r="P134" s="73">
        <f>N134/(N134+O134)*100</f>
        <v>100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117</v>
      </c>
      <c r="C135" s="58" t="s">
        <v>108</v>
      </c>
      <c r="D135" s="59"/>
      <c r="E135" s="60"/>
      <c r="F135" s="81"/>
      <c r="G135" s="317" t="s">
        <v>807</v>
      </c>
      <c r="H135" s="58"/>
      <c r="I135" s="58">
        <v>24</v>
      </c>
      <c r="J135" s="58"/>
      <c r="K135" s="83"/>
      <c r="L135" s="83"/>
      <c r="M135" s="84"/>
      <c r="N135" s="84"/>
      <c r="O135" s="84"/>
      <c r="P135" s="84"/>
      <c r="Q135" s="280"/>
      <c r="R135" s="7"/>
      <c r="S135" s="7"/>
      <c r="T135" s="7"/>
      <c r="U135" s="7"/>
      <c r="V135" s="7"/>
      <c r="W135" s="7"/>
    </row>
    <row r="136" spans="1:23" ht="15.2" customHeight="1" thickBot="1">
      <c r="A136" s="314"/>
      <c r="B136" s="57" t="s">
        <v>78</v>
      </c>
      <c r="C136" s="58" t="s">
        <v>42</v>
      </c>
      <c r="D136" s="58" t="s">
        <v>79</v>
      </c>
      <c r="E136" s="60"/>
      <c r="F136" s="81"/>
      <c r="G136" s="318"/>
      <c r="H136" s="58">
        <v>100</v>
      </c>
      <c r="I136" s="58">
        <v>34</v>
      </c>
      <c r="J136" s="58"/>
      <c r="K136" s="83"/>
      <c r="L136" s="83"/>
      <c r="M136" s="84"/>
      <c r="N136" s="327"/>
      <c r="O136" s="327"/>
      <c r="P136" s="84"/>
      <c r="Q136" s="280">
        <v>0</v>
      </c>
      <c r="R136" s="7"/>
      <c r="S136" s="7"/>
      <c r="T136" s="7"/>
      <c r="U136" s="7"/>
      <c r="V136" s="7"/>
      <c r="W136" s="7"/>
    </row>
    <row r="137" spans="1:23" ht="15.2" customHeight="1" thickBot="1">
      <c r="A137" s="314"/>
      <c r="B137" s="57" t="s">
        <v>567</v>
      </c>
      <c r="C137" s="58" t="s">
        <v>79</v>
      </c>
      <c r="D137" s="58" t="s">
        <v>79</v>
      </c>
      <c r="E137" s="60"/>
      <c r="F137" s="81"/>
      <c r="G137" s="318"/>
      <c r="H137" s="58">
        <v>55</v>
      </c>
      <c r="I137" s="58"/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2.75" customHeight="1">
      <c r="A138" s="314"/>
      <c r="B138" s="57" t="s">
        <v>115</v>
      </c>
      <c r="C138" s="58" t="s">
        <v>42</v>
      </c>
      <c r="D138" s="58" t="s">
        <v>298</v>
      </c>
      <c r="E138" s="60"/>
      <c r="F138" s="81"/>
      <c r="G138" s="318"/>
      <c r="H138" s="58">
        <v>40</v>
      </c>
      <c r="I138" s="58">
        <v>40</v>
      </c>
      <c r="J138" s="58"/>
      <c r="K138" s="83"/>
      <c r="L138" s="83"/>
      <c r="M138" s="84"/>
      <c r="N138" s="84"/>
      <c r="O138" s="84"/>
      <c r="P138" s="84"/>
      <c r="Q138" s="280">
        <v>0</v>
      </c>
      <c r="R138" s="7"/>
      <c r="S138" s="7"/>
      <c r="T138" s="7"/>
      <c r="U138" s="7"/>
      <c r="V138" s="7"/>
      <c r="W138" s="7"/>
    </row>
    <row r="139" spans="1:23" ht="12.75" customHeight="1">
      <c r="A139" s="314"/>
      <c r="B139" s="57" t="s">
        <v>115</v>
      </c>
      <c r="C139" s="58" t="s">
        <v>42</v>
      </c>
      <c r="D139" s="58" t="s">
        <v>521</v>
      </c>
      <c r="E139" s="60"/>
      <c r="F139" s="81"/>
      <c r="G139" s="318"/>
      <c r="H139" s="62">
        <v>100</v>
      </c>
      <c r="I139" s="62">
        <v>52</v>
      </c>
      <c r="J139" s="58"/>
      <c r="K139" s="83"/>
      <c r="L139" s="83"/>
      <c r="M139" s="84"/>
      <c r="N139" s="84"/>
      <c r="O139" s="84"/>
      <c r="P139" s="84"/>
      <c r="Q139" s="280">
        <v>0</v>
      </c>
      <c r="R139" s="7"/>
      <c r="S139" s="7"/>
      <c r="T139" s="7"/>
      <c r="U139" s="7"/>
      <c r="V139" s="7"/>
      <c r="W139" s="7"/>
    </row>
    <row r="140" spans="1:23" ht="12.75" customHeight="1">
      <c r="A140" s="314"/>
      <c r="B140" s="57" t="s">
        <v>115</v>
      </c>
      <c r="C140" s="58" t="s">
        <v>42</v>
      </c>
      <c r="D140" s="59" t="s">
        <v>520</v>
      </c>
      <c r="E140" s="60"/>
      <c r="F140" s="81"/>
      <c r="G140" s="319"/>
      <c r="H140" s="62">
        <v>4</v>
      </c>
      <c r="I140" s="62">
        <v>4</v>
      </c>
      <c r="J140" s="58"/>
      <c r="K140" s="83"/>
      <c r="L140" s="83"/>
      <c r="M140" s="84"/>
      <c r="N140" s="327"/>
      <c r="O140" s="327"/>
      <c r="P140" s="84"/>
      <c r="Q140" s="280">
        <v>0</v>
      </c>
      <c r="R140" s="7"/>
      <c r="S140" s="7"/>
      <c r="T140" s="7"/>
      <c r="U140" s="7"/>
      <c r="V140" s="7"/>
      <c r="W140" s="7"/>
    </row>
    <row r="141" spans="1:23" ht="15.2" customHeight="1" thickBot="1">
      <c r="A141" s="314"/>
      <c r="B141" s="57" t="s">
        <v>112</v>
      </c>
      <c r="C141" s="58" t="s">
        <v>76</v>
      </c>
      <c r="D141" s="59" t="s">
        <v>806</v>
      </c>
      <c r="E141" s="60"/>
      <c r="F141" s="81"/>
      <c r="G141" s="82"/>
      <c r="H141" s="64"/>
      <c r="I141" s="64">
        <v>2</v>
      </c>
      <c r="J141" s="58"/>
      <c r="K141" s="83"/>
      <c r="L141" s="83"/>
      <c r="M141" s="84"/>
      <c r="N141" s="84"/>
      <c r="O141" s="84"/>
      <c r="P141" s="84"/>
      <c r="Q141" s="280">
        <v>0</v>
      </c>
      <c r="R141" s="7"/>
      <c r="S141" s="7"/>
      <c r="T141" s="7"/>
      <c r="U141" s="7"/>
      <c r="V141" s="7"/>
      <c r="W141" s="7"/>
    </row>
    <row r="142" spans="1:23" ht="15.2" hidden="1" customHeight="1">
      <c r="A142" s="314"/>
      <c r="B142" s="57" t="s">
        <v>767</v>
      </c>
      <c r="C142" s="58" t="s">
        <v>54</v>
      </c>
      <c r="D142" s="59" t="s">
        <v>763</v>
      </c>
      <c r="E142" s="60" t="s">
        <v>137</v>
      </c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5.2" hidden="1" customHeight="1">
      <c r="A143" s="314"/>
      <c r="B143" s="57" t="s">
        <v>529</v>
      </c>
      <c r="C143" s="58" t="s">
        <v>79</v>
      </c>
      <c r="D143" s="59" t="s">
        <v>159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5.2" hidden="1" customHeight="1">
      <c r="A144" s="314"/>
      <c r="B144" s="57" t="s">
        <v>460</v>
      </c>
      <c r="C144" s="58" t="s">
        <v>79</v>
      </c>
      <c r="D144" s="58" t="s">
        <v>79</v>
      </c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142</v>
      </c>
      <c r="C145" s="58" t="s">
        <v>108</v>
      </c>
      <c r="D145" s="59"/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117</v>
      </c>
      <c r="C146" s="58" t="s">
        <v>108</v>
      </c>
      <c r="D146" s="59"/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143</v>
      </c>
      <c r="C147" s="58" t="s">
        <v>119</v>
      </c>
      <c r="D147" s="58" t="s">
        <v>119</v>
      </c>
      <c r="E147" s="60"/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 t="s">
        <v>144</v>
      </c>
      <c r="C148" s="58" t="s">
        <v>108</v>
      </c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299</v>
      </c>
      <c r="I181" s="77">
        <f>SUM(I135:I180)</f>
        <v>156</v>
      </c>
      <c r="J181" s="77">
        <f>SUM(J135:J180)</f>
        <v>0</v>
      </c>
      <c r="K181" s="77">
        <f>SUM(K135:K180)</f>
        <v>0</v>
      </c>
      <c r="L181" s="78">
        <f>IF(H181=0,0,(I181/H181*100))</f>
        <v>52.173913043478258</v>
      </c>
      <c r="M181" s="73">
        <f>IF(J181=0,0,(K181/J181*100))</f>
        <v>0</v>
      </c>
      <c r="N181" s="73">
        <v>6</v>
      </c>
      <c r="O181" s="73">
        <v>3</v>
      </c>
      <c r="P181" s="73">
        <f>N181/(N181+O181)*100</f>
        <v>66.666666666666657</v>
      </c>
      <c r="Q181" s="7"/>
      <c r="R181" s="7"/>
      <c r="S181" s="7"/>
      <c r="T181" s="7"/>
      <c r="U181" s="7"/>
      <c r="V181" s="7"/>
      <c r="W181" s="7"/>
    </row>
    <row r="182" spans="1:23" ht="12.75" hidden="1" customHeight="1" thickBot="1">
      <c r="A182" s="314"/>
      <c r="B182" s="57" t="s">
        <v>435</v>
      </c>
      <c r="C182" s="58" t="s">
        <v>108</v>
      </c>
      <c r="D182" s="58"/>
      <c r="E182" s="60"/>
      <c r="F182" s="81"/>
      <c r="G182" s="82"/>
      <c r="H182" s="62"/>
      <c r="I182" s="62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hidden="1" customHeight="1" thickBot="1">
      <c r="A183" s="314"/>
      <c r="B183" s="57" t="s">
        <v>160</v>
      </c>
      <c r="C183" s="58" t="s">
        <v>108</v>
      </c>
      <c r="D183" s="59"/>
      <c r="E183" s="60"/>
      <c r="F183" s="81"/>
      <c r="G183" s="329"/>
      <c r="H183" s="62"/>
      <c r="I183" s="62"/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hidden="1" customHeight="1">
      <c r="A184" s="314"/>
      <c r="B184" s="57" t="s">
        <v>401</v>
      </c>
      <c r="C184" s="58" t="s">
        <v>43</v>
      </c>
      <c r="D184" s="58" t="s">
        <v>79</v>
      </c>
      <c r="E184" s="60"/>
      <c r="F184" s="81"/>
      <c r="G184" s="329"/>
      <c r="H184" s="62"/>
      <c r="I184" s="62"/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5.2" hidden="1" customHeight="1">
      <c r="A185" s="314"/>
      <c r="B185" s="57" t="s">
        <v>529</v>
      </c>
      <c r="C185" s="58" t="s">
        <v>43</v>
      </c>
      <c r="D185" s="59" t="s">
        <v>226</v>
      </c>
      <c r="E185" s="60"/>
      <c r="F185" s="81"/>
      <c r="G185" s="329"/>
      <c r="H185" s="62"/>
      <c r="I185" s="62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hidden="1" customHeight="1">
      <c r="A186" s="314"/>
      <c r="B186" s="57" t="s">
        <v>470</v>
      </c>
      <c r="C186" s="58"/>
      <c r="D186" s="58" t="s">
        <v>226</v>
      </c>
      <c r="E186" s="60"/>
      <c r="F186" s="81"/>
      <c r="G186" s="329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153</v>
      </c>
      <c r="C187" s="58" t="s">
        <v>91</v>
      </c>
      <c r="D187" s="59" t="s">
        <v>217</v>
      </c>
      <c r="E187" s="60"/>
      <c r="F187" s="81"/>
      <c r="G187" s="329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 thickBot="1">
      <c r="A188" s="314"/>
      <c r="B188" s="57" t="s">
        <v>115</v>
      </c>
      <c r="C188" s="58" t="s">
        <v>42</v>
      </c>
      <c r="D188" s="59" t="s">
        <v>298</v>
      </c>
      <c r="E188" s="60"/>
      <c r="F188" s="81"/>
      <c r="G188" s="82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5.75" hidden="1" customHeight="1" thickBot="1">
      <c r="A189" s="314"/>
      <c r="B189" s="316" t="s">
        <v>158</v>
      </c>
      <c r="C189" s="316"/>
      <c r="D189" s="316"/>
      <c r="E189" s="316"/>
      <c r="F189" s="316"/>
      <c r="G189" s="316"/>
      <c r="H189" s="77">
        <f>SUM(H182:H188)</f>
        <v>0</v>
      </c>
      <c r="I189" s="77">
        <f>SUM(I182:I188)</f>
        <v>0</v>
      </c>
      <c r="J189" s="77">
        <f>SUM(J182:J188)</f>
        <v>0</v>
      </c>
      <c r="K189" s="77">
        <f>SUM(K182:K188)</f>
        <v>0</v>
      </c>
      <c r="L189" s="78">
        <f>IF(H189=0,0,(I189/H189*100))</f>
        <v>0</v>
      </c>
      <c r="M189" s="73">
        <f>IF(K189=0,0,(I189/K189*100))</f>
        <v>0</v>
      </c>
      <c r="N189" s="73"/>
      <c r="O189" s="73"/>
      <c r="P189" s="73" t="e">
        <f>N189/(N189+O189)*100</f>
        <v>#DIV/0!</v>
      </c>
      <c r="Q189" s="7"/>
      <c r="R189" s="7"/>
      <c r="S189" s="7"/>
      <c r="T189" s="7"/>
      <c r="U189" s="7"/>
      <c r="V189" s="7"/>
      <c r="W189" s="7"/>
    </row>
    <row r="190" spans="1:23" ht="12.75" hidden="1" customHeight="1" thickBot="1">
      <c r="A190" s="314"/>
      <c r="B190" s="57" t="s">
        <v>200</v>
      </c>
      <c r="C190" s="58" t="s">
        <v>79</v>
      </c>
      <c r="D190" s="58" t="s">
        <v>79</v>
      </c>
      <c r="E190" s="60"/>
      <c r="F190" s="81"/>
      <c r="G190" s="320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 thickBot="1">
      <c r="A191" s="314"/>
      <c r="B191" s="57" t="s">
        <v>687</v>
      </c>
      <c r="C191" s="58" t="s">
        <v>108</v>
      </c>
      <c r="D191" s="59"/>
      <c r="E191" s="60"/>
      <c r="F191" s="81"/>
      <c r="G191" s="320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 thickBot="1">
      <c r="A192" s="314"/>
      <c r="B192" s="57" t="s">
        <v>686</v>
      </c>
      <c r="C192" s="58" t="s">
        <v>108</v>
      </c>
      <c r="D192" s="59"/>
      <c r="E192" s="60"/>
      <c r="F192" s="81"/>
      <c r="G192" s="320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 thickBot="1">
      <c r="A193" s="314"/>
      <c r="B193" s="57" t="s">
        <v>629</v>
      </c>
      <c r="C193" s="58" t="s">
        <v>108</v>
      </c>
      <c r="D193" s="59"/>
      <c r="E193" s="60"/>
      <c r="F193" s="81"/>
      <c r="G193" s="320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448</v>
      </c>
      <c r="C194" s="58" t="s">
        <v>79</v>
      </c>
      <c r="D194" s="58" t="s">
        <v>226</v>
      </c>
      <c r="E194" s="60"/>
      <c r="F194" s="81"/>
      <c r="G194" s="320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135</v>
      </c>
      <c r="C195" s="58" t="s">
        <v>42</v>
      </c>
      <c r="D195" s="59" t="s">
        <v>79</v>
      </c>
      <c r="E195" s="60" t="s">
        <v>137</v>
      </c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135</v>
      </c>
      <c r="C196" s="58" t="s">
        <v>42</v>
      </c>
      <c r="D196" s="59" t="s">
        <v>136</v>
      </c>
      <c r="E196" s="60" t="s">
        <v>137</v>
      </c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57" t="s">
        <v>163</v>
      </c>
      <c r="C198" s="58" t="s">
        <v>108</v>
      </c>
      <c r="D198" s="59" t="s">
        <v>101</v>
      </c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>
      <c r="A199" s="314"/>
      <c r="B199" s="57" t="s">
        <v>163</v>
      </c>
      <c r="C199" s="58" t="s">
        <v>91</v>
      </c>
      <c r="D199" s="59" t="s">
        <v>127</v>
      </c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164</v>
      </c>
      <c r="C200" s="58" t="s">
        <v>91</v>
      </c>
      <c r="D200" s="59" t="s">
        <v>101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165</v>
      </c>
      <c r="C201" s="58" t="s">
        <v>91</v>
      </c>
      <c r="D201" s="59"/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167</v>
      </c>
      <c r="C203" s="58" t="s">
        <v>108</v>
      </c>
      <c r="D203" s="59" t="s">
        <v>168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 thickBot="1">
      <c r="A204" s="314"/>
      <c r="B204" s="57" t="s">
        <v>169</v>
      </c>
      <c r="C204" s="58" t="s">
        <v>108</v>
      </c>
      <c r="D204" s="59" t="s">
        <v>170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7.25" hidden="1" customHeight="1" thickBot="1">
      <c r="A205" s="314"/>
      <c r="B205" s="316" t="s">
        <v>211</v>
      </c>
      <c r="C205" s="316"/>
      <c r="D205" s="316"/>
      <c r="E205" s="316"/>
      <c r="F205" s="316"/>
      <c r="G205" s="316"/>
      <c r="H205" s="77">
        <f>SUM(H190:H204)</f>
        <v>0</v>
      </c>
      <c r="I205" s="77">
        <f>SUM(I190:I204)</f>
        <v>0</v>
      </c>
      <c r="J205" s="77">
        <f>SUM(J190:J204)</f>
        <v>0</v>
      </c>
      <c r="K205" s="77">
        <f>SUM(K190:K204)</f>
        <v>0</v>
      </c>
      <c r="L205" s="78">
        <f>IF(H205=0,0,(I205/H205*100))</f>
        <v>0</v>
      </c>
      <c r="M205" s="73">
        <f>IF(K205=0,0,(I205/K205*100))</f>
        <v>0</v>
      </c>
      <c r="N205" s="73"/>
      <c r="O205" s="73"/>
      <c r="P205" s="73" t="e">
        <f>N205/(N205+O205)*100</f>
        <v>#DIV/0!</v>
      </c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630</v>
      </c>
      <c r="C206" s="58" t="s">
        <v>108</v>
      </c>
      <c r="D206" s="91"/>
      <c r="E206" s="60"/>
      <c r="F206" s="81"/>
      <c r="G206" s="321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575</v>
      </c>
      <c r="C207" s="58" t="s">
        <v>108</v>
      </c>
      <c r="D207" s="59"/>
      <c r="E207" s="60"/>
      <c r="F207" s="81"/>
      <c r="G207" s="32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175</v>
      </c>
      <c r="E212" s="60" t="s">
        <v>176</v>
      </c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75" hidden="1" customHeight="1" thickBot="1">
      <c r="A247" s="314"/>
      <c r="B247" s="316" t="s">
        <v>609</v>
      </c>
      <c r="C247" s="316"/>
      <c r="D247" s="316"/>
      <c r="E247" s="316"/>
      <c r="F247" s="316"/>
      <c r="G247" s="316"/>
      <c r="H247" s="77">
        <f>SUM(H206:H246)</f>
        <v>0</v>
      </c>
      <c r="I247" s="77">
        <f>SUM(I206:I246)</f>
        <v>0</v>
      </c>
      <c r="J247" s="77">
        <f>SUM(J206:J246)</f>
        <v>0</v>
      </c>
      <c r="K247" s="77">
        <f>SUM(K206:K246)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+H134+H181+H189+H247+H205</f>
        <v>662</v>
      </c>
      <c r="I248" s="94">
        <f>+I134+I181+I189+I247+I205</f>
        <v>686</v>
      </c>
      <c r="J248" s="94">
        <f>+J134+J181+J189+J247+J205</f>
        <v>0</v>
      </c>
      <c r="K248" s="94">
        <f>+K134+K181+K189+K247+K205</f>
        <v>0</v>
      </c>
      <c r="L248" s="78">
        <f>IF(H248=0,0,(I248/H248*100))</f>
        <v>103.62537764350452</v>
      </c>
      <c r="M248" s="73">
        <f>IF(J248=0,0,(K248/J248*100))</f>
        <v>0</v>
      </c>
      <c r="N248" s="94">
        <f>+N134+N181+N189+N247</f>
        <v>14</v>
      </c>
      <c r="O248" s="94">
        <f>+O134+O181+O189+O247</f>
        <v>3</v>
      </c>
      <c r="P248" s="73">
        <f>N248/(N248+O248)*100</f>
        <v>82.35294117647058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hidden="1" customHeight="1">
      <c r="A250" s="340"/>
      <c r="B250" s="57" t="s">
        <v>732</v>
      </c>
      <c r="C250" s="58"/>
      <c r="D250" s="58"/>
      <c r="E250" s="60"/>
      <c r="F250" s="81"/>
      <c r="G250" s="341"/>
      <c r="H250" s="62"/>
      <c r="I250" s="62"/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hidden="1" customHeight="1">
      <c r="A251" s="340"/>
      <c r="B251" s="57" t="s">
        <v>468</v>
      </c>
      <c r="C251" s="58"/>
      <c r="D251" s="58"/>
      <c r="E251" s="60"/>
      <c r="F251" s="81"/>
      <c r="G251" s="341"/>
      <c r="H251" s="64"/>
      <c r="I251" s="62"/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2.75" hidden="1" customHeight="1">
      <c r="A252" s="340"/>
      <c r="B252" s="57" t="s">
        <v>265</v>
      </c>
      <c r="C252" s="58"/>
      <c r="D252" s="58"/>
      <c r="E252" s="60"/>
      <c r="F252" s="81"/>
      <c r="G252" s="341"/>
      <c r="H252" s="64"/>
      <c r="I252" s="62"/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2.75" hidden="1" customHeight="1">
      <c r="A253" s="340"/>
      <c r="B253" s="57" t="s">
        <v>768</v>
      </c>
      <c r="C253" s="58"/>
      <c r="D253" s="58" t="s">
        <v>79</v>
      </c>
      <c r="E253" s="60"/>
      <c r="F253" s="81"/>
      <c r="G253" s="341"/>
      <c r="H253" s="64"/>
      <c r="I253" s="62"/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2.75" hidden="1" customHeight="1">
      <c r="A254" s="340"/>
      <c r="B254" s="57" t="s">
        <v>752</v>
      </c>
      <c r="C254" s="58"/>
      <c r="D254" s="58" t="s">
        <v>127</v>
      </c>
      <c r="E254" s="60"/>
      <c r="F254" s="81"/>
      <c r="G254" s="341"/>
      <c r="H254" s="64"/>
      <c r="I254" s="64"/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2.75" hidden="1" customHeight="1">
      <c r="A255" s="340"/>
      <c r="B255" s="57" t="s">
        <v>769</v>
      </c>
      <c r="C255" s="58"/>
      <c r="D255" s="58" t="s">
        <v>79</v>
      </c>
      <c r="E255" s="60"/>
      <c r="F255" s="81"/>
      <c r="G255" s="341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2.75" hidden="1" customHeight="1">
      <c r="A256" s="340"/>
      <c r="B256" s="57" t="s">
        <v>769</v>
      </c>
      <c r="C256" s="58"/>
      <c r="D256" s="59" t="s">
        <v>226</v>
      </c>
      <c r="E256" s="60"/>
      <c r="F256" s="81"/>
      <c r="G256" s="341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57" t="s">
        <v>769</v>
      </c>
      <c r="C257" s="58"/>
      <c r="D257" s="58" t="s">
        <v>126</v>
      </c>
      <c r="E257" s="60"/>
      <c r="F257" s="81"/>
      <c r="G257" s="341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766</v>
      </c>
      <c r="C258" s="58"/>
      <c r="D258" s="59" t="s">
        <v>79</v>
      </c>
      <c r="E258" s="60"/>
      <c r="F258" s="81"/>
      <c r="G258" s="341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41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41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6.5" hidden="1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0</v>
      </c>
      <c r="I287" s="77">
        <f>SUM(I249:I286)</f>
        <v>0</v>
      </c>
      <c r="J287" s="77">
        <f>SUM(J249:J286)</f>
        <v>0</v>
      </c>
      <c r="K287" s="77">
        <f>SUM(K249:K286)</f>
        <v>0</v>
      </c>
      <c r="L287" s="78">
        <f>IF(H287=0,0,(I287/H287*100))</f>
        <v>0</v>
      </c>
      <c r="M287" s="73">
        <f>IF(K287=0,0,(I287/K287*100))</f>
        <v>0</v>
      </c>
      <c r="N287" s="73"/>
      <c r="O287" s="73"/>
      <c r="P287" s="73" t="e">
        <f>N287/(N287+O287)*100</f>
        <v>#DIV/0!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732</v>
      </c>
      <c r="C288" s="58"/>
      <c r="D288" s="58"/>
      <c r="E288" s="60"/>
      <c r="F288" s="81"/>
      <c r="G288" s="332"/>
      <c r="H288" s="106"/>
      <c r="I288" s="62">
        <v>24</v>
      </c>
      <c r="J288" s="58"/>
      <c r="K288" s="86"/>
      <c r="L288" s="86"/>
      <c r="M288" s="87"/>
      <c r="N288" s="87"/>
      <c r="O288" s="87"/>
      <c r="P288" s="87"/>
      <c r="Q288" s="280">
        <v>0</v>
      </c>
      <c r="R288" s="7"/>
      <c r="S288" s="7"/>
      <c r="T288" s="7"/>
      <c r="U288" s="7"/>
      <c r="V288" s="7"/>
      <c r="W288" s="7"/>
    </row>
    <row r="289" spans="1:23" ht="15.2" customHeight="1">
      <c r="A289" s="340"/>
      <c r="B289" s="57" t="s">
        <v>468</v>
      </c>
      <c r="C289" s="58"/>
      <c r="D289" s="58"/>
      <c r="E289" s="60"/>
      <c r="F289" s="81"/>
      <c r="G289" s="333"/>
      <c r="H289" s="106">
        <v>96</v>
      </c>
      <c r="I289" s="62">
        <v>55</v>
      </c>
      <c r="J289" s="58"/>
      <c r="K289" s="86"/>
      <c r="L289" s="86"/>
      <c r="M289" s="87"/>
      <c r="N289" s="87"/>
      <c r="O289" s="87"/>
      <c r="P289" s="87"/>
      <c r="Q289" s="279" t="s">
        <v>270</v>
      </c>
      <c r="R289" s="7"/>
      <c r="S289" s="7"/>
      <c r="T289" s="7"/>
      <c r="U289" s="7"/>
      <c r="V289" s="7"/>
      <c r="W289" s="7"/>
    </row>
    <row r="290" spans="1:23" ht="12.75" customHeight="1" thickBot="1">
      <c r="A290" s="340"/>
      <c r="B290" s="57" t="s">
        <v>265</v>
      </c>
      <c r="C290" s="58"/>
      <c r="D290" s="59"/>
      <c r="E290" s="60"/>
      <c r="F290" s="81"/>
      <c r="G290" s="333"/>
      <c r="H290" s="106">
        <v>95</v>
      </c>
      <c r="I290" s="62">
        <v>46</v>
      </c>
      <c r="J290" s="58"/>
      <c r="K290" s="55"/>
      <c r="L290" s="55"/>
      <c r="M290" s="56"/>
      <c r="N290" s="56"/>
      <c r="O290" s="56"/>
      <c r="P290" s="56"/>
      <c r="Q290" s="279" t="s">
        <v>270</v>
      </c>
      <c r="R290" s="7"/>
      <c r="S290" s="7"/>
      <c r="T290" s="7"/>
      <c r="U290" s="7"/>
      <c r="V290" s="7"/>
      <c r="W290" s="7"/>
    </row>
    <row r="291" spans="1:23" ht="12.75" hidden="1" customHeight="1" thickBot="1">
      <c r="A291" s="340"/>
      <c r="B291" s="57" t="s">
        <v>638</v>
      </c>
      <c r="C291" s="58"/>
      <c r="D291" s="58"/>
      <c r="E291" s="60"/>
      <c r="F291" s="81"/>
      <c r="G291" s="334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249</v>
      </c>
      <c r="C292" s="58" t="s">
        <v>98</v>
      </c>
      <c r="D292" s="58" t="s">
        <v>246</v>
      </c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191</v>
      </c>
      <c r="I324" s="77">
        <f>SUM(I288:I323)</f>
        <v>125</v>
      </c>
      <c r="J324" s="77">
        <f>SUM(J288:J323)</f>
        <v>0</v>
      </c>
      <c r="K324" s="77">
        <f>SUM(K288:K323)</f>
        <v>0</v>
      </c>
      <c r="L324" s="78">
        <f>IF(H324=0,0,(I324/H324*100))</f>
        <v>65.445026178010465</v>
      </c>
      <c r="M324" s="73">
        <f>IF(K324=0,0,(I324/K324*100))</f>
        <v>0</v>
      </c>
      <c r="N324" s="73">
        <v>13</v>
      </c>
      <c r="O324" s="73">
        <v>0</v>
      </c>
      <c r="P324" s="73">
        <f>N324/(N324+O324)*100</f>
        <v>100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377</v>
      </c>
      <c r="C325" s="58"/>
      <c r="D325" s="59"/>
      <c r="E325" s="60"/>
      <c r="F325" s="81"/>
      <c r="G325" s="330"/>
      <c r="H325" s="106">
        <v>36</v>
      </c>
      <c r="I325" s="106">
        <v>86</v>
      </c>
      <c r="J325" s="58"/>
      <c r="K325" s="55"/>
      <c r="L325" s="55"/>
      <c r="M325" s="56"/>
      <c r="N325" s="56"/>
      <c r="O325" s="56"/>
      <c r="P325" s="56"/>
      <c r="Q325" s="280"/>
      <c r="R325" s="7"/>
      <c r="S325" s="7"/>
      <c r="T325" s="7"/>
      <c r="U325" s="7"/>
      <c r="V325" s="7"/>
      <c r="W325" s="7"/>
    </row>
    <row r="326" spans="1:23" ht="15.2" customHeight="1">
      <c r="A326" s="340"/>
      <c r="B326" s="57" t="s">
        <v>467</v>
      </c>
      <c r="C326" s="58"/>
      <c r="D326" s="58"/>
      <c r="E326" s="60"/>
      <c r="F326" s="81"/>
      <c r="G326" s="331"/>
      <c r="H326" s="106">
        <v>300</v>
      </c>
      <c r="I326" s="106">
        <v>119</v>
      </c>
      <c r="J326" s="58"/>
      <c r="K326" s="55"/>
      <c r="L326" s="55"/>
      <c r="M326" s="56"/>
      <c r="N326" s="56"/>
      <c r="O326" s="56"/>
      <c r="P326" s="56"/>
      <c r="Q326" s="280"/>
      <c r="R326" s="7"/>
      <c r="S326" s="7"/>
      <c r="T326" s="7"/>
      <c r="U326" s="7"/>
      <c r="V326" s="7"/>
      <c r="W326" s="7"/>
    </row>
    <row r="327" spans="1:23" ht="12.75" customHeight="1" thickBot="1">
      <c r="A327" s="340"/>
      <c r="B327" s="57" t="s">
        <v>415</v>
      </c>
      <c r="C327" s="58"/>
      <c r="D327" s="59"/>
      <c r="E327" s="60"/>
      <c r="F327" s="81"/>
      <c r="G327" s="82"/>
      <c r="H327" s="106"/>
      <c r="I327" s="106"/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hidden="1" customHeight="1">
      <c r="A328" s="340"/>
      <c r="B328" s="57" t="s">
        <v>267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268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/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/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 thickBo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5.75" customHeight="1" thickBot="1">
      <c r="A343" s="340"/>
      <c r="B343" s="316" t="s">
        <v>158</v>
      </c>
      <c r="C343" s="316"/>
      <c r="D343" s="316"/>
      <c r="E343" s="316"/>
      <c r="F343" s="316"/>
      <c r="G343" s="316"/>
      <c r="H343" s="77">
        <f>SUM(H325:H342)</f>
        <v>336</v>
      </c>
      <c r="I343" s="77">
        <f>SUM(I325:I342)</f>
        <v>205</v>
      </c>
      <c r="J343" s="77">
        <f>SUM(J325:J342)</f>
        <v>0</v>
      </c>
      <c r="K343" s="77">
        <f>SUM(K325:K342)</f>
        <v>0</v>
      </c>
      <c r="L343" s="78">
        <f>IF(H343=0,0,(I343/H343*100))</f>
        <v>61.011904761904766</v>
      </c>
      <c r="M343" s="73">
        <f>IF(K343=0,0,(I343/K343*100))</f>
        <v>0</v>
      </c>
      <c r="N343" s="73">
        <v>19</v>
      </c>
      <c r="O343" s="73">
        <v>1</v>
      </c>
      <c r="P343" s="73">
        <f>N343/(N343+O343)*100</f>
        <v>95</v>
      </c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 t="s">
        <v>616</v>
      </c>
      <c r="C344" s="58"/>
      <c r="D344" s="59"/>
      <c r="E344" s="60"/>
      <c r="F344" s="81"/>
      <c r="G344" s="335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336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 thickBot="1">
      <c r="A346" s="340"/>
      <c r="B346" s="57"/>
      <c r="C346" s="58"/>
      <c r="D346" s="59"/>
      <c r="E346" s="60"/>
      <c r="F346" s="81"/>
      <c r="G346" s="336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337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hidden="1" customHeight="1" thickBot="1">
      <c r="A379" s="340"/>
      <c r="B379" s="316" t="s">
        <v>211</v>
      </c>
      <c r="C379" s="316"/>
      <c r="D379" s="316"/>
      <c r="E379" s="316"/>
      <c r="F379" s="316"/>
      <c r="G379" s="316"/>
      <c r="H379" s="77">
        <f>SUM(H344:H378)</f>
        <v>0</v>
      </c>
      <c r="I379" s="77">
        <f>SUM(I344:I378)</f>
        <v>0</v>
      </c>
      <c r="J379" s="77">
        <f>SUM(J344:J378)</f>
        <v>0</v>
      </c>
      <c r="K379" s="77">
        <f>SUM(K344:K378)</f>
        <v>0</v>
      </c>
      <c r="L379" s="78">
        <f>IF(H379=0,0,(I379/H379*100))</f>
        <v>0</v>
      </c>
      <c r="M379" s="73">
        <f>IF(K379=0,0,(I379/K379*100))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H287+H324+H379+H343</f>
        <v>527</v>
      </c>
      <c r="I380" s="94">
        <f>I287+I324+I379+I343</f>
        <v>330</v>
      </c>
      <c r="J380" s="94">
        <f>J287+J324+J379+J343</f>
        <v>0</v>
      </c>
      <c r="K380" s="94">
        <f>K287+K324+K379+K343</f>
        <v>0</v>
      </c>
      <c r="L380" s="78">
        <f>IF(H380=0,0,(I380/H380*100))</f>
        <v>62.618595825426951</v>
      </c>
      <c r="M380" s="73">
        <f>IF(K380=0,0,(I380/K380*100))</f>
        <v>0</v>
      </c>
      <c r="N380" s="94">
        <f>N287+N324+N379+N343</f>
        <v>32</v>
      </c>
      <c r="O380" s="94">
        <f>O287+O324+O379+O343</f>
        <v>1</v>
      </c>
      <c r="P380" s="73">
        <f>N380/(N380+O380)*100</f>
        <v>96.969696969696969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286</v>
      </c>
      <c r="B381" s="57" t="s">
        <v>419</v>
      </c>
      <c r="C381" s="58" t="s">
        <v>280</v>
      </c>
      <c r="D381" s="58" t="s">
        <v>291</v>
      </c>
      <c r="E381" s="60"/>
      <c r="F381" s="119"/>
      <c r="G381" s="343" t="s">
        <v>808</v>
      </c>
      <c r="H381" s="106">
        <v>17</v>
      </c>
      <c r="I381" s="106"/>
      <c r="J381" s="58"/>
      <c r="K381" s="83"/>
      <c r="L381" s="83"/>
      <c r="M381" s="84"/>
      <c r="N381" s="84"/>
      <c r="O381" s="84"/>
      <c r="P381" s="84"/>
      <c r="Q381" s="281">
        <v>-6</v>
      </c>
      <c r="R381" s="7"/>
      <c r="S381" s="7"/>
      <c r="T381" s="7"/>
      <c r="U381" s="7"/>
      <c r="V381" s="7"/>
      <c r="W381" s="7"/>
    </row>
    <row r="382" spans="1:23" ht="15.2" customHeight="1">
      <c r="A382" s="342"/>
      <c r="B382" s="57" t="s">
        <v>419</v>
      </c>
      <c r="C382" s="58" t="s">
        <v>79</v>
      </c>
      <c r="D382" s="58" t="s">
        <v>288</v>
      </c>
      <c r="E382" s="60"/>
      <c r="F382" s="81"/>
      <c r="G382" s="343"/>
      <c r="H382" s="58"/>
      <c r="I382" s="58">
        <v>6</v>
      </c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customHeight="1" thickBot="1">
      <c r="A383" s="342"/>
      <c r="B383" s="57"/>
      <c r="C383" s="58"/>
      <c r="D383" s="58"/>
      <c r="E383" s="60"/>
      <c r="F383" s="81"/>
      <c r="G383" s="343"/>
      <c r="H383" s="58"/>
      <c r="I383" s="58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hidden="1" customHeight="1">
      <c r="A384" s="342"/>
      <c r="B384" s="57" t="s">
        <v>630</v>
      </c>
      <c r="C384" s="58" t="s">
        <v>108</v>
      </c>
      <c r="D384" s="58"/>
      <c r="E384" s="60"/>
      <c r="F384" s="81"/>
      <c r="G384" s="343"/>
      <c r="H384" s="58"/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hidden="1" customHeight="1">
      <c r="A385" s="342"/>
      <c r="B385" s="57" t="s">
        <v>292</v>
      </c>
      <c r="C385" s="58" t="s">
        <v>119</v>
      </c>
      <c r="D385" s="58" t="s">
        <v>119</v>
      </c>
      <c r="E385" s="60"/>
      <c r="F385" s="81"/>
      <c r="G385" s="120"/>
      <c r="H385" s="58"/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hidden="1" customHeight="1">
      <c r="A386" s="342"/>
      <c r="B386" s="57" t="s">
        <v>293</v>
      </c>
      <c r="C386" s="58" t="s">
        <v>289</v>
      </c>
      <c r="D386" s="59" t="s">
        <v>294</v>
      </c>
      <c r="E386" s="60"/>
      <c r="F386" s="81"/>
      <c r="G386" s="120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hidden="1" customHeight="1">
      <c r="A387" s="342"/>
      <c r="B387" s="57" t="s">
        <v>255</v>
      </c>
      <c r="C387" s="58" t="s">
        <v>108</v>
      </c>
      <c r="D387" s="59" t="s">
        <v>295</v>
      </c>
      <c r="E387" s="60" t="s">
        <v>296</v>
      </c>
      <c r="F387" s="81"/>
      <c r="G387" s="1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297</v>
      </c>
      <c r="C388" s="58" t="s">
        <v>127</v>
      </c>
      <c r="D388" s="59" t="s">
        <v>298</v>
      </c>
      <c r="E388" s="60" t="s">
        <v>296</v>
      </c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299</v>
      </c>
      <c r="C389" s="58" t="s">
        <v>42</v>
      </c>
      <c r="D389" s="59" t="s">
        <v>226</v>
      </c>
      <c r="E389" s="60" t="s">
        <v>296</v>
      </c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75</v>
      </c>
      <c r="C390" s="58" t="s">
        <v>54</v>
      </c>
      <c r="D390" s="59" t="s">
        <v>113</v>
      </c>
      <c r="E390" s="60" t="s">
        <v>296</v>
      </c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300</v>
      </c>
      <c r="C391" s="58" t="s">
        <v>54</v>
      </c>
      <c r="D391" s="59" t="s">
        <v>217</v>
      </c>
      <c r="E391" s="60" t="s">
        <v>296</v>
      </c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301</v>
      </c>
      <c r="C392" s="58" t="s">
        <v>42</v>
      </c>
      <c r="D392" s="59" t="s">
        <v>302</v>
      </c>
      <c r="E392" s="60" t="s">
        <v>296</v>
      </c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64</v>
      </c>
      <c r="C393" s="58" t="s">
        <v>42</v>
      </c>
      <c r="D393" s="59" t="s">
        <v>43</v>
      </c>
      <c r="E393" s="60" t="s">
        <v>296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17</v>
      </c>
      <c r="I572" s="94">
        <f>SUM(I381:I571)</f>
        <v>6</v>
      </c>
      <c r="J572" s="121">
        <f>SUM(J381:J571)</f>
        <v>0</v>
      </c>
      <c r="K572" s="121">
        <f>SUM(K381:K571)</f>
        <v>0</v>
      </c>
      <c r="L572" s="78">
        <f>IF(H572=0,0,(I572/H572*100))</f>
        <v>35.294117647058826</v>
      </c>
      <c r="M572" s="73">
        <f>IF(K572=0,0,(I572/K572*100))</f>
        <v>0</v>
      </c>
      <c r="N572" s="73">
        <v>4</v>
      </c>
      <c r="O572" s="73">
        <v>2</v>
      </c>
      <c r="P572" s="73">
        <f>N572/(N572+O572)*100</f>
        <v>66.666666666666657</v>
      </c>
      <c r="Q572" s="7"/>
      <c r="R572" s="7"/>
      <c r="S572" s="7"/>
      <c r="T572" s="7"/>
      <c r="U572" s="7"/>
      <c r="V572" s="7"/>
      <c r="W572" s="7"/>
    </row>
    <row r="573" spans="1:23" ht="12.75" hidden="1" customHeight="1">
      <c r="A573" s="314" t="s">
        <v>376</v>
      </c>
      <c r="B573" s="57" t="s">
        <v>144</v>
      </c>
      <c r="C573" s="58"/>
      <c r="D573" s="59"/>
      <c r="E573" s="60"/>
      <c r="F573" s="119"/>
      <c r="G573" s="8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2.75" hidden="1" customHeight="1">
      <c r="A574" s="314"/>
      <c r="B574" s="57" t="s">
        <v>453</v>
      </c>
      <c r="C574" s="58"/>
      <c r="D574" s="59"/>
      <c r="E574" s="60"/>
      <c r="F574" s="81"/>
      <c r="G574" s="120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276</v>
      </c>
      <c r="C575" s="58"/>
      <c r="D575" s="58" t="s">
        <v>79</v>
      </c>
      <c r="E575" s="60"/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7.25" hidden="1" customHeight="1">
      <c r="A576" s="314"/>
      <c r="B576" s="57" t="s">
        <v>479</v>
      </c>
      <c r="C576" s="58"/>
      <c r="D576" s="58" t="s">
        <v>79</v>
      </c>
      <c r="E576" s="60"/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5.2" hidden="1" customHeight="1" thickBot="1">
      <c r="A578" s="344" t="s">
        <v>379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2686</v>
      </c>
      <c r="I579" s="130">
        <f>I108+I248+I380+I572+I578</f>
        <v>1728</v>
      </c>
      <c r="J579" s="130">
        <f>J108+J248+J380+J572+J578</f>
        <v>0</v>
      </c>
      <c r="K579" s="130">
        <f>K108+K248+K380+K572+K578</f>
        <v>0</v>
      </c>
      <c r="L579" s="78">
        <f>IF(H579=0,0,(I579/H579*100))</f>
        <v>64.333581533879368</v>
      </c>
      <c r="M579" s="73">
        <f>IF(J579=0,0,(K579/J579*100))</f>
        <v>0</v>
      </c>
      <c r="N579" s="73">
        <f>N578+N572+N380+N248+N108</f>
        <v>64</v>
      </c>
      <c r="O579" s="73">
        <f>O578+O572+O380+O248+O108</f>
        <v>12</v>
      </c>
      <c r="P579" s="73">
        <f>N579/(N579+O579)*100</f>
        <v>84.210526315789465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1728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0.64333581533879369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>H108</f>
        <v>1480</v>
      </c>
      <c r="I581" s="132">
        <f>I108</f>
        <v>706</v>
      </c>
      <c r="J581" s="132">
        <f>J108</f>
        <v>0</v>
      </c>
      <c r="K581" s="132">
        <f>K108</f>
        <v>0</v>
      </c>
      <c r="L581" s="132">
        <f t="shared" ref="L581:M587" si="0">I581/H581*100</f>
        <v>47.702702702702702</v>
      </c>
      <c r="M581" s="132">
        <f t="shared" si="0"/>
        <v>0</v>
      </c>
      <c r="N581" s="132">
        <f>N74</f>
        <v>8</v>
      </c>
      <c r="O581" s="132">
        <f>O108</f>
        <v>6</v>
      </c>
      <c r="P581" s="132">
        <f t="shared" ref="P581:P587" si="1">(N581/(N581+O581))*100</f>
        <v>57.142857142857139</v>
      </c>
      <c r="Q581" s="7"/>
      <c r="R581" s="7"/>
      <c r="S581" s="7"/>
      <c r="T581" s="7"/>
      <c r="U581" s="7"/>
      <c r="V581" s="7"/>
      <c r="W581" s="7"/>
    </row>
    <row r="582" spans="1:23" ht="16.5" thickBot="1">
      <c r="A582" s="351" t="s">
        <v>383</v>
      </c>
      <c r="B582" s="351"/>
      <c r="C582" s="351"/>
      <c r="D582" s="351"/>
      <c r="E582" s="351"/>
      <c r="F582" s="131"/>
      <c r="G582" s="132"/>
      <c r="H582" s="132">
        <f>H248</f>
        <v>662</v>
      </c>
      <c r="I582" s="132">
        <f>I248</f>
        <v>686</v>
      </c>
      <c r="J582" s="132">
        <f>J134+J181+J247</f>
        <v>0</v>
      </c>
      <c r="K582" s="132">
        <f>K134+K181+K247</f>
        <v>0</v>
      </c>
      <c r="L582" s="132">
        <f t="shared" si="0"/>
        <v>103.62537764350452</v>
      </c>
      <c r="M582" s="132">
        <f t="shared" si="0"/>
        <v>0</v>
      </c>
      <c r="N582" s="132">
        <f>N134+N181+N247</f>
        <v>14</v>
      </c>
      <c r="O582" s="132">
        <f>O248</f>
        <v>3</v>
      </c>
      <c r="P582" s="132">
        <f t="shared" si="1"/>
        <v>82.35294117647058</v>
      </c>
      <c r="Q582" s="7"/>
      <c r="R582" s="7"/>
      <c r="S582" s="7"/>
      <c r="T582" s="7"/>
      <c r="U582" s="7"/>
      <c r="V582" s="7"/>
      <c r="W582" s="7"/>
    </row>
    <row r="583" spans="1:23" ht="15.75" hidden="1">
      <c r="A583" s="351" t="s">
        <v>384</v>
      </c>
      <c r="B583" s="351"/>
      <c r="C583" s="351"/>
      <c r="D583" s="351"/>
      <c r="E583" s="351"/>
      <c r="F583" s="131"/>
      <c r="G583" s="132"/>
      <c r="H583" s="132" t="s">
        <v>385</v>
      </c>
      <c r="I583" s="132" t="s">
        <v>385</v>
      </c>
      <c r="J583" s="132" t="s">
        <v>385</v>
      </c>
      <c r="K583" s="132" t="s">
        <v>385</v>
      </c>
      <c r="L583" s="132" t="e">
        <f t="shared" si="0"/>
        <v>#VALUE!</v>
      </c>
      <c r="M583" s="132" t="e">
        <f t="shared" si="0"/>
        <v>#VALUE!</v>
      </c>
      <c r="N583" s="132" t="s">
        <v>385</v>
      </c>
      <c r="O583" s="132" t="s">
        <v>385</v>
      </c>
      <c r="P583" s="132" t="e">
        <f t="shared" si="1"/>
        <v>#VALUE!</v>
      </c>
      <c r="Q583" s="7"/>
      <c r="R583" s="7"/>
      <c r="S583" s="7"/>
      <c r="T583" s="7"/>
      <c r="U583" s="7"/>
      <c r="V583" s="7"/>
      <c r="W583" s="7"/>
    </row>
    <row r="584" spans="1:23" ht="16.5" hidden="1" thickBot="1">
      <c r="A584" s="351" t="s">
        <v>386</v>
      </c>
      <c r="B584" s="351"/>
      <c r="C584" s="351"/>
      <c r="D584" s="351"/>
      <c r="E584" s="351"/>
      <c r="F584" s="131"/>
      <c r="G584" s="132"/>
      <c r="H584" s="132">
        <f>H287</f>
        <v>0</v>
      </c>
      <c r="I584" s="132">
        <f>I287</f>
        <v>0</v>
      </c>
      <c r="J584" s="132">
        <f>J287</f>
        <v>0</v>
      </c>
      <c r="K584" s="132">
        <f>K287</f>
        <v>0</v>
      </c>
      <c r="L584" s="132" t="e">
        <f t="shared" si="0"/>
        <v>#DIV/0!</v>
      </c>
      <c r="M584" s="132" t="e">
        <f t="shared" si="0"/>
        <v>#DIV/0!</v>
      </c>
      <c r="N584" s="132">
        <f>N287</f>
        <v>0</v>
      </c>
      <c r="O584" s="132">
        <f>O287</f>
        <v>0</v>
      </c>
      <c r="P584" s="132" t="e">
        <f t="shared" si="1"/>
        <v>#DIV/0!</v>
      </c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387</v>
      </c>
      <c r="B585" s="351"/>
      <c r="C585" s="351"/>
      <c r="D585" s="351"/>
      <c r="E585" s="351"/>
      <c r="F585" s="131"/>
      <c r="G585" s="132"/>
      <c r="H585" s="132">
        <f>H324+H379+H343</f>
        <v>527</v>
      </c>
      <c r="I585" s="132">
        <f>I324+I379+I343</f>
        <v>330</v>
      </c>
      <c r="J585" s="132">
        <f>J324+J379+J343</f>
        <v>0</v>
      </c>
      <c r="K585" s="132">
        <f>K324+K379+K343</f>
        <v>0</v>
      </c>
      <c r="L585" s="132">
        <f t="shared" si="0"/>
        <v>62.618595825426951</v>
      </c>
      <c r="M585" s="132">
        <f t="shared" si="0"/>
        <v>0</v>
      </c>
      <c r="N585" s="132">
        <f>N324+N379</f>
        <v>13</v>
      </c>
      <c r="O585" s="132">
        <f>O324+O379</f>
        <v>0</v>
      </c>
      <c r="P585" s="132">
        <f t="shared" si="1"/>
        <v>100</v>
      </c>
      <c r="Q585" s="7"/>
      <c r="R585" s="7"/>
      <c r="S585" s="7"/>
      <c r="T585" s="7"/>
      <c r="U585" s="7"/>
      <c r="V585" s="7"/>
      <c r="W585" s="7"/>
    </row>
    <row r="586" spans="1:23" ht="16.5" thickBot="1">
      <c r="A586" s="351" t="s">
        <v>388</v>
      </c>
      <c r="B586" s="351"/>
      <c r="C586" s="351"/>
      <c r="D586" s="351"/>
      <c r="E586" s="351"/>
      <c r="F586" s="131"/>
      <c r="G586" s="132"/>
      <c r="H586" s="132">
        <f>H572</f>
        <v>17</v>
      </c>
      <c r="I586" s="132">
        <f>I572</f>
        <v>6</v>
      </c>
      <c r="J586" s="132">
        <f>J572</f>
        <v>0</v>
      </c>
      <c r="K586" s="132">
        <f>K572</f>
        <v>0</v>
      </c>
      <c r="L586" s="132">
        <f t="shared" si="0"/>
        <v>35.294117647058826</v>
      </c>
      <c r="M586" s="132">
        <f t="shared" si="0"/>
        <v>0</v>
      </c>
      <c r="N586" s="132">
        <f>N572</f>
        <v>4</v>
      </c>
      <c r="O586" s="132">
        <f>O572</f>
        <v>2</v>
      </c>
      <c r="P586" s="132">
        <f t="shared" si="1"/>
        <v>66.666666666666657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389</v>
      </c>
      <c r="B587" s="351"/>
      <c r="C587" s="351"/>
      <c r="D587" s="351"/>
      <c r="E587" s="351"/>
      <c r="F587" s="131"/>
      <c r="G587" s="132"/>
      <c r="H587" s="132">
        <f>H578</f>
        <v>0</v>
      </c>
      <c r="I587" s="132">
        <f>I578</f>
        <v>0</v>
      </c>
      <c r="J587" s="132">
        <f>J578</f>
        <v>0</v>
      </c>
      <c r="K587" s="132">
        <f>K578</f>
        <v>0</v>
      </c>
      <c r="L587" s="132" t="e">
        <f t="shared" si="0"/>
        <v>#DIV/0!</v>
      </c>
      <c r="M587" s="132" t="e">
        <f t="shared" si="0"/>
        <v>#DIV/0!</v>
      </c>
      <c r="N587" s="132">
        <f>N578</f>
        <v>0</v>
      </c>
      <c r="O587" s="132">
        <f>O578</f>
        <v>0</v>
      </c>
      <c r="P587" s="132" t="e">
        <f t="shared" si="1"/>
        <v>#DIV/0!</v>
      </c>
      <c r="Q587" s="7"/>
      <c r="R587" s="7"/>
      <c r="S587" s="7"/>
      <c r="T587" s="7"/>
      <c r="U587" s="7"/>
      <c r="V587" s="7"/>
      <c r="W587" s="7"/>
    </row>
    <row r="588" spans="1:23" ht="13.5" thickBo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"/>
      <c r="O588" s="3"/>
      <c r="P588" s="3"/>
      <c r="Q588" s="7"/>
      <c r="R588" s="7"/>
      <c r="S588" s="7"/>
      <c r="T588" s="7"/>
      <c r="U588" s="7"/>
      <c r="V588" s="7"/>
      <c r="W588" s="7"/>
    </row>
    <row r="589" spans="1:23" ht="15" thickTop="1">
      <c r="A589" s="353" t="s">
        <v>801</v>
      </c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134"/>
      <c r="O589" s="134"/>
      <c r="P589" s="134"/>
      <c r="Q589" s="7"/>
      <c r="R589" s="7"/>
      <c r="S589" s="7"/>
      <c r="T589" s="7"/>
      <c r="U589" s="7"/>
      <c r="V589" s="7"/>
      <c r="W589" s="7"/>
    </row>
    <row r="590" spans="1:23" ht="15">
      <c r="A590" s="135"/>
      <c r="B590" s="136"/>
      <c r="C590" s="137"/>
      <c r="D590" s="138"/>
      <c r="E590" s="136"/>
      <c r="F590" s="136"/>
      <c r="G590" s="139"/>
      <c r="H590" s="140"/>
      <c r="I590" s="141"/>
      <c r="J590" s="354" t="s">
        <v>390</v>
      </c>
      <c r="K590" s="354"/>
      <c r="L590" s="354"/>
      <c r="M590" s="354"/>
      <c r="N590" s="142"/>
      <c r="O590" s="142"/>
      <c r="P590" s="142"/>
      <c r="Q590" s="7"/>
      <c r="R590" s="7"/>
      <c r="S590" s="7"/>
      <c r="T590" s="7"/>
      <c r="U590" s="7"/>
      <c r="V590" s="7"/>
      <c r="W590" s="7"/>
    </row>
    <row r="591" spans="1:23" ht="15">
      <c r="A591" s="143"/>
      <c r="B591" s="144"/>
      <c r="C591" s="144"/>
      <c r="D591" s="145"/>
      <c r="E591" s="146"/>
      <c r="F591" s="144"/>
      <c r="G591" s="147"/>
      <c r="H591" s="148"/>
      <c r="I591" s="149"/>
      <c r="J591" s="150"/>
      <c r="K591" s="144"/>
      <c r="L591" s="144"/>
      <c r="M591" s="151"/>
      <c r="N591" s="151"/>
      <c r="O591" s="151"/>
      <c r="P591" s="151"/>
      <c r="Q591" s="7"/>
      <c r="R591" s="7"/>
      <c r="S591" s="7"/>
      <c r="T591" s="7"/>
      <c r="U591" s="7"/>
      <c r="V591" s="7"/>
      <c r="W591" s="7"/>
    </row>
    <row r="592" spans="1:23" ht="15.75">
      <c r="A592" s="347" t="s">
        <v>841</v>
      </c>
      <c r="B592" s="347"/>
      <c r="C592" s="347"/>
      <c r="D592" s="348" t="s">
        <v>843</v>
      </c>
      <c r="E592" s="348"/>
      <c r="F592" s="348"/>
      <c r="G592" s="348"/>
      <c r="H592" s="348"/>
      <c r="I592" s="348"/>
      <c r="J592" s="349" t="s">
        <v>391</v>
      </c>
      <c r="K592" s="349"/>
      <c r="L592" s="349"/>
      <c r="M592" s="349"/>
      <c r="N592" s="152"/>
      <c r="O592" s="152"/>
      <c r="P592" s="152"/>
      <c r="Q592" s="7"/>
      <c r="R592" s="7"/>
      <c r="S592" s="7"/>
      <c r="T592" s="7"/>
      <c r="U592" s="7"/>
      <c r="V592" s="7"/>
      <c r="W592" s="7"/>
    </row>
    <row r="593" spans="1:23" ht="15">
      <c r="A593" s="355" t="s">
        <v>842</v>
      </c>
      <c r="B593" s="355"/>
      <c r="C593" s="355"/>
      <c r="D593" s="356" t="s">
        <v>392</v>
      </c>
      <c r="E593" s="356"/>
      <c r="F593" s="356"/>
      <c r="G593" s="356"/>
      <c r="H593" s="356"/>
      <c r="I593" s="356"/>
      <c r="J593" s="357" t="s">
        <v>393</v>
      </c>
      <c r="K593" s="357"/>
      <c r="L593" s="357"/>
      <c r="M593" s="357"/>
      <c r="N593" s="153"/>
      <c r="O593" s="153"/>
      <c r="P593" s="153"/>
      <c r="Q593" s="7"/>
      <c r="R593" s="7"/>
      <c r="S593" s="7"/>
      <c r="T593" s="7"/>
      <c r="U593" s="7"/>
      <c r="V593" s="7"/>
      <c r="W593" s="7"/>
    </row>
    <row r="594" spans="1:23" ht="14.25">
      <c r="A594" s="154"/>
      <c r="B594" s="154"/>
      <c r="C594" s="154"/>
      <c r="D594" s="154"/>
      <c r="E594" s="155"/>
      <c r="F594" s="154"/>
      <c r="G594" s="155"/>
      <c r="H594" s="156"/>
      <c r="I594" s="156"/>
      <c r="J594" s="154"/>
      <c r="K594" s="154"/>
      <c r="L594" s="154"/>
      <c r="M594" s="154"/>
      <c r="N594" s="154"/>
      <c r="O594" s="154"/>
      <c r="P594" s="154"/>
      <c r="Q594" s="7"/>
      <c r="R594" s="7"/>
      <c r="S594" s="7"/>
      <c r="T594" s="7"/>
      <c r="U594" s="7"/>
      <c r="V594" s="7"/>
      <c r="W594" s="7"/>
    </row>
    <row r="595" spans="1:23" ht="14.25">
      <c r="A595" s="154" t="s">
        <v>394</v>
      </c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358" t="s">
        <v>395</v>
      </c>
      <c r="B596" s="358"/>
      <c r="C596" s="154">
        <f>Total!B37</f>
        <v>57589</v>
      </c>
      <c r="D596" s="157">
        <f>C596/C598</f>
        <v>0.8929496224396446</v>
      </c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396</v>
      </c>
      <c r="B597" s="358"/>
      <c r="C597" s="158">
        <f>Total!C37</f>
        <v>6904</v>
      </c>
      <c r="D597" s="159">
        <f>C597/C598</f>
        <v>0.10705037756035539</v>
      </c>
      <c r="E597" s="160"/>
      <c r="F597" s="7"/>
      <c r="G597" s="160"/>
      <c r="H597" s="161"/>
      <c r="I597" s="161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>
      <c r="C598" s="35">
        <f>SUM(C596:C597)</f>
        <v>64493</v>
      </c>
    </row>
  </sheetData>
  <sheetProtection selectLockedCells="1" selectUnlockedCells="1"/>
  <mergeCells count="80">
    <mergeCell ref="A593:C593"/>
    <mergeCell ref="D593:I593"/>
    <mergeCell ref="J593:M593"/>
    <mergeCell ref="A596:B596"/>
    <mergeCell ref="A597:B597"/>
    <mergeCell ref="A592:C592"/>
    <mergeCell ref="D592:I592"/>
    <mergeCell ref="J592:M592"/>
    <mergeCell ref="L580:M580"/>
    <mergeCell ref="A581:E581"/>
    <mergeCell ref="A582:E582"/>
    <mergeCell ref="A583:E583"/>
    <mergeCell ref="A584:E584"/>
    <mergeCell ref="A585:E585"/>
    <mergeCell ref="A586:E586"/>
    <mergeCell ref="A587:E587"/>
    <mergeCell ref="A588:M588"/>
    <mergeCell ref="A589:M589"/>
    <mergeCell ref="J590:M590"/>
    <mergeCell ref="A572:F572"/>
    <mergeCell ref="A573:A577"/>
    <mergeCell ref="A578:F578"/>
    <mergeCell ref="A579:G579"/>
    <mergeCell ref="A580:E580"/>
    <mergeCell ref="G580:K580"/>
    <mergeCell ref="I560:I561"/>
    <mergeCell ref="H562:H563"/>
    <mergeCell ref="A248:F248"/>
    <mergeCell ref="A249:A379"/>
    <mergeCell ref="G250:G260"/>
    <mergeCell ref="A380:G380"/>
    <mergeCell ref="A381:A571"/>
    <mergeCell ref="G381:G384"/>
    <mergeCell ref="H481:H483"/>
    <mergeCell ref="H506:H507"/>
    <mergeCell ref="N250:O250"/>
    <mergeCell ref="N252:O252"/>
    <mergeCell ref="B287:G287"/>
    <mergeCell ref="B324:G324"/>
    <mergeCell ref="B379:G379"/>
    <mergeCell ref="G325:G326"/>
    <mergeCell ref="G288:G291"/>
    <mergeCell ref="G344:G347"/>
    <mergeCell ref="B343:G343"/>
    <mergeCell ref="N140:O140"/>
    <mergeCell ref="B181:G181"/>
    <mergeCell ref="N182:O182"/>
    <mergeCell ref="G183:G187"/>
    <mergeCell ref="N184:O184"/>
    <mergeCell ref="B107:G107"/>
    <mergeCell ref="A108:F108"/>
    <mergeCell ref="A13:A107"/>
    <mergeCell ref="G49:G65"/>
    <mergeCell ref="N136:O136"/>
    <mergeCell ref="P8:P11"/>
    <mergeCell ref="C9:F9"/>
    <mergeCell ref="D10:F10"/>
    <mergeCell ref="D11:F11"/>
    <mergeCell ref="A109:A247"/>
    <mergeCell ref="G110:G117"/>
    <mergeCell ref="B134:G134"/>
    <mergeCell ref="G135:G140"/>
    <mergeCell ref="B189:G189"/>
    <mergeCell ref="G190:G194"/>
    <mergeCell ref="B247:G247"/>
    <mergeCell ref="B205:G205"/>
    <mergeCell ref="G206:G207"/>
    <mergeCell ref="H69:H70"/>
    <mergeCell ref="B74:G74"/>
    <mergeCell ref="G75:G80"/>
    <mergeCell ref="D12:F12"/>
    <mergeCell ref="N51:N57"/>
    <mergeCell ref="G14:G20"/>
    <mergeCell ref="B48:G48"/>
    <mergeCell ref="A3:K3"/>
    <mergeCell ref="B7:I7"/>
    <mergeCell ref="A8:G8"/>
    <mergeCell ref="H8:I9"/>
    <mergeCell ref="J8:K9"/>
    <mergeCell ref="N8:O9"/>
  </mergeCells>
  <printOptions horizontalCentered="1"/>
  <pageMargins left="0.31496062992125984" right="0.31496062992125984" top="0.75" bottom="0.31496062992125984" header="1.18" footer="0.51181102362204722"/>
  <pageSetup paperSize="9" scale="55" orientation="portrait" useFirstPageNumber="1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E598"/>
  <sheetViews>
    <sheetView zoomScale="80" zoomScaleNormal="80" workbookViewId="0">
      <pane xSplit="6" ySplit="12" topLeftCell="G13" activePane="bottomRight" state="frozen"/>
      <selection pane="topRight" activeCell="G1" sqref="G1"/>
      <selection pane="bottomLeft" activeCell="A584" sqref="A584"/>
      <selection pane="bottomRight" activeCell="B181" sqref="B181:G181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2" width="8" customWidth="1"/>
    <col min="13" max="13" width="10.85546875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9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909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0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2.75" customHeight="1">
      <c r="A14" s="325"/>
      <c r="B14" s="57" t="s">
        <v>41</v>
      </c>
      <c r="C14" s="58"/>
      <c r="D14" s="59"/>
      <c r="E14" s="60"/>
      <c r="F14" s="61"/>
      <c r="G14" s="303"/>
      <c r="H14" s="62">
        <v>200</v>
      </c>
      <c r="I14" s="63">
        <v>200</v>
      </c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57" t="s">
        <v>40</v>
      </c>
      <c r="C15" s="58"/>
      <c r="D15" s="59"/>
      <c r="E15" s="60"/>
      <c r="F15" s="61"/>
      <c r="G15" s="303"/>
      <c r="H15" s="62">
        <v>600</v>
      </c>
      <c r="I15" s="63">
        <v>600</v>
      </c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5.2" customHeight="1" thickBot="1">
      <c r="A16" s="325"/>
      <c r="B16" s="57" t="s">
        <v>88</v>
      </c>
      <c r="C16" s="58"/>
      <c r="D16" s="59"/>
      <c r="E16" s="60"/>
      <c r="F16" s="61"/>
      <c r="G16" s="303"/>
      <c r="H16" s="62">
        <v>300</v>
      </c>
      <c r="I16" s="63">
        <v>300</v>
      </c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5.2" hidden="1" customHeight="1">
      <c r="A17" s="325"/>
      <c r="B17" s="57" t="s">
        <v>37</v>
      </c>
      <c r="C17" s="58"/>
      <c r="D17" s="59"/>
      <c r="E17" s="60"/>
      <c r="F17" s="61"/>
      <c r="G17" s="303"/>
      <c r="H17" s="62"/>
      <c r="I17" s="62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38</v>
      </c>
      <c r="C18" s="58"/>
      <c r="D18" s="59"/>
      <c r="E18" s="60"/>
      <c r="F18" s="61"/>
      <c r="G18" s="303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41</v>
      </c>
      <c r="C19" s="58"/>
      <c r="D19" s="59"/>
      <c r="E19" s="60"/>
      <c r="F19" s="61"/>
      <c r="G19" s="303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303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1100</v>
      </c>
      <c r="I48" s="69">
        <f>SUM(I13:I47)</f>
        <v>1100</v>
      </c>
      <c r="J48" s="70">
        <f>SUM(J13:J47)</f>
        <v>0</v>
      </c>
      <c r="K48" s="70">
        <f>SUM(K13:K47)</f>
        <v>0</v>
      </c>
      <c r="L48" s="71">
        <f>IF(H48=0,0,(I48/H48*100))</f>
        <v>100</v>
      </c>
      <c r="M48" s="72">
        <f>IF(K48=0,0,(J48/K48*100))</f>
        <v>0</v>
      </c>
      <c r="N48" s="72">
        <v>9</v>
      </c>
      <c r="O48" s="72">
        <v>2</v>
      </c>
      <c r="P48" s="73">
        <f>N48/(N48+O48)*100</f>
        <v>81.818181818181827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40</v>
      </c>
      <c r="C49" s="58" t="s">
        <v>42</v>
      </c>
      <c r="D49" s="58" t="s">
        <v>79</v>
      </c>
      <c r="E49" s="60"/>
      <c r="F49" s="61"/>
      <c r="G49" s="326"/>
      <c r="H49" s="62">
        <v>600</v>
      </c>
      <c r="I49" s="62">
        <v>856</v>
      </c>
      <c r="J49" s="58"/>
      <c r="K49" s="55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88</v>
      </c>
      <c r="C50" s="58" t="s">
        <v>42</v>
      </c>
      <c r="D50" s="58" t="s">
        <v>126</v>
      </c>
      <c r="E50" s="60"/>
      <c r="F50" s="61"/>
      <c r="G50" s="326"/>
      <c r="H50" s="62">
        <v>300</v>
      </c>
      <c r="I50" s="62">
        <v>255</v>
      </c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39</v>
      </c>
      <c r="C51" s="58" t="s">
        <v>42</v>
      </c>
      <c r="D51" s="58" t="s">
        <v>79</v>
      </c>
      <c r="E51" s="60"/>
      <c r="F51" s="61"/>
      <c r="G51" s="326"/>
      <c r="H51" s="62"/>
      <c r="I51" s="62">
        <v>35</v>
      </c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customHeight="1" thickBot="1">
      <c r="A52" s="325"/>
      <c r="B52" s="57" t="s">
        <v>41</v>
      </c>
      <c r="C52" s="58" t="s">
        <v>79</v>
      </c>
      <c r="D52" s="58" t="s">
        <v>79</v>
      </c>
      <c r="E52" s="60"/>
      <c r="F52" s="61"/>
      <c r="G52" s="326"/>
      <c r="H52" s="64">
        <v>200</v>
      </c>
      <c r="I52" s="64"/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hidden="1" customHeight="1">
      <c r="A53" s="325"/>
      <c r="B53" s="57" t="s">
        <v>40</v>
      </c>
      <c r="C53" s="58" t="s">
        <v>42</v>
      </c>
      <c r="D53" s="58" t="s">
        <v>43</v>
      </c>
      <c r="E53" s="60"/>
      <c r="F53" s="61"/>
      <c r="G53" s="326"/>
      <c r="H53" s="64"/>
      <c r="I53" s="64"/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hidden="1" customHeight="1">
      <c r="A54" s="325"/>
      <c r="B54" s="57" t="s">
        <v>174</v>
      </c>
      <c r="C54" s="58" t="s">
        <v>54</v>
      </c>
      <c r="D54" s="58" t="s">
        <v>712</v>
      </c>
      <c r="E54" s="60"/>
      <c r="F54" s="61"/>
      <c r="G54" s="326"/>
      <c r="H54" s="64"/>
      <c r="I54" s="64"/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hidden="1" customHeight="1">
      <c r="A55" s="325"/>
      <c r="B55" s="57" t="s">
        <v>63</v>
      </c>
      <c r="C55" s="58" t="s">
        <v>54</v>
      </c>
      <c r="D55" s="59" t="s">
        <v>43</v>
      </c>
      <c r="E55" s="60"/>
      <c r="F55" s="61"/>
      <c r="G55" s="326"/>
      <c r="H55" s="64"/>
      <c r="I55" s="64"/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hidden="1" customHeight="1">
      <c r="A56" s="325"/>
      <c r="B56" s="57" t="s">
        <v>64</v>
      </c>
      <c r="C56" s="58" t="s">
        <v>42</v>
      </c>
      <c r="D56" s="59" t="s">
        <v>43</v>
      </c>
      <c r="E56" s="60"/>
      <c r="F56" s="61"/>
      <c r="G56" s="326"/>
      <c r="H56" s="64"/>
      <c r="I56" s="64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5.2" hidden="1" customHeight="1">
      <c r="A57" s="325"/>
      <c r="B57" s="57" t="s">
        <v>701</v>
      </c>
      <c r="C57" s="59" t="s">
        <v>43</v>
      </c>
      <c r="D57" s="59" t="s">
        <v>43</v>
      </c>
      <c r="E57" s="60" t="s">
        <v>473</v>
      </c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57" t="s">
        <v>40</v>
      </c>
      <c r="C58" s="58" t="s">
        <v>42</v>
      </c>
      <c r="D58" s="59" t="s">
        <v>43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40</v>
      </c>
      <c r="C59" s="58" t="s">
        <v>42</v>
      </c>
      <c r="D59" s="59" t="s">
        <v>43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63</v>
      </c>
      <c r="C60" s="58" t="s">
        <v>54</v>
      </c>
      <c r="D60" s="59" t="s">
        <v>43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88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1100</v>
      </c>
      <c r="I74" s="77">
        <f>SUM(I49:I73)</f>
        <v>1146</v>
      </c>
      <c r="J74" s="77">
        <f>SUM(J49:J73)</f>
        <v>0</v>
      </c>
      <c r="K74" s="77">
        <f>SUM(K49:K73)</f>
        <v>0</v>
      </c>
      <c r="L74" s="78">
        <f>IF(H74=0,0,(I74/H74*100))</f>
        <v>104.18181818181817</v>
      </c>
      <c r="M74" s="73">
        <f>IF(K74=0,0,(I74/K74*100))</f>
        <v>0</v>
      </c>
      <c r="N74" s="73">
        <v>13</v>
      </c>
      <c r="O74" s="73">
        <v>1</v>
      </c>
      <c r="P74" s="73">
        <f>N74/(N74+O74)*100</f>
        <v>92.857142857142861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770</v>
      </c>
      <c r="C75" s="58" t="s">
        <v>108</v>
      </c>
      <c r="D75" s="58"/>
      <c r="E75" s="60"/>
      <c r="F75" s="61"/>
      <c r="G75" s="403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403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403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403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403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403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1100</v>
      </c>
      <c r="I108" s="77">
        <f>I74+I107</f>
        <v>1146</v>
      </c>
      <c r="J108" s="77">
        <f>J74+J107</f>
        <v>0</v>
      </c>
      <c r="K108" s="77">
        <f>K74+K107</f>
        <v>0</v>
      </c>
      <c r="L108" s="78">
        <f>IF(H108=0,0,(I108/H108*100))</f>
        <v>104.18181818181817</v>
      </c>
      <c r="M108" s="73">
        <f>IF(K108=0,0,(I108/K108*100))</f>
        <v>0</v>
      </c>
      <c r="N108" s="77">
        <f>N74+N107+N48</f>
        <v>22</v>
      </c>
      <c r="O108" s="77">
        <f>O74+O107+O48</f>
        <v>3</v>
      </c>
      <c r="P108" s="73">
        <f>N108/(N108+O108)*100</f>
        <v>88</v>
      </c>
      <c r="Q108" s="7"/>
      <c r="R108" s="7"/>
      <c r="S108" s="7"/>
      <c r="T108" s="7"/>
      <c r="U108" s="7"/>
      <c r="V108" s="7"/>
      <c r="W108" s="7"/>
    </row>
    <row r="109" spans="1:23" ht="12.75" hidden="1" customHeight="1">
      <c r="A109" s="314" t="s">
        <v>106</v>
      </c>
      <c r="B109" s="57" t="s">
        <v>107</v>
      </c>
      <c r="C109" s="58" t="s">
        <v>108</v>
      </c>
      <c r="D109" s="59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447</v>
      </c>
      <c r="C110" s="58" t="s">
        <v>108</v>
      </c>
      <c r="D110" s="58"/>
      <c r="E110" s="60"/>
      <c r="F110" s="81"/>
      <c r="G110" s="315" t="s">
        <v>939</v>
      </c>
      <c r="H110" s="62">
        <v>40</v>
      </c>
      <c r="I110" s="62"/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2" customHeight="1">
      <c r="A111" s="314"/>
      <c r="B111" s="57" t="s">
        <v>438</v>
      </c>
      <c r="C111" s="58" t="s">
        <v>108</v>
      </c>
      <c r="D111" s="58"/>
      <c r="E111" s="60"/>
      <c r="F111" s="81"/>
      <c r="G111" s="315"/>
      <c r="H111" s="62">
        <v>20</v>
      </c>
      <c r="I111" s="62">
        <v>20</v>
      </c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2.75" customHeight="1">
      <c r="A112" s="314"/>
      <c r="B112" s="57" t="s">
        <v>109</v>
      </c>
      <c r="C112" s="58" t="s">
        <v>108</v>
      </c>
      <c r="D112" s="58"/>
      <c r="E112" s="60"/>
      <c r="F112" s="81"/>
      <c r="G112" s="315"/>
      <c r="H112" s="62">
        <v>340</v>
      </c>
      <c r="I112" s="62">
        <v>100</v>
      </c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customHeight="1" thickBot="1">
      <c r="A113" s="314"/>
      <c r="B113" s="57" t="s">
        <v>80</v>
      </c>
      <c r="C113" s="58" t="s">
        <v>42</v>
      </c>
      <c r="D113" s="58" t="s">
        <v>521</v>
      </c>
      <c r="E113" s="60"/>
      <c r="F113" s="81"/>
      <c r="G113" s="315"/>
      <c r="H113" s="62">
        <v>126</v>
      </c>
      <c r="I113" s="62">
        <v>96</v>
      </c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hidden="1" customHeight="1">
      <c r="A114" s="314"/>
      <c r="B114" s="57" t="s">
        <v>132</v>
      </c>
      <c r="C114" s="58" t="s">
        <v>108</v>
      </c>
      <c r="D114" s="58"/>
      <c r="E114" s="60"/>
      <c r="F114" s="81"/>
      <c r="G114" s="315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255</v>
      </c>
      <c r="C115" s="58" t="s">
        <v>108</v>
      </c>
      <c r="D115" s="58" t="s">
        <v>493</v>
      </c>
      <c r="E115" s="60" t="s">
        <v>494</v>
      </c>
      <c r="F115" s="81"/>
      <c r="G115" s="315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160</v>
      </c>
      <c r="C116" s="58" t="s">
        <v>108</v>
      </c>
      <c r="D116" s="58"/>
      <c r="E116" s="60"/>
      <c r="F116" s="81"/>
      <c r="G116" s="315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131</v>
      </c>
      <c r="C117" s="58" t="s">
        <v>108</v>
      </c>
      <c r="D117" s="59"/>
      <c r="E117" s="60"/>
      <c r="F117" s="81"/>
      <c r="G117" s="315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526</v>
      </c>
      <c r="I134" s="77">
        <f>SUM(I109:I133)</f>
        <v>216</v>
      </c>
      <c r="J134" s="77">
        <f>SUM(J109:J133)</f>
        <v>0</v>
      </c>
      <c r="K134" s="77">
        <f>SUM(K109:K133)</f>
        <v>0</v>
      </c>
      <c r="L134" s="78">
        <f>IF(H134=0,0,(I134/H134*100))</f>
        <v>41.064638783269963</v>
      </c>
      <c r="M134" s="73">
        <f>IF(K134=0,0,(I134/K134*100))</f>
        <v>0</v>
      </c>
      <c r="N134" s="73">
        <v>6</v>
      </c>
      <c r="O134" s="73">
        <v>0</v>
      </c>
      <c r="P134" s="73">
        <f>N134/(N134+O134)*100</f>
        <v>100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135</v>
      </c>
      <c r="C135" s="58" t="s">
        <v>42</v>
      </c>
      <c r="D135" s="58" t="s">
        <v>521</v>
      </c>
      <c r="E135" s="60" t="s">
        <v>137</v>
      </c>
      <c r="F135" s="81"/>
      <c r="G135" s="383"/>
      <c r="H135" s="62">
        <v>240</v>
      </c>
      <c r="I135" s="62">
        <v>184</v>
      </c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 thickBot="1">
      <c r="A136" s="314"/>
      <c r="B136" s="57" t="s">
        <v>135</v>
      </c>
      <c r="C136" s="58" t="s">
        <v>42</v>
      </c>
      <c r="D136" s="58" t="s">
        <v>941</v>
      </c>
      <c r="E136" s="60"/>
      <c r="F136" s="81"/>
      <c r="G136" s="383"/>
      <c r="H136" s="62">
        <v>36</v>
      </c>
      <c r="I136" s="62">
        <v>16</v>
      </c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hidden="1" customHeight="1" thickBot="1">
      <c r="A137" s="314"/>
      <c r="B137" s="57" t="s">
        <v>432</v>
      </c>
      <c r="C137" s="58" t="s">
        <v>54</v>
      </c>
      <c r="D137" s="58" t="s">
        <v>159</v>
      </c>
      <c r="E137" s="60"/>
      <c r="F137" s="81"/>
      <c r="G137" s="383"/>
      <c r="H137" s="62"/>
      <c r="I137" s="62"/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2.75" hidden="1" customHeight="1">
      <c r="A138" s="314"/>
      <c r="B138" s="57" t="s">
        <v>787</v>
      </c>
      <c r="C138" s="58" t="s">
        <v>54</v>
      </c>
      <c r="D138" s="59" t="s">
        <v>126</v>
      </c>
      <c r="E138" s="60"/>
      <c r="F138" s="81"/>
      <c r="G138" s="383"/>
      <c r="H138" s="58"/>
      <c r="I138" s="58"/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2.75" hidden="1" customHeight="1">
      <c r="A139" s="314"/>
      <c r="B139" s="57" t="s">
        <v>153</v>
      </c>
      <c r="C139" s="58" t="s">
        <v>91</v>
      </c>
      <c r="D139" s="58" t="s">
        <v>152</v>
      </c>
      <c r="E139" s="60"/>
      <c r="F139" s="81"/>
      <c r="G139" s="383"/>
      <c r="H139" s="58"/>
      <c r="I139" s="58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hidden="1" customHeight="1">
      <c r="A140" s="314"/>
      <c r="B140" s="57" t="s">
        <v>442</v>
      </c>
      <c r="C140" s="58" t="s">
        <v>178</v>
      </c>
      <c r="D140" s="59" t="s">
        <v>79</v>
      </c>
      <c r="E140" s="60"/>
      <c r="F140" s="81"/>
      <c r="G140" s="383"/>
      <c r="H140" s="62"/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5.2" hidden="1" customHeight="1">
      <c r="A141" s="314"/>
      <c r="B141" s="57" t="s">
        <v>448</v>
      </c>
      <c r="C141" s="58"/>
      <c r="D141" s="58" t="s">
        <v>79</v>
      </c>
      <c r="E141" s="60"/>
      <c r="F141" s="81"/>
      <c r="G141" s="383"/>
      <c r="H141" s="62"/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5.2" hidden="1" customHeight="1">
      <c r="A142" s="314"/>
      <c r="B142" s="57" t="s">
        <v>448</v>
      </c>
      <c r="C142" s="58"/>
      <c r="D142" s="58" t="s">
        <v>226</v>
      </c>
      <c r="E142" s="60"/>
      <c r="F142" s="81"/>
      <c r="G142" s="383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2.75" hidden="1" customHeight="1">
      <c r="A143" s="314"/>
      <c r="B143" s="57" t="s">
        <v>196</v>
      </c>
      <c r="C143" s="58" t="s">
        <v>54</v>
      </c>
      <c r="D143" s="59" t="s">
        <v>119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300</v>
      </c>
      <c r="C144" s="58" t="s">
        <v>54</v>
      </c>
      <c r="D144" s="59" t="s">
        <v>558</v>
      </c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537</v>
      </c>
      <c r="C145" s="58"/>
      <c r="D145" s="59" t="s">
        <v>126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89</v>
      </c>
      <c r="C146" s="58" t="s">
        <v>42</v>
      </c>
      <c r="D146" s="59" t="s">
        <v>161</v>
      </c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130</v>
      </c>
      <c r="C147" s="58" t="s">
        <v>108</v>
      </c>
      <c r="D147" s="59" t="s">
        <v>101</v>
      </c>
      <c r="E147" s="60"/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/>
      <c r="C148" s="58"/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276</v>
      </c>
      <c r="I181" s="77">
        <f>SUM(I135:I180)</f>
        <v>200</v>
      </c>
      <c r="J181" s="77">
        <f>SUM(J135:J180)</f>
        <v>0</v>
      </c>
      <c r="K181" s="77">
        <f>SUM(K135:K180)</f>
        <v>0</v>
      </c>
      <c r="L181" s="78">
        <f>IF(H181=0,0,(I181/H181*100))</f>
        <v>72.463768115942031</v>
      </c>
      <c r="M181" s="73">
        <f>IF(J181=0,0,(K181/J181*100))</f>
        <v>0</v>
      </c>
      <c r="N181" s="73">
        <v>7</v>
      </c>
      <c r="O181" s="73">
        <v>0</v>
      </c>
      <c r="P181" s="73">
        <f>N181/(N181+O181)*100</f>
        <v>100</v>
      </c>
      <c r="Q181" s="7"/>
      <c r="R181" s="7"/>
      <c r="S181" s="7"/>
      <c r="T181" s="7"/>
      <c r="U181" s="7"/>
      <c r="V181" s="7"/>
      <c r="W181" s="7"/>
    </row>
    <row r="182" spans="1:23" ht="12.75" customHeight="1" thickBot="1">
      <c r="A182" s="314"/>
      <c r="B182" s="57" t="s">
        <v>153</v>
      </c>
      <c r="C182" s="58" t="s">
        <v>91</v>
      </c>
      <c r="D182" s="59" t="s">
        <v>523</v>
      </c>
      <c r="E182" s="60"/>
      <c r="F182" s="81"/>
      <c r="G182" s="82"/>
      <c r="H182" s="58">
        <v>40</v>
      </c>
      <c r="I182" s="58">
        <v>40</v>
      </c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customHeight="1" thickBot="1">
      <c r="A183" s="314"/>
      <c r="B183" s="57" t="s">
        <v>153</v>
      </c>
      <c r="C183" s="58" t="s">
        <v>91</v>
      </c>
      <c r="D183" s="59" t="s">
        <v>778</v>
      </c>
      <c r="E183" s="60"/>
      <c r="F183" s="81"/>
      <c r="G183" s="404"/>
      <c r="H183" s="58">
        <v>40</v>
      </c>
      <c r="I183" s="58">
        <v>40</v>
      </c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customHeight="1">
      <c r="A184" s="314"/>
      <c r="B184" s="57" t="s">
        <v>153</v>
      </c>
      <c r="C184" s="58" t="s">
        <v>91</v>
      </c>
      <c r="D184" s="59" t="s">
        <v>547</v>
      </c>
      <c r="E184" s="60"/>
      <c r="F184" s="81"/>
      <c r="G184" s="404"/>
      <c r="H184" s="58">
        <v>10</v>
      </c>
      <c r="I184" s="58">
        <v>10</v>
      </c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5.2" customHeight="1">
      <c r="A185" s="314"/>
      <c r="B185" s="57" t="s">
        <v>153</v>
      </c>
      <c r="C185" s="58" t="s">
        <v>91</v>
      </c>
      <c r="D185" s="59" t="s">
        <v>136</v>
      </c>
      <c r="E185" s="60"/>
      <c r="F185" s="81"/>
      <c r="G185" s="404"/>
      <c r="H185" s="58">
        <v>52</v>
      </c>
      <c r="I185" s="58">
        <v>52</v>
      </c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5.2" customHeight="1" thickBot="1">
      <c r="A186" s="314"/>
      <c r="B186" s="57" t="s">
        <v>109</v>
      </c>
      <c r="C186" s="58" t="s">
        <v>108</v>
      </c>
      <c r="D186" s="59"/>
      <c r="E186" s="60"/>
      <c r="F186" s="81"/>
      <c r="G186" s="404"/>
      <c r="H186" s="58"/>
      <c r="I186" s="58">
        <v>100</v>
      </c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5.2" hidden="1" customHeight="1">
      <c r="A187" s="314"/>
      <c r="B187" s="57" t="s">
        <v>255</v>
      </c>
      <c r="C187" s="58" t="s">
        <v>42</v>
      </c>
      <c r="D187" s="58" t="s">
        <v>495</v>
      </c>
      <c r="E187" s="60" t="s">
        <v>496</v>
      </c>
      <c r="F187" s="81"/>
      <c r="G187" s="404"/>
      <c r="H187" s="58"/>
      <c r="I187" s="58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333</v>
      </c>
      <c r="C188" s="58" t="s">
        <v>42</v>
      </c>
      <c r="D188" s="58" t="s">
        <v>152</v>
      </c>
      <c r="E188" s="60"/>
      <c r="F188" s="81"/>
      <c r="G188" s="404"/>
      <c r="H188" s="62"/>
      <c r="I188" s="62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475</v>
      </c>
      <c r="C189" s="58" t="s">
        <v>54</v>
      </c>
      <c r="D189" s="59"/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407</v>
      </c>
      <c r="C190" s="58" t="s">
        <v>108</v>
      </c>
      <c r="D190" s="59"/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408</v>
      </c>
      <c r="C191" s="58" t="s">
        <v>108</v>
      </c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57" t="s">
        <v>163</v>
      </c>
      <c r="C198" s="58" t="s">
        <v>108</v>
      </c>
      <c r="D198" s="59" t="s">
        <v>101</v>
      </c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 thickBot="1">
      <c r="A199" s="314"/>
      <c r="B199" s="57" t="s">
        <v>163</v>
      </c>
      <c r="C199" s="58" t="s">
        <v>91</v>
      </c>
      <c r="D199" s="59" t="s">
        <v>127</v>
      </c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5.2" customHeight="1" thickBot="1">
      <c r="A200" s="314"/>
      <c r="B200" s="316" t="s">
        <v>158</v>
      </c>
      <c r="C200" s="316"/>
      <c r="D200" s="316"/>
      <c r="E200" s="316"/>
      <c r="F200" s="316"/>
      <c r="G200" s="316"/>
      <c r="H200" s="77">
        <f>SUM(H182:H199)</f>
        <v>142</v>
      </c>
      <c r="I200" s="77">
        <f>SUM(I182:I199)</f>
        <v>242</v>
      </c>
      <c r="J200" s="77">
        <f>SUM(J182:J199)</f>
        <v>0</v>
      </c>
      <c r="K200" s="77">
        <f>SUM(K182:K199)</f>
        <v>0</v>
      </c>
      <c r="L200" s="78">
        <f>IF(H200=0,0,(I200/H200*100))</f>
        <v>170.42253521126759</v>
      </c>
      <c r="M200" s="73">
        <f>IF(K200=0,0,(I200/K200*100))</f>
        <v>0</v>
      </c>
      <c r="N200" s="73">
        <v>6</v>
      </c>
      <c r="O200" s="73">
        <v>0</v>
      </c>
      <c r="P200" s="73">
        <f>N200/(N200+O200)*100</f>
        <v>100</v>
      </c>
      <c r="Q200" s="7"/>
      <c r="R200" s="7"/>
      <c r="S200" s="7"/>
      <c r="T200" s="7"/>
      <c r="U200" s="7"/>
      <c r="V200" s="7"/>
      <c r="W200" s="7"/>
    </row>
    <row r="201" spans="1:23" ht="15.2" hidden="1" customHeight="1">
      <c r="A201" s="314"/>
      <c r="B201" s="57" t="s">
        <v>82</v>
      </c>
      <c r="C201" s="58" t="s">
        <v>226</v>
      </c>
      <c r="D201" s="58" t="s">
        <v>226</v>
      </c>
      <c r="E201" s="60" t="s">
        <v>84</v>
      </c>
      <c r="F201" s="81"/>
      <c r="G201" s="335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5.2" hidden="1" customHeight="1">
      <c r="A202" s="314"/>
      <c r="B202" s="57" t="s">
        <v>82</v>
      </c>
      <c r="C202" s="58" t="s">
        <v>111</v>
      </c>
      <c r="D202" s="58" t="s">
        <v>111</v>
      </c>
      <c r="E202" s="60" t="s">
        <v>84</v>
      </c>
      <c r="F202" s="81"/>
      <c r="G202" s="336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5.2" hidden="1" customHeight="1">
      <c r="A203" s="314"/>
      <c r="B203" s="57" t="s">
        <v>65</v>
      </c>
      <c r="C203" s="58" t="s">
        <v>54</v>
      </c>
      <c r="D203" s="59" t="s">
        <v>43</v>
      </c>
      <c r="E203" s="60"/>
      <c r="F203" s="81"/>
      <c r="G203" s="337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456</v>
      </c>
      <c r="C204" s="58" t="s">
        <v>108</v>
      </c>
      <c r="D204" s="59"/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299</v>
      </c>
      <c r="C205" s="58" t="s">
        <v>42</v>
      </c>
      <c r="D205" s="59" t="s">
        <v>476</v>
      </c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175</v>
      </c>
      <c r="E212" s="60" t="s">
        <v>176</v>
      </c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 thickBo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5" hidden="1" customHeight="1" thickBot="1">
      <c r="A220" s="314"/>
      <c r="B220" s="316" t="s">
        <v>211</v>
      </c>
      <c r="C220" s="316"/>
      <c r="D220" s="316"/>
      <c r="E220" s="316"/>
      <c r="F220" s="316"/>
      <c r="G220" s="316"/>
      <c r="H220" s="77">
        <f>SUM(H201:H219)</f>
        <v>0</v>
      </c>
      <c r="I220" s="77">
        <f>SUM(I201:I219)</f>
        <v>0</v>
      </c>
      <c r="J220" s="77">
        <f>SUM(J201:J219)</f>
        <v>0</v>
      </c>
      <c r="K220" s="77">
        <f>SUM(K201:K219)</f>
        <v>0</v>
      </c>
      <c r="L220" s="78">
        <f>IF(H220=0,0,(I220/H220*100))</f>
        <v>0</v>
      </c>
      <c r="M220" s="73">
        <f>IF(K220=0,0,(I220/K220*100))</f>
        <v>0</v>
      </c>
      <c r="N220" s="73"/>
      <c r="O220" s="73"/>
      <c r="P220" s="73" t="e">
        <f>N220/(N220+O220)*100</f>
        <v>#DIV/0!</v>
      </c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630</v>
      </c>
      <c r="C221" s="58" t="s">
        <v>108</v>
      </c>
      <c r="D221" s="59"/>
      <c r="E221" s="60"/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575</v>
      </c>
      <c r="C222" s="58" t="s">
        <v>108</v>
      </c>
      <c r="D222" s="59"/>
      <c r="E222" s="60"/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hidden="1" customHeight="1" thickBot="1">
      <c r="A247" s="314"/>
      <c r="B247" s="316" t="s">
        <v>609</v>
      </c>
      <c r="C247" s="316"/>
      <c r="D247" s="316"/>
      <c r="E247" s="316"/>
      <c r="F247" s="316"/>
      <c r="G247" s="316"/>
      <c r="H247" s="77">
        <f>SUM(H221:H246)</f>
        <v>0</v>
      </c>
      <c r="I247" s="77">
        <f>SUM(I221:I246)</f>
        <v>0</v>
      </c>
      <c r="J247" s="77">
        <f>SUM(J221:J246)</f>
        <v>0</v>
      </c>
      <c r="K247" s="77">
        <f>SUM(K221:K246)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H247+H200+H181+H134+H220</f>
        <v>944</v>
      </c>
      <c r="I248" s="94">
        <f>I247+I200+I181+I134+I220</f>
        <v>658</v>
      </c>
      <c r="J248" s="94">
        <f>J247+J200+J181+J134+J220</f>
        <v>0</v>
      </c>
      <c r="K248" s="94">
        <f>K247+K200+K181+K134+K220</f>
        <v>0</v>
      </c>
      <c r="L248" s="78">
        <f>IF(H248=0,0,(I248/H248*100))</f>
        <v>69.703389830508485</v>
      </c>
      <c r="M248" s="73">
        <f>IF(J248=0,0,(K248/J248*100))</f>
        <v>0</v>
      </c>
      <c r="N248" s="73">
        <f>N134+N181+N247</f>
        <v>13</v>
      </c>
      <c r="O248" s="73">
        <f>O134+O181+O247</f>
        <v>0</v>
      </c>
      <c r="P248" s="73">
        <f>N248/(N248+O248)*100</f>
        <v>100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>
      <c r="A250" s="340"/>
      <c r="B250" s="57" t="s">
        <v>214</v>
      </c>
      <c r="C250" s="58" t="s">
        <v>42</v>
      </c>
      <c r="D250" s="58" t="s">
        <v>923</v>
      </c>
      <c r="E250" s="60" t="s">
        <v>215</v>
      </c>
      <c r="F250" s="81"/>
      <c r="G250" s="359"/>
      <c r="H250" s="62">
        <v>200</v>
      </c>
      <c r="I250" s="62">
        <v>200</v>
      </c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customHeight="1">
      <c r="A251" s="340"/>
      <c r="B251" s="57" t="s">
        <v>214</v>
      </c>
      <c r="C251" s="58" t="s">
        <v>42</v>
      </c>
      <c r="D251" s="58" t="s">
        <v>859</v>
      </c>
      <c r="E251" s="60" t="s">
        <v>215</v>
      </c>
      <c r="F251" s="81"/>
      <c r="G251" s="359"/>
      <c r="H251" s="64">
        <v>100</v>
      </c>
      <c r="I251" s="62">
        <v>80</v>
      </c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customHeight="1">
      <c r="A252" s="340"/>
      <c r="B252" s="57" t="s">
        <v>214</v>
      </c>
      <c r="C252" s="58" t="s">
        <v>42</v>
      </c>
      <c r="D252" s="58" t="s">
        <v>923</v>
      </c>
      <c r="E252" s="60" t="s">
        <v>546</v>
      </c>
      <c r="F252" s="81"/>
      <c r="G252" s="359"/>
      <c r="H252" s="64">
        <v>100</v>
      </c>
      <c r="I252" s="62">
        <v>100</v>
      </c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customHeight="1">
      <c r="A253" s="340"/>
      <c r="B253" s="57" t="s">
        <v>214</v>
      </c>
      <c r="C253" s="58" t="s">
        <v>42</v>
      </c>
      <c r="D253" s="58" t="s">
        <v>924</v>
      </c>
      <c r="E253" s="60" t="s">
        <v>546</v>
      </c>
      <c r="F253" s="81"/>
      <c r="G253" s="359"/>
      <c r="H253" s="64">
        <v>200</v>
      </c>
      <c r="I253" s="62">
        <v>200</v>
      </c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2.75" customHeight="1">
      <c r="A254" s="340"/>
      <c r="B254" s="57" t="s">
        <v>214</v>
      </c>
      <c r="C254" s="58" t="s">
        <v>42</v>
      </c>
      <c r="D254" s="58" t="s">
        <v>925</v>
      </c>
      <c r="E254" s="60" t="s">
        <v>215</v>
      </c>
      <c r="F254" s="81"/>
      <c r="G254" s="359"/>
      <c r="H254" s="64">
        <v>100</v>
      </c>
      <c r="I254" s="64">
        <v>100</v>
      </c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2.75" customHeight="1">
      <c r="A255" s="340"/>
      <c r="B255" s="57" t="s">
        <v>214</v>
      </c>
      <c r="C255" s="58" t="s">
        <v>42</v>
      </c>
      <c r="D255" s="58" t="s">
        <v>520</v>
      </c>
      <c r="E255" s="60" t="s">
        <v>546</v>
      </c>
      <c r="F255" s="81"/>
      <c r="G255" s="359"/>
      <c r="H255" s="64">
        <v>220</v>
      </c>
      <c r="I255" s="64">
        <v>215</v>
      </c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5.2" customHeight="1" thickBot="1">
      <c r="A256" s="340"/>
      <c r="B256" s="57" t="s">
        <v>214</v>
      </c>
      <c r="C256" s="58" t="s">
        <v>42</v>
      </c>
      <c r="D256" s="58" t="s">
        <v>136</v>
      </c>
      <c r="E256" s="60" t="s">
        <v>546</v>
      </c>
      <c r="F256" s="81"/>
      <c r="G256" s="359"/>
      <c r="H256" s="64">
        <v>52</v>
      </c>
      <c r="I256" s="64">
        <v>32</v>
      </c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57" t="s">
        <v>702</v>
      </c>
      <c r="C257" s="58" t="s">
        <v>79</v>
      </c>
      <c r="D257" s="58" t="s">
        <v>79</v>
      </c>
      <c r="E257" s="60"/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703</v>
      </c>
      <c r="C258" s="58" t="s">
        <v>79</v>
      </c>
      <c r="D258" s="58" t="s">
        <v>79</v>
      </c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704</v>
      </c>
      <c r="C259" s="58" t="s">
        <v>79</v>
      </c>
      <c r="D259" s="58" t="s">
        <v>79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972</v>
      </c>
      <c r="I287" s="77">
        <f>SUM(I249:I286)</f>
        <v>927</v>
      </c>
      <c r="J287" s="77">
        <f>SUM(J249:J286)</f>
        <v>0</v>
      </c>
      <c r="K287" s="77">
        <f>SUM(K249:K286)</f>
        <v>0</v>
      </c>
      <c r="L287" s="78">
        <f>IF(H287=0,0,(I287/H287*100))</f>
        <v>95.370370370370367</v>
      </c>
      <c r="M287" s="73">
        <f>IF(K287=0,0,(I287/K287*100))</f>
        <v>0</v>
      </c>
      <c r="N287" s="73">
        <v>9</v>
      </c>
      <c r="O287" s="73">
        <v>0</v>
      </c>
      <c r="P287" s="73">
        <f>N287/(N287+O287)*100</f>
        <v>100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439</v>
      </c>
      <c r="C288" s="58"/>
      <c r="D288" s="58"/>
      <c r="E288" s="60"/>
      <c r="F288" s="81"/>
      <c r="G288" s="82"/>
      <c r="H288" s="106">
        <v>90</v>
      </c>
      <c r="I288" s="106">
        <v>92</v>
      </c>
      <c r="J288" s="58"/>
      <c r="K288" s="86"/>
      <c r="L288" s="86"/>
      <c r="M288" s="87"/>
      <c r="N288" s="87"/>
      <c r="O288" s="87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5.2" customHeight="1">
      <c r="A289" s="340"/>
      <c r="B289" s="57" t="s">
        <v>926</v>
      </c>
      <c r="C289" s="58"/>
      <c r="D289" s="58"/>
      <c r="E289" s="60"/>
      <c r="F289" s="81"/>
      <c r="G289" s="82"/>
      <c r="H289" s="106">
        <v>90</v>
      </c>
      <c r="I289" s="106">
        <v>87</v>
      </c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2.75" customHeight="1" thickBot="1">
      <c r="A290" s="340"/>
      <c r="B290" s="57" t="s">
        <v>919</v>
      </c>
      <c r="C290" s="58"/>
      <c r="D290" s="59"/>
      <c r="E290" s="60"/>
      <c r="F290" s="81"/>
      <c r="G290" s="82"/>
      <c r="H290" s="106"/>
      <c r="I290" s="106">
        <v>1</v>
      </c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hidden="1" customHeight="1">
      <c r="A291" s="340"/>
      <c r="B291" s="57" t="s">
        <v>248</v>
      </c>
      <c r="C291" s="58" t="s">
        <v>98</v>
      </c>
      <c r="D291" s="58"/>
      <c r="E291" s="60"/>
      <c r="F291" s="81"/>
      <c r="G291" s="82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249</v>
      </c>
      <c r="C292" s="58" t="s">
        <v>98</v>
      </c>
      <c r="D292" s="58" t="s">
        <v>246</v>
      </c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180</v>
      </c>
      <c r="I324" s="77">
        <f>SUM(I288:I323)</f>
        <v>180</v>
      </c>
      <c r="J324" s="77">
        <f>SUM(J288:J323)</f>
        <v>0</v>
      </c>
      <c r="K324" s="77">
        <f>SUM(K288:K323)</f>
        <v>0</v>
      </c>
      <c r="L324" s="78">
        <f>IF(H324=0,0,(I324/H324*100))</f>
        <v>100</v>
      </c>
      <c r="M324" s="73">
        <f>IF(K324=0,0,(I324/K324*100))</f>
        <v>0</v>
      </c>
      <c r="N324" s="73">
        <v>7</v>
      </c>
      <c r="O324" s="73">
        <v>0</v>
      </c>
      <c r="P324" s="73">
        <f>N324/(N324+O324)*100</f>
        <v>100</v>
      </c>
      <c r="Q324" s="7"/>
      <c r="R324" s="7"/>
      <c r="S324" s="7"/>
      <c r="T324" s="7"/>
      <c r="U324" s="7"/>
      <c r="V324" s="7"/>
      <c r="W324" s="7"/>
    </row>
    <row r="325" spans="1:23" ht="12.75" customHeight="1">
      <c r="A325" s="340"/>
      <c r="B325" s="57" t="s">
        <v>860</v>
      </c>
      <c r="C325" s="58"/>
      <c r="D325" s="59"/>
      <c r="E325" s="60"/>
      <c r="F325" s="81"/>
      <c r="G325" s="82"/>
      <c r="H325" s="106">
        <v>180</v>
      </c>
      <c r="I325" s="106">
        <v>170</v>
      </c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2.75" customHeight="1">
      <c r="A326" s="340"/>
      <c r="B326" s="57" t="s">
        <v>908</v>
      </c>
      <c r="C326" s="58"/>
      <c r="D326" s="59"/>
      <c r="E326" s="60"/>
      <c r="F326" s="81"/>
      <c r="G326" s="82"/>
      <c r="H326" s="106"/>
      <c r="I326" s="106">
        <v>10</v>
      </c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5.2" customHeight="1">
      <c r="A327" s="340"/>
      <c r="B327" s="57" t="s">
        <v>636</v>
      </c>
      <c r="C327" s="58"/>
      <c r="D327" s="59"/>
      <c r="E327" s="60"/>
      <c r="F327" s="81"/>
      <c r="G327" s="82"/>
      <c r="H327" s="106">
        <v>100</v>
      </c>
      <c r="I327" s="106">
        <v>100</v>
      </c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customHeight="1">
      <c r="A328" s="340"/>
      <c r="B328" s="57" t="s">
        <v>933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customHeight="1">
      <c r="A329" s="340"/>
      <c r="B329" s="57" t="s">
        <v>934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customHeight="1">
      <c r="A330" s="340"/>
      <c r="B330" s="117" t="s">
        <v>935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customHeight="1">
      <c r="A331" s="340"/>
      <c r="B331" s="117" t="s">
        <v>936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customHeight="1">
      <c r="A332" s="340"/>
      <c r="B332" s="117" t="s">
        <v>937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customHeight="1" thickBot="1">
      <c r="A333" s="340"/>
      <c r="B333" s="57" t="s">
        <v>938</v>
      </c>
      <c r="C333" s="58"/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 thickBo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6.5" customHeight="1" thickBot="1">
      <c r="A339" s="340"/>
      <c r="B339" s="316" t="s">
        <v>158</v>
      </c>
      <c r="C339" s="316"/>
      <c r="D339" s="316"/>
      <c r="E339" s="316"/>
      <c r="F339" s="316"/>
      <c r="G339" s="316"/>
      <c r="H339" s="77">
        <f>SUM(H325:H338)</f>
        <v>280</v>
      </c>
      <c r="I339" s="77">
        <f>SUM(I325:I338)</f>
        <v>280</v>
      </c>
      <c r="J339" s="77">
        <f>SUM(J325:J338)</f>
        <v>0</v>
      </c>
      <c r="K339" s="77">
        <f>SUM(K325:K338)</f>
        <v>0</v>
      </c>
      <c r="L339" s="78">
        <f>IF(H339=0,0,(I339/H339*100))</f>
        <v>100</v>
      </c>
      <c r="M339" s="73">
        <f>IF(K339=0,0,(I339/K339*100))</f>
        <v>0</v>
      </c>
      <c r="N339" s="73">
        <v>18</v>
      </c>
      <c r="O339" s="73">
        <v>0</v>
      </c>
      <c r="P339" s="73">
        <f>N339/(N339+O339)*100</f>
        <v>100</v>
      </c>
      <c r="Q339" s="7"/>
      <c r="R339" s="7"/>
      <c r="S339" s="7"/>
      <c r="T339" s="7"/>
      <c r="U339" s="7"/>
      <c r="V339" s="7"/>
      <c r="W339" s="7"/>
    </row>
    <row r="340" spans="1:23" ht="12.75" hidden="1" customHeight="1" thickBot="1">
      <c r="A340" s="340"/>
      <c r="B340" s="57" t="s">
        <v>551</v>
      </c>
      <c r="C340" s="58"/>
      <c r="D340" s="59"/>
      <c r="E340" s="60"/>
      <c r="F340" s="81"/>
      <c r="G340" s="376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 thickBot="1">
      <c r="A341" s="340"/>
      <c r="B341" s="57" t="s">
        <v>750</v>
      </c>
      <c r="C341" s="58"/>
      <c r="D341" s="59"/>
      <c r="E341" s="60"/>
      <c r="F341" s="81"/>
      <c r="G341" s="378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/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hidden="1" customHeight="1" thickBot="1">
      <c r="A379" s="340"/>
      <c r="B379" s="316" t="s">
        <v>211</v>
      </c>
      <c r="C379" s="316"/>
      <c r="D379" s="316"/>
      <c r="E379" s="316"/>
      <c r="F379" s="316"/>
      <c r="G379" s="316"/>
      <c r="H379" s="77">
        <f>SUM(H340:H378)</f>
        <v>0</v>
      </c>
      <c r="I379" s="77">
        <f>SUM(I340:I378)</f>
        <v>0</v>
      </c>
      <c r="J379" s="77">
        <f>SUM(J340:J378)</f>
        <v>0</v>
      </c>
      <c r="K379" s="77">
        <f>SUM(K340:K378)</f>
        <v>0</v>
      </c>
      <c r="L379" s="78">
        <f>IF(H379=0,0,(I379/H379*100))</f>
        <v>0</v>
      </c>
      <c r="M379" s="73">
        <f>IF(K379=0,0,(I379/K379*100))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H287+H324+H379+H339</f>
        <v>1432</v>
      </c>
      <c r="I380" s="94">
        <f>I287+I324+I379+I339</f>
        <v>1387</v>
      </c>
      <c r="J380" s="94">
        <f>J287+J324+J379+J339</f>
        <v>0</v>
      </c>
      <c r="K380" s="94">
        <f>K287+K324+K379+K339</f>
        <v>0</v>
      </c>
      <c r="L380" s="78">
        <f>IF(H380=0,0,(I380/H380*100))</f>
        <v>96.857541899441344</v>
      </c>
      <c r="M380" s="73">
        <f>IF(K380=0,0,(I380/K380*100))</f>
        <v>0</v>
      </c>
      <c r="N380" s="94">
        <f>N287+N324+N379+N339</f>
        <v>34</v>
      </c>
      <c r="O380" s="94">
        <f>O287+O324+O379+O339</f>
        <v>0</v>
      </c>
      <c r="P380" s="73">
        <f>N380/(N380+O380)*100</f>
        <v>100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286</v>
      </c>
      <c r="B381" s="57" t="s">
        <v>290</v>
      </c>
      <c r="C381" s="58" t="s">
        <v>751</v>
      </c>
      <c r="D381" s="58" t="s">
        <v>288</v>
      </c>
      <c r="E381" s="60"/>
      <c r="F381" s="119"/>
      <c r="G381" s="366" t="s">
        <v>922</v>
      </c>
      <c r="H381" s="106">
        <v>50</v>
      </c>
      <c r="I381" s="106">
        <v>40</v>
      </c>
      <c r="J381" s="58"/>
      <c r="K381" s="83"/>
      <c r="L381" s="83"/>
      <c r="M381" s="84"/>
      <c r="N381" s="327"/>
      <c r="O381" s="327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>
      <c r="A382" s="342"/>
      <c r="B382" s="57" t="s">
        <v>561</v>
      </c>
      <c r="C382" s="58" t="s">
        <v>108</v>
      </c>
      <c r="D382" s="59"/>
      <c r="E382" s="60"/>
      <c r="F382" s="81"/>
      <c r="G382" s="366"/>
      <c r="H382" s="58"/>
      <c r="I382" s="58">
        <v>8</v>
      </c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customHeight="1" thickBot="1">
      <c r="A383" s="342"/>
      <c r="B383" s="57"/>
      <c r="C383" s="58"/>
      <c r="D383" s="58"/>
      <c r="E383" s="60"/>
      <c r="F383" s="81"/>
      <c r="G383" s="366"/>
      <c r="H383" s="58"/>
      <c r="I383" s="58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hidden="1" customHeight="1">
      <c r="A384" s="342"/>
      <c r="B384" s="57" t="s">
        <v>478</v>
      </c>
      <c r="C384" s="58" t="s">
        <v>127</v>
      </c>
      <c r="D384" s="58" t="s">
        <v>154</v>
      </c>
      <c r="E384" s="60"/>
      <c r="F384" s="81"/>
      <c r="G384" s="366"/>
      <c r="H384" s="58"/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hidden="1" customHeight="1">
      <c r="A385" s="342"/>
      <c r="B385" s="57" t="s">
        <v>748</v>
      </c>
      <c r="C385" s="59"/>
      <c r="D385" s="59"/>
      <c r="E385" s="60"/>
      <c r="F385" s="81"/>
      <c r="G385" s="120"/>
      <c r="H385" s="58"/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hidden="1" customHeight="1" thickBot="1">
      <c r="A386" s="342"/>
      <c r="B386" s="57" t="s">
        <v>749</v>
      </c>
      <c r="C386" s="58"/>
      <c r="D386" s="59"/>
      <c r="E386" s="60"/>
      <c r="F386" s="81"/>
      <c r="G386" s="120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hidden="1" customHeight="1">
      <c r="A387" s="342"/>
      <c r="B387" s="57" t="s">
        <v>420</v>
      </c>
      <c r="C387" s="58" t="s">
        <v>421</v>
      </c>
      <c r="D387" s="59" t="s">
        <v>79</v>
      </c>
      <c r="E387" s="60"/>
      <c r="F387" s="81"/>
      <c r="G387" s="1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422</v>
      </c>
      <c r="C388" s="58" t="s">
        <v>423</v>
      </c>
      <c r="D388" s="59" t="s">
        <v>121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422</v>
      </c>
      <c r="C389" s="58" t="s">
        <v>424</v>
      </c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50</v>
      </c>
      <c r="I572" s="94">
        <f>SUM(I381:I571)</f>
        <v>48</v>
      </c>
      <c r="J572" s="121">
        <f>SUM(J381:J571)</f>
        <v>0</v>
      </c>
      <c r="K572" s="121">
        <f>SUM(K381:K571)</f>
        <v>0</v>
      </c>
      <c r="L572" s="78">
        <f>IF(H572=0,0,(I572/H572*100))</f>
        <v>96</v>
      </c>
      <c r="M572" s="73">
        <f>IF(K572=0,0,(J572/K572*100))</f>
        <v>0</v>
      </c>
      <c r="N572" s="73">
        <v>3</v>
      </c>
      <c r="O572" s="73">
        <v>1</v>
      </c>
      <c r="P572" s="73">
        <f>N572/(N572+O572)*100</f>
        <v>75</v>
      </c>
      <c r="Q572" s="7"/>
      <c r="R572" s="7"/>
      <c r="S572" s="7"/>
      <c r="T572" s="7"/>
      <c r="U572" s="7"/>
      <c r="V572" s="7"/>
      <c r="W572" s="7"/>
    </row>
    <row r="573" spans="1:23" ht="12.75" hidden="1" customHeight="1">
      <c r="A573" s="314" t="s">
        <v>14</v>
      </c>
      <c r="B573" s="57" t="s">
        <v>724</v>
      </c>
      <c r="C573" s="58"/>
      <c r="D573" s="59"/>
      <c r="E573" s="60"/>
      <c r="F573" s="119"/>
      <c r="G573" s="8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2.75" hidden="1" customHeight="1">
      <c r="A574" s="314"/>
      <c r="B574" s="57" t="s">
        <v>654</v>
      </c>
      <c r="C574" s="58"/>
      <c r="D574" s="59"/>
      <c r="E574" s="60"/>
      <c r="F574" s="81"/>
      <c r="G574" s="120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 thickBot="1">
      <c r="A575" s="314"/>
      <c r="B575" s="57" t="s">
        <v>652</v>
      </c>
      <c r="C575" s="58"/>
      <c r="D575" s="58"/>
      <c r="E575" s="60"/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653</v>
      </c>
      <c r="C576" s="58"/>
      <c r="D576" s="58"/>
      <c r="E576" s="60"/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8.75" hidden="1" customHeight="1" thickBot="1">
      <c r="A578" s="344" t="s">
        <v>722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3526</v>
      </c>
      <c r="I579" s="130">
        <f>I108+I248+I380+I572+I578</f>
        <v>3239</v>
      </c>
      <c r="J579" s="130">
        <f>J108+J248+J380+J572+J578</f>
        <v>0</v>
      </c>
      <c r="K579" s="130">
        <f>K108+K248+K380+K572+K578</f>
        <v>0</v>
      </c>
      <c r="L579" s="78">
        <f>IF(H579=0,0,(I579/H579*100))</f>
        <v>91.860465116279073</v>
      </c>
      <c r="M579" s="73">
        <f>IF(J579=0,0,(K579/J579*100))</f>
        <v>0</v>
      </c>
      <c r="N579" s="73">
        <f>N578+N572+N380+N248+N108</f>
        <v>72</v>
      </c>
      <c r="O579" s="73">
        <f>O578+O572+O380+O248+O108</f>
        <v>4</v>
      </c>
      <c r="P579" s="73">
        <f>N579/(N579+O579)*100</f>
        <v>94.73684210526315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3239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0.91860465116279066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1100</v>
      </c>
      <c r="I581" s="132">
        <f t="shared" si="0"/>
        <v>1146</v>
      </c>
      <c r="J581" s="132">
        <f t="shared" si="0"/>
        <v>0</v>
      </c>
      <c r="K581" s="132">
        <f t="shared" si="0"/>
        <v>0</v>
      </c>
      <c r="L581" s="132">
        <f t="shared" si="0"/>
        <v>104.18181818181817</v>
      </c>
      <c r="M581" s="132">
        <f t="shared" si="0"/>
        <v>0</v>
      </c>
      <c r="N581" s="132">
        <f t="shared" si="0"/>
        <v>22</v>
      </c>
      <c r="O581" s="132">
        <f t="shared" si="0"/>
        <v>3</v>
      </c>
      <c r="P581" s="132">
        <f t="shared" si="0"/>
        <v>88</v>
      </c>
      <c r="Q581" s="7"/>
      <c r="R581" s="7"/>
      <c r="S581" s="7"/>
      <c r="T581" s="7"/>
      <c r="U581" s="7"/>
      <c r="V581" s="7"/>
      <c r="W581" s="7"/>
    </row>
    <row r="582" spans="1:23" ht="16.5" thickBot="1">
      <c r="A582" s="351" t="s">
        <v>383</v>
      </c>
      <c r="B582" s="351"/>
      <c r="C582" s="351"/>
      <c r="D582" s="351"/>
      <c r="E582" s="351"/>
      <c r="F582" s="131"/>
      <c r="G582" s="132"/>
      <c r="H582" s="132">
        <f t="shared" ref="H582:O582" si="1">H200+H181+H134</f>
        <v>944</v>
      </c>
      <c r="I582" s="132">
        <f t="shared" si="1"/>
        <v>658</v>
      </c>
      <c r="J582" s="132">
        <f t="shared" si="1"/>
        <v>0</v>
      </c>
      <c r="K582" s="132">
        <f t="shared" si="1"/>
        <v>0</v>
      </c>
      <c r="L582" s="132">
        <f t="shared" si="1"/>
        <v>283.95094211047956</v>
      </c>
      <c r="M582" s="132">
        <f t="shared" si="1"/>
        <v>0</v>
      </c>
      <c r="N582" s="132">
        <f t="shared" si="1"/>
        <v>19</v>
      </c>
      <c r="O582" s="132">
        <f t="shared" si="1"/>
        <v>0</v>
      </c>
      <c r="P582" s="132">
        <f>P248</f>
        <v>100</v>
      </c>
      <c r="Q582" s="7"/>
      <c r="R582" s="7"/>
      <c r="S582" s="7"/>
      <c r="T582" s="7"/>
      <c r="U582" s="7"/>
      <c r="V582" s="7"/>
      <c r="W582" s="7"/>
    </row>
    <row r="583" spans="1:23" ht="15.75" hidden="1">
      <c r="A583" s="351" t="s">
        <v>384</v>
      </c>
      <c r="B583" s="351"/>
      <c r="C583" s="351"/>
      <c r="D583" s="351"/>
      <c r="E583" s="351"/>
      <c r="F583" s="131"/>
      <c r="G583" s="132"/>
      <c r="H583" s="132">
        <f t="shared" ref="H583:O583" si="2">H247</f>
        <v>0</v>
      </c>
      <c r="I583" s="132">
        <f t="shared" si="2"/>
        <v>0</v>
      </c>
      <c r="J583" s="132">
        <f t="shared" si="2"/>
        <v>0</v>
      </c>
      <c r="K583" s="132">
        <f t="shared" si="2"/>
        <v>0</v>
      </c>
      <c r="L583" s="132">
        <f t="shared" si="2"/>
        <v>0</v>
      </c>
      <c r="M583" s="132">
        <f t="shared" si="2"/>
        <v>0</v>
      </c>
      <c r="N583" s="132">
        <f t="shared" si="2"/>
        <v>0</v>
      </c>
      <c r="O583" s="132">
        <f t="shared" si="2"/>
        <v>0</v>
      </c>
      <c r="P583" s="132"/>
      <c r="Q583" s="7"/>
      <c r="R583" s="7"/>
      <c r="S583" s="7"/>
      <c r="T583" s="7"/>
      <c r="U583" s="7"/>
      <c r="V583" s="7"/>
      <c r="W583" s="7"/>
    </row>
    <row r="584" spans="1:23" ht="16.5" thickBot="1">
      <c r="A584" s="351" t="s">
        <v>386</v>
      </c>
      <c r="B584" s="351"/>
      <c r="C584" s="351"/>
      <c r="D584" s="351"/>
      <c r="E584" s="351"/>
      <c r="F584" s="131"/>
      <c r="G584" s="132"/>
      <c r="H584" s="132">
        <f t="shared" ref="H584:O584" si="3">H287</f>
        <v>972</v>
      </c>
      <c r="I584" s="132">
        <f t="shared" si="3"/>
        <v>927</v>
      </c>
      <c r="J584" s="132">
        <f t="shared" si="3"/>
        <v>0</v>
      </c>
      <c r="K584" s="132">
        <f t="shared" si="3"/>
        <v>0</v>
      </c>
      <c r="L584" s="132">
        <f t="shared" si="3"/>
        <v>95.370370370370367</v>
      </c>
      <c r="M584" s="132">
        <f t="shared" si="3"/>
        <v>0</v>
      </c>
      <c r="N584" s="132">
        <f>N287+N339</f>
        <v>27</v>
      </c>
      <c r="O584" s="132">
        <f t="shared" si="3"/>
        <v>0</v>
      </c>
      <c r="P584" s="132">
        <f>(P339+P324)/2</f>
        <v>100</v>
      </c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387</v>
      </c>
      <c r="B585" s="351"/>
      <c r="C585" s="351"/>
      <c r="D585" s="351"/>
      <c r="E585" s="351"/>
      <c r="F585" s="131"/>
      <c r="G585" s="132"/>
      <c r="H585" s="132">
        <f>H379+H324+H339</f>
        <v>460</v>
      </c>
      <c r="I585" s="287">
        <f>I379+I324+I339</f>
        <v>460</v>
      </c>
      <c r="J585" s="132">
        <f t="shared" ref="J585:O585" si="4">J379+J324</f>
        <v>0</v>
      </c>
      <c r="K585" s="132">
        <f t="shared" si="4"/>
        <v>0</v>
      </c>
      <c r="L585" s="132">
        <f t="shared" si="4"/>
        <v>100</v>
      </c>
      <c r="M585" s="132">
        <f t="shared" si="4"/>
        <v>0</v>
      </c>
      <c r="N585" s="132">
        <f t="shared" si="4"/>
        <v>7</v>
      </c>
      <c r="O585" s="132">
        <f t="shared" si="4"/>
        <v>0</v>
      </c>
      <c r="P585" s="132">
        <f>P380</f>
        <v>100</v>
      </c>
      <c r="Q585" s="7"/>
      <c r="R585" s="7"/>
      <c r="S585" s="7"/>
      <c r="T585" s="7"/>
      <c r="U585" s="7"/>
      <c r="V585" s="7"/>
      <c r="W585" s="7"/>
    </row>
    <row r="586" spans="1:23" ht="16.5" thickBot="1">
      <c r="A586" s="351" t="s">
        <v>388</v>
      </c>
      <c r="B586" s="351"/>
      <c r="C586" s="351"/>
      <c r="D586" s="351"/>
      <c r="E586" s="351"/>
      <c r="F586" s="131"/>
      <c r="G586" s="132"/>
      <c r="H586" s="132">
        <f t="shared" ref="H586:P586" si="5">H572</f>
        <v>50</v>
      </c>
      <c r="I586" s="132">
        <f t="shared" si="5"/>
        <v>48</v>
      </c>
      <c r="J586" s="132">
        <f t="shared" si="5"/>
        <v>0</v>
      </c>
      <c r="K586" s="132">
        <f t="shared" si="5"/>
        <v>0</v>
      </c>
      <c r="L586" s="132">
        <f t="shared" si="5"/>
        <v>96</v>
      </c>
      <c r="M586" s="132">
        <f t="shared" si="5"/>
        <v>0</v>
      </c>
      <c r="N586" s="132">
        <f t="shared" si="5"/>
        <v>3</v>
      </c>
      <c r="O586" s="132">
        <f t="shared" si="5"/>
        <v>1</v>
      </c>
      <c r="P586" s="132">
        <f t="shared" si="5"/>
        <v>75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428</v>
      </c>
      <c r="B587" s="351"/>
      <c r="C587" s="351"/>
      <c r="D587" s="351"/>
      <c r="E587" s="351"/>
      <c r="F587" s="131"/>
      <c r="G587" s="132"/>
      <c r="H587" s="132">
        <f t="shared" ref="H587:P587" si="6">H578</f>
        <v>0</v>
      </c>
      <c r="I587" s="132">
        <f t="shared" si="6"/>
        <v>0</v>
      </c>
      <c r="J587" s="132">
        <f t="shared" si="6"/>
        <v>0</v>
      </c>
      <c r="K587" s="132">
        <f t="shared" si="6"/>
        <v>0</v>
      </c>
      <c r="L587" s="132">
        <f t="shared" si="6"/>
        <v>0</v>
      </c>
      <c r="M587" s="132">
        <f t="shared" si="6"/>
        <v>0</v>
      </c>
      <c r="N587" s="132">
        <f t="shared" si="6"/>
        <v>0</v>
      </c>
      <c r="O587" s="132">
        <f t="shared" si="6"/>
        <v>0</v>
      </c>
      <c r="P587" s="132" t="e">
        <f t="shared" si="6"/>
        <v>#DIV/0!</v>
      </c>
      <c r="Q587" s="7"/>
      <c r="R587" s="7"/>
      <c r="S587" s="7"/>
      <c r="T587" s="7"/>
      <c r="U587" s="7"/>
      <c r="V587" s="7"/>
      <c r="W587" s="7"/>
    </row>
    <row r="588" spans="1:23" ht="13.5" thickBo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"/>
      <c r="O588" s="3"/>
      <c r="P588" s="3"/>
      <c r="Q588" s="7"/>
      <c r="R588" s="7"/>
      <c r="S588" s="7"/>
      <c r="T588" s="7"/>
      <c r="U588" s="7"/>
      <c r="V588" s="7"/>
      <c r="W588" s="7"/>
    </row>
    <row r="589" spans="1:23" ht="15" thickTop="1">
      <c r="A589" s="353" t="s">
        <v>921</v>
      </c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134"/>
      <c r="O589" s="134"/>
      <c r="P589" s="134"/>
      <c r="Q589" s="7"/>
      <c r="R589" s="7"/>
      <c r="S589" s="7"/>
      <c r="T589" s="7"/>
      <c r="U589" s="7"/>
      <c r="V589" s="7"/>
      <c r="W589" s="7"/>
    </row>
    <row r="590" spans="1:23" ht="15">
      <c r="A590" s="135"/>
      <c r="B590" s="136"/>
      <c r="C590" s="137"/>
      <c r="D590" s="138"/>
      <c r="E590" s="136"/>
      <c r="F590" s="136"/>
      <c r="G590" s="139"/>
      <c r="H590" s="140"/>
      <c r="I590" s="141"/>
      <c r="J590" s="354" t="s">
        <v>390</v>
      </c>
      <c r="K590" s="354"/>
      <c r="L590" s="354"/>
      <c r="M590" s="354"/>
      <c r="N590" s="276"/>
      <c r="O590" s="276"/>
      <c r="P590" s="276"/>
      <c r="Q590" s="7"/>
      <c r="R590" s="7"/>
      <c r="S590" s="7"/>
      <c r="T590" s="7"/>
      <c r="U590" s="7"/>
      <c r="V590" s="7"/>
      <c r="W590" s="7"/>
    </row>
    <row r="591" spans="1:23" ht="15">
      <c r="A591" s="143"/>
      <c r="B591" s="144"/>
      <c r="C591" s="144"/>
      <c r="D591" s="145"/>
      <c r="E591" s="146"/>
      <c r="F591" s="144"/>
      <c r="G591" s="147"/>
      <c r="H591" s="148"/>
      <c r="I591" s="149"/>
      <c r="J591" s="150"/>
      <c r="K591" s="144"/>
      <c r="L591" s="144"/>
      <c r="M591" s="151"/>
      <c r="N591" s="151"/>
      <c r="O591" s="151"/>
      <c r="P591" s="151"/>
      <c r="Q591" s="7"/>
      <c r="R591" s="7"/>
      <c r="S591" s="7"/>
      <c r="T591" s="7"/>
      <c r="U591" s="7"/>
      <c r="V591" s="7"/>
      <c r="W591" s="7"/>
    </row>
    <row r="592" spans="1:23" ht="15.75">
      <c r="A592" s="347" t="s">
        <v>841</v>
      </c>
      <c r="B592" s="347"/>
      <c r="C592" s="347"/>
      <c r="D592" s="348" t="s">
        <v>843</v>
      </c>
      <c r="E592" s="348"/>
      <c r="F592" s="348"/>
      <c r="G592" s="348"/>
      <c r="H592" s="348"/>
      <c r="I592" s="348"/>
      <c r="J592" s="349" t="s">
        <v>391</v>
      </c>
      <c r="K592" s="349"/>
      <c r="L592" s="349"/>
      <c r="M592" s="349"/>
      <c r="N592" s="277"/>
      <c r="O592" s="277"/>
      <c r="P592" s="277"/>
      <c r="Q592" s="7"/>
      <c r="R592" s="7"/>
      <c r="S592" s="7"/>
      <c r="T592" s="7"/>
      <c r="U592" s="7"/>
      <c r="V592" s="7"/>
      <c r="W592" s="7"/>
    </row>
    <row r="593" spans="1:23" ht="15.75" thickBot="1">
      <c r="A593" s="355" t="s">
        <v>842</v>
      </c>
      <c r="B593" s="355"/>
      <c r="C593" s="355"/>
      <c r="D593" s="356" t="s">
        <v>392</v>
      </c>
      <c r="E593" s="356"/>
      <c r="F593" s="356"/>
      <c r="G593" s="356"/>
      <c r="H593" s="356"/>
      <c r="I593" s="356"/>
      <c r="J593" s="357" t="s">
        <v>393</v>
      </c>
      <c r="K593" s="357"/>
      <c r="L593" s="357"/>
      <c r="M593" s="357"/>
      <c r="N593" s="275"/>
      <c r="O593" s="275"/>
      <c r="P593" s="275"/>
      <c r="Q593" s="7"/>
      <c r="R593" s="7"/>
      <c r="S593" s="7"/>
      <c r="T593" s="7"/>
      <c r="U593" s="7"/>
      <c r="V593" s="7"/>
      <c r="W593" s="7"/>
    </row>
    <row r="594" spans="1:23" ht="15" thickTop="1">
      <c r="A594" s="154"/>
      <c r="B594" s="154"/>
      <c r="C594" s="154"/>
      <c r="D594" s="154"/>
      <c r="E594" s="155"/>
      <c r="F594" s="154"/>
      <c r="G594" s="155"/>
      <c r="H594" s="156"/>
      <c r="I594" s="156"/>
      <c r="J594" s="154"/>
      <c r="K594" s="154"/>
      <c r="L594" s="154"/>
      <c r="M594" s="154"/>
      <c r="N594" s="154"/>
      <c r="O594" s="154"/>
      <c r="P594" s="154"/>
      <c r="Q594" s="7"/>
      <c r="R594" s="7"/>
      <c r="S594" s="7"/>
      <c r="T594" s="7"/>
      <c r="U594" s="7"/>
      <c r="V594" s="7"/>
      <c r="W594" s="7"/>
    </row>
    <row r="595" spans="1:23" ht="14.25">
      <c r="A595" s="154" t="s">
        <v>394</v>
      </c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358" t="s">
        <v>395</v>
      </c>
      <c r="B596" s="358"/>
      <c r="C596" s="154">
        <f>Total!B37</f>
        <v>57589</v>
      </c>
      <c r="D596" s="157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396</v>
      </c>
      <c r="B597" s="358"/>
      <c r="C597" s="158">
        <f>Total!C37</f>
        <v>6904</v>
      </c>
      <c r="D597" s="159"/>
      <c r="E597" s="160"/>
      <c r="F597" s="7"/>
      <c r="G597" s="160"/>
      <c r="H597" s="161"/>
      <c r="I597" s="161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>
      <c r="C598" s="35">
        <f>SUM(C596:C597)</f>
        <v>64493</v>
      </c>
    </row>
  </sheetData>
  <sheetProtection selectLockedCells="1" selectUnlockedCells="1"/>
  <mergeCells count="78">
    <mergeCell ref="G201:G203"/>
    <mergeCell ref="A593:C593"/>
    <mergeCell ref="D593:I593"/>
    <mergeCell ref="J593:M593"/>
    <mergeCell ref="A596:B596"/>
    <mergeCell ref="L580:M580"/>
    <mergeCell ref="A581:E581"/>
    <mergeCell ref="A582:E582"/>
    <mergeCell ref="A583:E583"/>
    <mergeCell ref="A584:E584"/>
    <mergeCell ref="A585:E585"/>
    <mergeCell ref="A572:F572"/>
    <mergeCell ref="A573:A577"/>
    <mergeCell ref="A578:F578"/>
    <mergeCell ref="A579:G579"/>
    <mergeCell ref="A580:E580"/>
    <mergeCell ref="A597:B597"/>
    <mergeCell ref="A586:E586"/>
    <mergeCell ref="A587:E587"/>
    <mergeCell ref="A588:M588"/>
    <mergeCell ref="A589:M589"/>
    <mergeCell ref="J590:M590"/>
    <mergeCell ref="A592:C592"/>
    <mergeCell ref="D592:I592"/>
    <mergeCell ref="J592:M592"/>
    <mergeCell ref="G580:K580"/>
    <mergeCell ref="A380:G380"/>
    <mergeCell ref="A381:A571"/>
    <mergeCell ref="G381:G384"/>
    <mergeCell ref="N381:O381"/>
    <mergeCell ref="H481:H483"/>
    <mergeCell ref="H506:H507"/>
    <mergeCell ref="I560:I561"/>
    <mergeCell ref="H562:H563"/>
    <mergeCell ref="B247:G247"/>
    <mergeCell ref="A248:F248"/>
    <mergeCell ref="A249:A379"/>
    <mergeCell ref="G250:G260"/>
    <mergeCell ref="N250:O250"/>
    <mergeCell ref="N252:O252"/>
    <mergeCell ref="B287:G287"/>
    <mergeCell ref="B324:G324"/>
    <mergeCell ref="B379:G379"/>
    <mergeCell ref="B339:G339"/>
    <mergeCell ref="A109:A247"/>
    <mergeCell ref="G110:G117"/>
    <mergeCell ref="B134:G134"/>
    <mergeCell ref="B200:G200"/>
    <mergeCell ref="G340:G341"/>
    <mergeCell ref="B220:G220"/>
    <mergeCell ref="N136:O136"/>
    <mergeCell ref="N140:O140"/>
    <mergeCell ref="B181:G181"/>
    <mergeCell ref="N182:O182"/>
    <mergeCell ref="G183:G188"/>
    <mergeCell ref="N184:O184"/>
    <mergeCell ref="G135:G142"/>
    <mergeCell ref="B74:G74"/>
    <mergeCell ref="G75:G80"/>
    <mergeCell ref="B107:G107"/>
    <mergeCell ref="A108:F108"/>
    <mergeCell ref="A13:A107"/>
    <mergeCell ref="G49:G65"/>
    <mergeCell ref="P8:P11"/>
    <mergeCell ref="C9:F9"/>
    <mergeCell ref="D10:F10"/>
    <mergeCell ref="D11:F11"/>
    <mergeCell ref="H69:H70"/>
    <mergeCell ref="D12:F12"/>
    <mergeCell ref="N51:N57"/>
    <mergeCell ref="G14:G20"/>
    <mergeCell ref="B48:G48"/>
    <mergeCell ref="N8:O9"/>
    <mergeCell ref="A3:K3"/>
    <mergeCell ref="B7:I7"/>
    <mergeCell ref="A8:G8"/>
    <mergeCell ref="H8:I9"/>
    <mergeCell ref="J8:K9"/>
  </mergeCells>
  <printOptions horizontalCentered="1"/>
  <pageMargins left="0.31496062992125984" right="0.31496062992125984" top="1.01" bottom="0.55118110236220474" header="0.77" footer="0.31496062992125984"/>
  <pageSetup paperSize="9" scale="53" firstPageNumber="0" orientation="portrait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AE598"/>
  <sheetViews>
    <sheetView zoomScale="80" zoomScaleNormal="80" workbookViewId="0">
      <selection activeCell="K379" sqref="K379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 t="s">
        <v>19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931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1375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1375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-2250</v>
      </c>
      <c r="R8" s="7" t="s">
        <v>23</v>
      </c>
      <c r="S8" s="7"/>
      <c r="T8" s="7"/>
      <c r="U8" s="7"/>
      <c r="V8" s="7"/>
      <c r="W8" s="7"/>
      <c r="Y8" s="7">
        <f>+Y6-Y7</f>
        <v>1375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2.75" hidden="1" customHeight="1">
      <c r="A14" s="325"/>
      <c r="B14" s="57" t="s">
        <v>37</v>
      </c>
      <c r="C14" s="58"/>
      <c r="D14" s="58"/>
      <c r="E14" s="60"/>
      <c r="F14" s="61"/>
      <c r="G14" s="303"/>
      <c r="H14" s="62"/>
      <c r="I14" s="63"/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2.75" hidden="1" customHeight="1">
      <c r="A15" s="325"/>
      <c r="B15" s="57" t="s">
        <v>38</v>
      </c>
      <c r="C15" s="58"/>
      <c r="D15" s="58"/>
      <c r="E15" s="60"/>
      <c r="F15" s="61"/>
      <c r="G15" s="303"/>
      <c r="H15" s="62"/>
      <c r="I15" s="62"/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2.75" hidden="1" customHeight="1">
      <c r="A16" s="325"/>
      <c r="B16" s="57" t="s">
        <v>39</v>
      </c>
      <c r="C16" s="58"/>
      <c r="D16" s="58"/>
      <c r="E16" s="60"/>
      <c r="F16" s="61"/>
      <c r="G16" s="303"/>
      <c r="H16" s="62"/>
      <c r="I16" s="62"/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2.75" hidden="1" customHeight="1" thickBot="1">
      <c r="A17" s="325"/>
      <c r="B17" s="57" t="s">
        <v>40</v>
      </c>
      <c r="C17" s="58"/>
      <c r="D17" s="59"/>
      <c r="E17" s="60"/>
      <c r="F17" s="61"/>
      <c r="G17" s="303"/>
      <c r="H17" s="62"/>
      <c r="I17" s="62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485</v>
      </c>
      <c r="C18" s="58"/>
      <c r="D18" s="59"/>
      <c r="E18" s="60"/>
      <c r="F18" s="61"/>
      <c r="G18" s="303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 thickBot="1">
      <c r="A19" s="325"/>
      <c r="B19" s="57" t="s">
        <v>41</v>
      </c>
      <c r="C19" s="58"/>
      <c r="D19" s="59"/>
      <c r="E19" s="60"/>
      <c r="F19" s="61"/>
      <c r="G19" s="303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456</v>
      </c>
      <c r="C20" s="58" t="s">
        <v>108</v>
      </c>
      <c r="D20" s="59"/>
      <c r="E20" s="60"/>
      <c r="F20" s="61"/>
      <c r="G20" s="303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7.25" hidden="1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0</v>
      </c>
      <c r="I48" s="69">
        <f>SUM(I13:I47)</f>
        <v>0</v>
      </c>
      <c r="J48" s="70">
        <f>SUM(J13:J47)</f>
        <v>0</v>
      </c>
      <c r="K48" s="70">
        <f>SUM(K13:K47)</f>
        <v>0</v>
      </c>
      <c r="L48" s="71">
        <f>IF(H48=0,0,(I48/H48*100))</f>
        <v>0</v>
      </c>
      <c r="M48" s="73">
        <f>IF(J48=0,0,(K48/J48*100))</f>
        <v>0</v>
      </c>
      <c r="N48" s="72"/>
      <c r="O48" s="72"/>
      <c r="P48" s="73" t="e">
        <f>N48/(N48+O48)*100</f>
        <v>#DIV/0!</v>
      </c>
      <c r="Q48" s="7"/>
      <c r="R48" s="7"/>
      <c r="S48" s="7"/>
      <c r="T48" s="7"/>
      <c r="U48" s="7"/>
      <c r="V48" s="7"/>
      <c r="W48" s="7"/>
    </row>
    <row r="49" spans="1:23" ht="12.75" hidden="1" customHeight="1">
      <c r="A49" s="325"/>
      <c r="B49" s="57" t="s">
        <v>64</v>
      </c>
      <c r="C49" s="58" t="s">
        <v>42</v>
      </c>
      <c r="D49" s="59" t="s">
        <v>43</v>
      </c>
      <c r="E49" s="60"/>
      <c r="F49" s="61"/>
      <c r="G49" s="326"/>
      <c r="H49" s="62"/>
      <c r="I49" s="62"/>
      <c r="J49" s="58"/>
      <c r="K49" s="55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2.75" hidden="1" customHeight="1">
      <c r="A50" s="325"/>
      <c r="B50" s="57" t="s">
        <v>38</v>
      </c>
      <c r="C50" s="58" t="s">
        <v>42</v>
      </c>
      <c r="D50" s="59" t="s">
        <v>43</v>
      </c>
      <c r="E50" s="60"/>
      <c r="F50" s="61"/>
      <c r="G50" s="326"/>
      <c r="H50" s="62"/>
      <c r="I50" s="62"/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2.75" hidden="1" customHeight="1">
      <c r="A51" s="325"/>
      <c r="B51" s="57" t="s">
        <v>38</v>
      </c>
      <c r="C51" s="58" t="s">
        <v>42</v>
      </c>
      <c r="D51" s="59" t="s">
        <v>43</v>
      </c>
      <c r="E51" s="60"/>
      <c r="F51" s="61"/>
      <c r="G51" s="326"/>
      <c r="H51" s="62"/>
      <c r="I51" s="62"/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2.75" hidden="1" customHeight="1">
      <c r="A52" s="325"/>
      <c r="B52" s="57" t="s">
        <v>39</v>
      </c>
      <c r="C52" s="58" t="s">
        <v>42</v>
      </c>
      <c r="D52" s="59" t="s">
        <v>49</v>
      </c>
      <c r="E52" s="60"/>
      <c r="F52" s="61"/>
      <c r="G52" s="326"/>
      <c r="H52" s="64"/>
      <c r="I52" s="64"/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2.75" hidden="1" customHeight="1" thickBot="1">
      <c r="A53" s="325"/>
      <c r="B53" s="57" t="s">
        <v>40</v>
      </c>
      <c r="C53" s="58" t="s">
        <v>42</v>
      </c>
      <c r="D53" s="59" t="s">
        <v>43</v>
      </c>
      <c r="E53" s="60"/>
      <c r="F53" s="61"/>
      <c r="G53" s="326"/>
      <c r="H53" s="64"/>
      <c r="I53" s="64"/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2.75" hidden="1" customHeight="1">
      <c r="A54" s="325"/>
      <c r="B54" s="57" t="s">
        <v>61</v>
      </c>
      <c r="C54" s="58" t="s">
        <v>42</v>
      </c>
      <c r="D54" s="59" t="s">
        <v>43</v>
      </c>
      <c r="E54" s="60"/>
      <c r="F54" s="61"/>
      <c r="G54" s="326"/>
      <c r="H54" s="64"/>
      <c r="I54" s="64"/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2.75" hidden="1" customHeight="1">
      <c r="A55" s="325"/>
      <c r="B55" s="57" t="s">
        <v>63</v>
      </c>
      <c r="C55" s="58" t="s">
        <v>54</v>
      </c>
      <c r="D55" s="59" t="s">
        <v>43</v>
      </c>
      <c r="E55" s="60"/>
      <c r="F55" s="61"/>
      <c r="G55" s="326"/>
      <c r="H55" s="64"/>
      <c r="I55" s="64"/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2.75" hidden="1" customHeight="1">
      <c r="A56" s="325"/>
      <c r="B56" s="57" t="s">
        <v>64</v>
      </c>
      <c r="C56" s="58" t="s">
        <v>42</v>
      </c>
      <c r="D56" s="59" t="s">
        <v>43</v>
      </c>
      <c r="E56" s="60"/>
      <c r="F56" s="61"/>
      <c r="G56" s="326"/>
      <c r="H56" s="64"/>
      <c r="I56" s="64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2.75" hidden="1" customHeight="1">
      <c r="A57" s="325"/>
      <c r="B57" s="57" t="s">
        <v>485</v>
      </c>
      <c r="C57" s="59" t="s">
        <v>43</v>
      </c>
      <c r="D57" s="59" t="s">
        <v>43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 thickBot="1">
      <c r="A58" s="325"/>
      <c r="B58" s="57" t="s">
        <v>40</v>
      </c>
      <c r="C58" s="58" t="s">
        <v>42</v>
      </c>
      <c r="D58" s="59" t="s">
        <v>43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37</v>
      </c>
      <c r="C59" s="58" t="s">
        <v>42</v>
      </c>
      <c r="D59" s="59" t="s">
        <v>49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62</v>
      </c>
      <c r="C60" s="58" t="s">
        <v>186</v>
      </c>
      <c r="D60" s="58" t="s">
        <v>186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6.5" hidden="1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0</v>
      </c>
      <c r="I74" s="77">
        <f>SUM(I49:I73)</f>
        <v>0</v>
      </c>
      <c r="J74" s="77">
        <f>SUM(J49:J73)</f>
        <v>0</v>
      </c>
      <c r="K74" s="77">
        <f>SUM(K49:K73)</f>
        <v>0</v>
      </c>
      <c r="L74" s="78">
        <f>IF(H74=0,0,(I74/H74*100))</f>
        <v>0</v>
      </c>
      <c r="M74" s="73">
        <f>IF(J74=0,0,(K74/J74*100))</f>
        <v>0</v>
      </c>
      <c r="N74" s="73"/>
      <c r="O74" s="73"/>
      <c r="P74" s="73" t="e">
        <f>N74/(N74+O74)*100</f>
        <v>#DIV/0!</v>
      </c>
      <c r="Q74" s="7"/>
      <c r="R74" s="7"/>
      <c r="S74" s="7"/>
      <c r="T74" s="7"/>
      <c r="U74" s="7"/>
      <c r="V74" s="7"/>
      <c r="W74" s="7"/>
    </row>
    <row r="75" spans="1:23" ht="12.75" hidden="1" customHeight="1" thickBot="1">
      <c r="A75" s="325"/>
      <c r="B75" s="75" t="s">
        <v>770</v>
      </c>
      <c r="C75" s="58" t="s">
        <v>108</v>
      </c>
      <c r="D75" s="58"/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hidden="1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0</v>
      </c>
      <c r="I108" s="77">
        <f>I74+I107</f>
        <v>0</v>
      </c>
      <c r="J108" s="77">
        <f>J74+J107</f>
        <v>0</v>
      </c>
      <c r="K108" s="77">
        <f>K74+K107</f>
        <v>0</v>
      </c>
      <c r="L108" s="78">
        <f>IF(H108=0,0,(I108/H108*100))</f>
        <v>0</v>
      </c>
      <c r="M108" s="73">
        <f>IF(J108=0,0,(K108/J108*100))</f>
        <v>0</v>
      </c>
      <c r="N108" s="77">
        <f>N74+N107</f>
        <v>0</v>
      </c>
      <c r="O108" s="77">
        <f>O74+O107</f>
        <v>0</v>
      </c>
      <c r="P108" s="73" t="e">
        <f>N108/(N108+O108)*100</f>
        <v>#DIV/0!</v>
      </c>
      <c r="Q108" s="7"/>
      <c r="R108" s="7"/>
      <c r="S108" s="7"/>
      <c r="T108" s="7"/>
      <c r="U108" s="7"/>
      <c r="V108" s="7"/>
      <c r="W108" s="7"/>
    </row>
    <row r="109" spans="1:23" ht="12.75" hidden="1" customHeight="1">
      <c r="A109" s="314" t="s">
        <v>106</v>
      </c>
      <c r="B109" s="57" t="s">
        <v>107</v>
      </c>
      <c r="C109" s="58" t="s">
        <v>108</v>
      </c>
      <c r="D109" s="59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hidden="1" customHeight="1">
      <c r="A110" s="314"/>
      <c r="B110" s="57" t="s">
        <v>160</v>
      </c>
      <c r="C110" s="58" t="s">
        <v>108</v>
      </c>
      <c r="D110" s="58"/>
      <c r="E110" s="60"/>
      <c r="F110" s="81"/>
      <c r="G110" s="383"/>
      <c r="H110" s="62"/>
      <c r="I110" s="62"/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2" hidden="1" customHeight="1">
      <c r="A111" s="314"/>
      <c r="B111" s="57" t="s">
        <v>109</v>
      </c>
      <c r="C111" s="58" t="s">
        <v>108</v>
      </c>
      <c r="D111" s="58"/>
      <c r="E111" s="60"/>
      <c r="F111" s="81"/>
      <c r="G111" s="383"/>
      <c r="H111" s="62"/>
      <c r="I111" s="62"/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5.2" hidden="1" customHeight="1">
      <c r="A112" s="314"/>
      <c r="B112" s="57" t="s">
        <v>788</v>
      </c>
      <c r="C112" s="58" t="s">
        <v>54</v>
      </c>
      <c r="D112" s="58" t="s">
        <v>116</v>
      </c>
      <c r="E112" s="60"/>
      <c r="F112" s="81"/>
      <c r="G112" s="383"/>
      <c r="H112" s="62"/>
      <c r="I112" s="62"/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5.2" hidden="1" customHeight="1">
      <c r="A113" s="314"/>
      <c r="B113" s="57" t="s">
        <v>142</v>
      </c>
      <c r="C113" s="58" t="s">
        <v>108</v>
      </c>
      <c r="D113" s="58"/>
      <c r="E113" s="60"/>
      <c r="F113" s="81"/>
      <c r="G113" s="383"/>
      <c r="H113" s="62"/>
      <c r="I113" s="62"/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hidden="1" customHeight="1">
      <c r="A114" s="314"/>
      <c r="B114" s="57" t="s">
        <v>535</v>
      </c>
      <c r="C114" s="58" t="s">
        <v>54</v>
      </c>
      <c r="D114" s="58" t="s">
        <v>119</v>
      </c>
      <c r="E114" s="60"/>
      <c r="F114" s="81"/>
      <c r="G114" s="383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535</v>
      </c>
      <c r="C115" s="58" t="s">
        <v>54</v>
      </c>
      <c r="D115" s="58" t="s">
        <v>226</v>
      </c>
      <c r="E115" s="60"/>
      <c r="F115" s="81"/>
      <c r="G115" s="383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130</v>
      </c>
      <c r="C116" s="58" t="s">
        <v>108</v>
      </c>
      <c r="D116" s="58" t="s">
        <v>159</v>
      </c>
      <c r="E116" s="60"/>
      <c r="F116" s="81"/>
      <c r="G116" s="383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 thickBot="1">
      <c r="A117" s="314"/>
      <c r="B117" s="57" t="s">
        <v>120</v>
      </c>
      <c r="C117" s="58" t="s">
        <v>42</v>
      </c>
      <c r="D117" s="59" t="s">
        <v>156</v>
      </c>
      <c r="E117" s="60" t="s">
        <v>459</v>
      </c>
      <c r="F117" s="81"/>
      <c r="G117" s="383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hidden="1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0</v>
      </c>
      <c r="I134" s="77">
        <f>SUM(I109:I133)</f>
        <v>0</v>
      </c>
      <c r="J134" s="77">
        <f>SUM(J109:J133)</f>
        <v>0</v>
      </c>
      <c r="K134" s="77">
        <f>SUM(K109:K133)</f>
        <v>0</v>
      </c>
      <c r="L134" s="78">
        <f>IF(H134=0,0,(I134/H134*100))</f>
        <v>0</v>
      </c>
      <c r="M134" s="73">
        <f>IF(J134=0,0,(K134/J134*100))</f>
        <v>0</v>
      </c>
      <c r="N134" s="73">
        <v>7</v>
      </c>
      <c r="O134" s="73">
        <v>1</v>
      </c>
      <c r="P134" s="73">
        <f>N134/(N134+O134)*100</f>
        <v>87.5</v>
      </c>
      <c r="Q134" s="7"/>
      <c r="R134" s="7"/>
      <c r="S134" s="7"/>
      <c r="T134" s="7"/>
      <c r="U134" s="7"/>
      <c r="V134" s="7"/>
      <c r="W134" s="7"/>
    </row>
    <row r="135" spans="1:23" ht="15.2" hidden="1" customHeight="1">
      <c r="A135" s="314"/>
      <c r="B135" s="57" t="s">
        <v>112</v>
      </c>
      <c r="C135" s="58" t="s">
        <v>76</v>
      </c>
      <c r="D135" s="59" t="s">
        <v>113</v>
      </c>
      <c r="E135" s="60"/>
      <c r="F135" s="81"/>
      <c r="G135" s="363"/>
      <c r="H135" s="58"/>
      <c r="I135" s="58"/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hidden="1" customHeight="1" thickBot="1">
      <c r="A136" s="314"/>
      <c r="B136" s="57" t="s">
        <v>196</v>
      </c>
      <c r="C136" s="58" t="s">
        <v>54</v>
      </c>
      <c r="D136" s="59" t="s">
        <v>159</v>
      </c>
      <c r="E136" s="60"/>
      <c r="F136" s="81"/>
      <c r="G136" s="363"/>
      <c r="H136" s="58"/>
      <c r="I136" s="58"/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hidden="1" customHeight="1" thickBot="1">
      <c r="A137" s="314"/>
      <c r="B137" s="57" t="s">
        <v>78</v>
      </c>
      <c r="C137" s="58" t="s">
        <v>42</v>
      </c>
      <c r="D137" s="59" t="s">
        <v>79</v>
      </c>
      <c r="E137" s="60"/>
      <c r="F137" s="81"/>
      <c r="G137" s="363"/>
      <c r="H137" s="58"/>
      <c r="I137" s="58"/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hidden="1" customHeight="1">
      <c r="A138" s="314"/>
      <c r="B138" s="57" t="s">
        <v>573</v>
      </c>
      <c r="C138" s="58" t="s">
        <v>42</v>
      </c>
      <c r="D138" s="59" t="s">
        <v>528</v>
      </c>
      <c r="E138" s="60" t="s">
        <v>86</v>
      </c>
      <c r="F138" s="81"/>
      <c r="G138" s="363"/>
      <c r="H138" s="58"/>
      <c r="I138" s="58"/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hidden="1" customHeight="1">
      <c r="A139" s="314"/>
      <c r="B139" s="57" t="s">
        <v>132</v>
      </c>
      <c r="C139" s="58" t="s">
        <v>108</v>
      </c>
      <c r="D139" s="59"/>
      <c r="E139" s="60"/>
      <c r="F139" s="81"/>
      <c r="G139" s="363"/>
      <c r="H139" s="58"/>
      <c r="I139" s="58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2.75" hidden="1" customHeight="1" thickBot="1">
      <c r="A140" s="314"/>
      <c r="B140" s="57" t="s">
        <v>80</v>
      </c>
      <c r="C140" s="58" t="s">
        <v>79</v>
      </c>
      <c r="D140" s="58" t="s">
        <v>156</v>
      </c>
      <c r="E140" s="60"/>
      <c r="F140" s="81"/>
      <c r="G140" s="363"/>
      <c r="H140" s="62"/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2.75" hidden="1" customHeight="1">
      <c r="A141" s="314"/>
      <c r="B141" s="57" t="s">
        <v>326</v>
      </c>
      <c r="C141" s="58" t="s">
        <v>108</v>
      </c>
      <c r="D141" s="58"/>
      <c r="E141" s="60"/>
      <c r="F141" s="81"/>
      <c r="G141" s="82"/>
      <c r="H141" s="62"/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2.75" hidden="1" customHeight="1">
      <c r="A142" s="314"/>
      <c r="B142" s="57" t="s">
        <v>135</v>
      </c>
      <c r="C142" s="58" t="s">
        <v>42</v>
      </c>
      <c r="D142" s="59" t="s">
        <v>710</v>
      </c>
      <c r="E142" s="60" t="s">
        <v>137</v>
      </c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2.75" hidden="1" customHeight="1">
      <c r="A143" s="314"/>
      <c r="B143" s="57" t="s">
        <v>196</v>
      </c>
      <c r="C143" s="58" t="s">
        <v>54</v>
      </c>
      <c r="D143" s="58" t="s">
        <v>126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160</v>
      </c>
      <c r="C144" s="58" t="s">
        <v>108</v>
      </c>
      <c r="D144" s="59"/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573</v>
      </c>
      <c r="C145" s="58" t="s">
        <v>42</v>
      </c>
      <c r="D145" s="59" t="s">
        <v>528</v>
      </c>
      <c r="E145" s="60" t="s">
        <v>86</v>
      </c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112</v>
      </c>
      <c r="C146" s="58" t="s">
        <v>76</v>
      </c>
      <c r="D146" s="59" t="s">
        <v>217</v>
      </c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739</v>
      </c>
      <c r="C147" s="58" t="s">
        <v>108</v>
      </c>
      <c r="D147" s="59" t="s">
        <v>101</v>
      </c>
      <c r="E147" s="60" t="s">
        <v>72</v>
      </c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 thickBot="1">
      <c r="A148" s="314"/>
      <c r="B148" s="57" t="s">
        <v>444</v>
      </c>
      <c r="C148" s="58" t="s">
        <v>108</v>
      </c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hidden="1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0</v>
      </c>
      <c r="I181" s="77">
        <f>SUM(I135:I180)</f>
        <v>0</v>
      </c>
      <c r="J181" s="77">
        <f>SUM(J135:J180)</f>
        <v>0</v>
      </c>
      <c r="K181" s="77">
        <f>SUM(K135:K180)</f>
        <v>0</v>
      </c>
      <c r="L181" s="78">
        <f>IF(H181=0,0,(I181/H181*100))</f>
        <v>0</v>
      </c>
      <c r="M181" s="73">
        <f>IF(J181=0,0,(K181/J181*100))</f>
        <v>0</v>
      </c>
      <c r="N181" s="73"/>
      <c r="O181" s="73"/>
      <c r="P181" s="73" t="e">
        <f>N181/(N181+O181)*100</f>
        <v>#DIV/0!</v>
      </c>
      <c r="Q181" s="7"/>
      <c r="R181" s="7"/>
      <c r="S181" s="7"/>
      <c r="T181" s="7"/>
      <c r="U181" s="7"/>
      <c r="V181" s="7"/>
      <c r="W181" s="7"/>
    </row>
    <row r="182" spans="1:23" ht="12.75" hidden="1" customHeight="1">
      <c r="A182" s="314"/>
      <c r="B182" s="57" t="s">
        <v>214</v>
      </c>
      <c r="C182" s="58" t="s">
        <v>42</v>
      </c>
      <c r="D182" s="59" t="s">
        <v>81</v>
      </c>
      <c r="E182" s="60" t="s">
        <v>406</v>
      </c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hidden="1" customHeight="1" thickBot="1">
      <c r="A183" s="314"/>
      <c r="B183" s="57" t="s">
        <v>80</v>
      </c>
      <c r="C183" s="58" t="s">
        <v>42</v>
      </c>
      <c r="D183" s="59" t="s">
        <v>161</v>
      </c>
      <c r="E183" s="60"/>
      <c r="F183" s="81"/>
      <c r="G183" s="329"/>
      <c r="H183" s="62"/>
      <c r="I183" s="62"/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hidden="1" customHeight="1">
      <c r="A184" s="314"/>
      <c r="B184" s="57" t="s">
        <v>78</v>
      </c>
      <c r="C184" s="58" t="s">
        <v>42</v>
      </c>
      <c r="D184" s="58" t="s">
        <v>101</v>
      </c>
      <c r="E184" s="60"/>
      <c r="F184" s="81"/>
      <c r="G184" s="329"/>
      <c r="H184" s="62"/>
      <c r="I184" s="62"/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5.2" hidden="1" customHeight="1">
      <c r="A185" s="314"/>
      <c r="B185" s="57" t="s">
        <v>535</v>
      </c>
      <c r="C185" s="58" t="s">
        <v>280</v>
      </c>
      <c r="D185" s="58" t="s">
        <v>280</v>
      </c>
      <c r="E185" s="60"/>
      <c r="F185" s="81"/>
      <c r="G185" s="329"/>
      <c r="H185" s="58"/>
      <c r="I185" s="58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5.2" hidden="1" customHeight="1">
      <c r="A186" s="314"/>
      <c r="B186" s="57" t="s">
        <v>153</v>
      </c>
      <c r="C186" s="58" t="s">
        <v>76</v>
      </c>
      <c r="D186" s="58" t="s">
        <v>217</v>
      </c>
      <c r="E186" s="60"/>
      <c r="F186" s="81"/>
      <c r="G186" s="329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5.2" hidden="1" customHeight="1">
      <c r="A187" s="314"/>
      <c r="B187" s="57" t="s">
        <v>140</v>
      </c>
      <c r="C187" s="59" t="s">
        <v>42</v>
      </c>
      <c r="D187" s="59" t="s">
        <v>161</v>
      </c>
      <c r="E187" s="60" t="s">
        <v>86</v>
      </c>
      <c r="F187" s="81"/>
      <c r="G187" s="329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5.2" hidden="1" customHeight="1" thickBot="1">
      <c r="A188" s="314"/>
      <c r="B188" s="57" t="s">
        <v>486</v>
      </c>
      <c r="C188" s="59" t="s">
        <v>108</v>
      </c>
      <c r="D188" s="59"/>
      <c r="E188" s="60"/>
      <c r="F188" s="81"/>
      <c r="G188" s="82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5.2" hidden="1" customHeight="1">
      <c r="A189" s="314"/>
      <c r="B189" s="57" t="s">
        <v>505</v>
      </c>
      <c r="C189" s="58" t="s">
        <v>42</v>
      </c>
      <c r="D189" s="59" t="s">
        <v>127</v>
      </c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505</v>
      </c>
      <c r="C190" s="58" t="s">
        <v>42</v>
      </c>
      <c r="D190" s="59" t="s">
        <v>126</v>
      </c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408</v>
      </c>
      <c r="C191" s="58" t="s">
        <v>108</v>
      </c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57" t="s">
        <v>163</v>
      </c>
      <c r="C198" s="58" t="s">
        <v>108</v>
      </c>
      <c r="D198" s="59" t="s">
        <v>101</v>
      </c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>
      <c r="A199" s="314"/>
      <c r="B199" s="57" t="s">
        <v>163</v>
      </c>
      <c r="C199" s="58" t="s">
        <v>91</v>
      </c>
      <c r="D199" s="59" t="s">
        <v>127</v>
      </c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164</v>
      </c>
      <c r="C200" s="58" t="s">
        <v>91</v>
      </c>
      <c r="D200" s="59" t="s">
        <v>101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165</v>
      </c>
      <c r="C201" s="58" t="s">
        <v>91</v>
      </c>
      <c r="D201" s="59"/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167</v>
      </c>
      <c r="C203" s="58" t="s">
        <v>108</v>
      </c>
      <c r="D203" s="59" t="s">
        <v>168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169</v>
      </c>
      <c r="C204" s="58" t="s">
        <v>108</v>
      </c>
      <c r="D204" s="59" t="s">
        <v>170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 thickBo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5.2" hidden="1" customHeight="1" thickBot="1">
      <c r="A212" s="314"/>
      <c r="B212" s="316" t="s">
        <v>158</v>
      </c>
      <c r="C212" s="316"/>
      <c r="D212" s="316"/>
      <c r="E212" s="316"/>
      <c r="F212" s="316"/>
      <c r="G212" s="316"/>
      <c r="H212" s="77">
        <f>SUM(H183:H211)</f>
        <v>0</v>
      </c>
      <c r="I212" s="77">
        <f>SUM(I183:I211)</f>
        <v>0</v>
      </c>
      <c r="J212" s="77">
        <f>SUM(J183:J211)</f>
        <v>0</v>
      </c>
      <c r="K212" s="77">
        <f>SUM(K183:K211)</f>
        <v>0</v>
      </c>
      <c r="L212" s="78">
        <f>IF(H212=0,0,(I212/H212*100))</f>
        <v>0</v>
      </c>
      <c r="M212" s="73">
        <f>IF(J212=0,0,(K212/J212*100))</f>
        <v>0</v>
      </c>
      <c r="N212" s="73"/>
      <c r="O212" s="73"/>
      <c r="P212" s="73" t="e">
        <f>N212/(N212+O212)*100</f>
        <v>#DIV/0!</v>
      </c>
      <c r="Q212" s="7"/>
      <c r="R212" s="7"/>
      <c r="S212" s="7"/>
      <c r="T212" s="7"/>
      <c r="U212" s="7"/>
      <c r="V212" s="7"/>
      <c r="W212" s="7"/>
    </row>
    <row r="213" spans="1:23" ht="15.2" hidden="1" customHeight="1" thickBot="1">
      <c r="A213" s="314"/>
      <c r="B213" s="57" t="s">
        <v>556</v>
      </c>
      <c r="C213" s="58" t="s">
        <v>108</v>
      </c>
      <c r="D213" s="59"/>
      <c r="E213" s="60"/>
      <c r="F213" s="81"/>
      <c r="G213" s="405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5.2" hidden="1" customHeight="1" thickBot="1">
      <c r="A214" s="314"/>
      <c r="B214" s="57" t="s">
        <v>430</v>
      </c>
      <c r="C214" s="58" t="s">
        <v>108</v>
      </c>
      <c r="D214" s="59"/>
      <c r="E214" s="60"/>
      <c r="F214" s="81"/>
      <c r="G214" s="405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5.2" hidden="1" customHeight="1">
      <c r="A215" s="314"/>
      <c r="B215" s="57" t="s">
        <v>130</v>
      </c>
      <c r="C215" s="58" t="s">
        <v>108</v>
      </c>
      <c r="D215" s="59" t="s">
        <v>101</v>
      </c>
      <c r="E215" s="60"/>
      <c r="F215" s="81"/>
      <c r="G215" s="405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5.2" hidden="1" customHeight="1">
      <c r="A216" s="314"/>
      <c r="B216" s="57" t="s">
        <v>464</v>
      </c>
      <c r="C216" s="58" t="s">
        <v>111</v>
      </c>
      <c r="D216" s="59"/>
      <c r="E216" s="60"/>
      <c r="F216" s="81"/>
      <c r="G216" s="405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261</v>
      </c>
      <c r="C217" s="58" t="s">
        <v>54</v>
      </c>
      <c r="D217" s="59" t="s">
        <v>116</v>
      </c>
      <c r="E217" s="60"/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299</v>
      </c>
      <c r="C218" s="58" t="s">
        <v>42</v>
      </c>
      <c r="D218" s="59" t="s">
        <v>476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 thickBo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6.5" hidden="1" customHeight="1" thickBot="1">
      <c r="A231" s="314"/>
      <c r="B231" s="316" t="s">
        <v>627</v>
      </c>
      <c r="C231" s="316"/>
      <c r="D231" s="316"/>
      <c r="E231" s="316"/>
      <c r="F231" s="316"/>
      <c r="G231" s="316"/>
      <c r="H231" s="77">
        <f>SUM(H213:H230)</f>
        <v>0</v>
      </c>
      <c r="I231" s="77">
        <f>SUM(I213:I230)</f>
        <v>0</v>
      </c>
      <c r="J231" s="77">
        <f>SUM(J213:J230)</f>
        <v>0</v>
      </c>
      <c r="K231" s="77">
        <f>SUM(K213:K230)</f>
        <v>0</v>
      </c>
      <c r="L231" s="78">
        <f>IF(H231=0,0,(I231/H231*100))</f>
        <v>0</v>
      </c>
      <c r="M231" s="73">
        <f>IF(J231=0,0,(K231/J231*100))</f>
        <v>0</v>
      </c>
      <c r="N231" s="73"/>
      <c r="O231" s="73"/>
      <c r="P231" s="73" t="e">
        <f>N231/(N231+O231)*100</f>
        <v>#DIV/0!</v>
      </c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630</v>
      </c>
      <c r="C232" s="58" t="s">
        <v>108</v>
      </c>
      <c r="D232" s="58"/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 thickBot="1">
      <c r="A233" s="314"/>
      <c r="B233" s="57" t="s">
        <v>575</v>
      </c>
      <c r="C233" s="58" t="s">
        <v>108</v>
      </c>
      <c r="D233" s="58"/>
      <c r="E233" s="60"/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hidden="1" customHeight="1" thickBot="1">
      <c r="A247" s="314"/>
      <c r="B247" s="316" t="s">
        <v>628</v>
      </c>
      <c r="C247" s="316"/>
      <c r="D247" s="316"/>
      <c r="E247" s="316"/>
      <c r="F247" s="316"/>
      <c r="G247" s="316"/>
      <c r="H247" s="77">
        <f>SUM(H232:H246)</f>
        <v>0</v>
      </c>
      <c r="I247" s="77">
        <f>SUM(I232:I246)</f>
        <v>0</v>
      </c>
      <c r="J247" s="77">
        <f>SUM(J232:J246)</f>
        <v>0</v>
      </c>
      <c r="K247" s="77">
        <f>SUM(K232:K246)</f>
        <v>0</v>
      </c>
      <c r="L247" s="78">
        <f>IF(H247=0,0,(I247/H247*100))</f>
        <v>0</v>
      </c>
      <c r="M247" s="73">
        <f>IF(J247=0,0,(K247/J247*100))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hidden="1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H247+H212+H181+H134+H231</f>
        <v>0</v>
      </c>
      <c r="I248" s="94">
        <f>I247+I212+I181+I134+I231</f>
        <v>0</v>
      </c>
      <c r="J248" s="94">
        <f>J247+J212+J181+J134+J231</f>
        <v>0</v>
      </c>
      <c r="K248" s="94">
        <f>K247+K212+K181+K134+K231</f>
        <v>0</v>
      </c>
      <c r="L248" s="78">
        <f>IF(H248=0,0,(I248/H248*100))</f>
        <v>0</v>
      </c>
      <c r="M248" s="73">
        <f>IF(J248=0,0,(K248/J248*100))</f>
        <v>0</v>
      </c>
      <c r="N248" s="94"/>
      <c r="O248" s="94"/>
      <c r="P248" s="73" t="e">
        <f>N248/(N248+O248)*100</f>
        <v>#DIV/0!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2.75" customHeight="1">
      <c r="A250" s="340"/>
      <c r="B250" s="57" t="s">
        <v>214</v>
      </c>
      <c r="C250" s="58" t="s">
        <v>42</v>
      </c>
      <c r="D250" s="58" t="s">
        <v>927</v>
      </c>
      <c r="E250" s="60" t="s">
        <v>717</v>
      </c>
      <c r="F250" s="81"/>
      <c r="G250" s="359"/>
      <c r="H250" s="62"/>
      <c r="I250" s="62"/>
      <c r="J250" s="58">
        <v>600</v>
      </c>
      <c r="K250" s="62">
        <v>600</v>
      </c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2.75" customHeight="1">
      <c r="A251" s="340"/>
      <c r="B251" s="57" t="s">
        <v>214</v>
      </c>
      <c r="C251" s="58" t="s">
        <v>42</v>
      </c>
      <c r="D251" s="58" t="s">
        <v>928</v>
      </c>
      <c r="E251" s="60" t="s">
        <v>717</v>
      </c>
      <c r="F251" s="81"/>
      <c r="G251" s="359"/>
      <c r="H251" s="64"/>
      <c r="I251" s="62"/>
      <c r="J251" s="79">
        <v>200</v>
      </c>
      <c r="K251" s="62">
        <v>200</v>
      </c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2.75" customHeight="1">
      <c r="A252" s="340"/>
      <c r="B252" s="57" t="s">
        <v>214</v>
      </c>
      <c r="C252" s="58" t="s">
        <v>42</v>
      </c>
      <c r="D252" s="58" t="s">
        <v>929</v>
      </c>
      <c r="E252" s="60" t="s">
        <v>546</v>
      </c>
      <c r="F252" s="81"/>
      <c r="G252" s="359"/>
      <c r="H252" s="64"/>
      <c r="I252" s="62"/>
      <c r="J252" s="102">
        <v>100</v>
      </c>
      <c r="K252" s="62">
        <v>100</v>
      </c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2.75" hidden="1" customHeight="1">
      <c r="A253" s="340"/>
      <c r="B253" s="57" t="s">
        <v>75</v>
      </c>
      <c r="C253" s="58" t="s">
        <v>54</v>
      </c>
      <c r="D253" s="58" t="s">
        <v>711</v>
      </c>
      <c r="E253" s="60"/>
      <c r="F253" s="81"/>
      <c r="G253" s="359"/>
      <c r="H253" s="64"/>
      <c r="I253" s="62"/>
      <c r="J253" s="58"/>
      <c r="K253" s="6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2.75" customHeight="1" thickBot="1">
      <c r="A254" s="340"/>
      <c r="B254" s="57" t="s">
        <v>214</v>
      </c>
      <c r="C254" s="58" t="s">
        <v>42</v>
      </c>
      <c r="D254" s="58" t="s">
        <v>930</v>
      </c>
      <c r="E254" s="60" t="s">
        <v>546</v>
      </c>
      <c r="F254" s="81"/>
      <c r="G254" s="359"/>
      <c r="H254" s="64"/>
      <c r="I254" s="64"/>
      <c r="J254" s="58">
        <v>100</v>
      </c>
      <c r="K254" s="288">
        <v>100</v>
      </c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2.75" hidden="1" customHeight="1">
      <c r="A255" s="340"/>
      <c r="B255" s="57" t="s">
        <v>790</v>
      </c>
      <c r="C255" s="58"/>
      <c r="D255" s="60" t="s">
        <v>226</v>
      </c>
      <c r="E255" s="60"/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2.75" hidden="1" customHeight="1" thickBot="1">
      <c r="A256" s="340"/>
      <c r="B256" s="57" t="s">
        <v>790</v>
      </c>
      <c r="C256" s="58"/>
      <c r="D256" s="60" t="s">
        <v>226</v>
      </c>
      <c r="E256" s="60"/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105" t="s">
        <v>219</v>
      </c>
      <c r="C257" s="58"/>
      <c r="D257" s="58"/>
      <c r="E257" s="60"/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220</v>
      </c>
      <c r="C258" s="58"/>
      <c r="D258" s="59"/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7.25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0</v>
      </c>
      <c r="I287" s="77">
        <f>SUM(I249:I286)</f>
        <v>0</v>
      </c>
      <c r="J287" s="77">
        <f>SUM(J249:J286)</f>
        <v>1000</v>
      </c>
      <c r="K287" s="77">
        <f>SUM(K249:K286)</f>
        <v>1000</v>
      </c>
      <c r="L287" s="78">
        <f>IF(H287=0,0,(I287/H287*100))</f>
        <v>0</v>
      </c>
      <c r="M287" s="73">
        <f>IF(J287=0,0,(K287/J287*100))</f>
        <v>100</v>
      </c>
      <c r="N287" s="73"/>
      <c r="O287" s="73"/>
      <c r="P287" s="73" t="e">
        <f>N287/(N287+O287)*100</f>
        <v>#DIV/0!</v>
      </c>
      <c r="Q287" s="7"/>
      <c r="R287" s="7"/>
      <c r="S287" s="7"/>
      <c r="T287" s="7"/>
      <c r="U287" s="7"/>
      <c r="V287" s="7"/>
      <c r="W287" s="7"/>
    </row>
    <row r="288" spans="1:23" ht="12.75" customHeight="1">
      <c r="A288" s="340"/>
      <c r="B288" s="57" t="s">
        <v>483</v>
      </c>
      <c r="C288" s="58"/>
      <c r="D288" s="58"/>
      <c r="E288" s="60"/>
      <c r="F288" s="81"/>
      <c r="G288" s="372"/>
      <c r="H288" s="106"/>
      <c r="I288" s="106"/>
      <c r="J288" s="58"/>
      <c r="K288" s="290">
        <v>32</v>
      </c>
      <c r="L288" s="86"/>
      <c r="M288" s="87"/>
      <c r="N288" s="87"/>
      <c r="O288" s="87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2.75" customHeight="1">
      <c r="A289" s="340"/>
      <c r="B289" s="57" t="s">
        <v>468</v>
      </c>
      <c r="C289" s="58"/>
      <c r="D289" s="58"/>
      <c r="E289" s="60"/>
      <c r="F289" s="81"/>
      <c r="G289" s="373"/>
      <c r="H289" s="106"/>
      <c r="I289" s="106"/>
      <c r="J289" s="58">
        <v>125</v>
      </c>
      <c r="K289" s="106">
        <v>53</v>
      </c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2.75" customHeight="1" thickBot="1">
      <c r="A290" s="340"/>
      <c r="B290" s="57" t="s">
        <v>439</v>
      </c>
      <c r="C290" s="58"/>
      <c r="D290" s="59"/>
      <c r="E290" s="60"/>
      <c r="F290" s="81"/>
      <c r="G290" s="374"/>
      <c r="H290" s="106"/>
      <c r="I290" s="106"/>
      <c r="J290" s="58"/>
      <c r="K290" s="106">
        <v>40</v>
      </c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hidden="1" customHeight="1">
      <c r="A291" s="340"/>
      <c r="B291" s="57" t="s">
        <v>248</v>
      </c>
      <c r="C291" s="58" t="s">
        <v>98</v>
      </c>
      <c r="D291" s="58"/>
      <c r="E291" s="60"/>
      <c r="F291" s="81"/>
      <c r="G291" s="82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249</v>
      </c>
      <c r="C292" s="58" t="s">
        <v>98</v>
      </c>
      <c r="D292" s="58" t="s">
        <v>246</v>
      </c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8.75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0</v>
      </c>
      <c r="I324" s="77">
        <f>SUM(I288:I323)</f>
        <v>0</v>
      </c>
      <c r="J324" s="77">
        <f>SUM(J288:J323)</f>
        <v>125</v>
      </c>
      <c r="K324" s="77">
        <f>SUM(K288:K323)</f>
        <v>125</v>
      </c>
      <c r="L324" s="78">
        <f>IF(H324=0,0,(I324/H324*100))</f>
        <v>0</v>
      </c>
      <c r="M324" s="73">
        <f>IF(J324=0,0,(K324/J324*100))</f>
        <v>100</v>
      </c>
      <c r="N324" s="73"/>
      <c r="O324" s="73"/>
      <c r="P324" s="73" t="e">
        <f>N324/(N324+O324)*100</f>
        <v>#DIV/0!</v>
      </c>
      <c r="Q324" s="7"/>
      <c r="R324" s="7"/>
      <c r="S324" s="7"/>
      <c r="T324" s="7"/>
      <c r="U324" s="7"/>
      <c r="V324" s="7"/>
      <c r="W324" s="7"/>
    </row>
    <row r="325" spans="1:23" ht="12.75" hidden="1" customHeight="1">
      <c r="A325" s="340"/>
      <c r="B325" s="57" t="s">
        <v>497</v>
      </c>
      <c r="C325" s="58"/>
      <c r="D325" s="59"/>
      <c r="E325" s="60"/>
      <c r="F325" s="81"/>
      <c r="G325" s="376"/>
      <c r="H325" s="106"/>
      <c r="I325" s="106"/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2.75" hidden="1" customHeight="1">
      <c r="A326" s="340"/>
      <c r="B326" s="57" t="s">
        <v>467</v>
      </c>
      <c r="C326" s="58"/>
      <c r="D326" s="59"/>
      <c r="E326" s="60"/>
      <c r="F326" s="81"/>
      <c r="G326" s="378"/>
      <c r="H326" s="106"/>
      <c r="I326" s="106"/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hidden="1" customHeight="1" thickBot="1">
      <c r="A327" s="340"/>
      <c r="B327" s="57" t="s">
        <v>377</v>
      </c>
      <c r="C327" s="58"/>
      <c r="D327" s="59"/>
      <c r="E327" s="60"/>
      <c r="F327" s="81"/>
      <c r="G327" s="82"/>
      <c r="H327" s="106"/>
      <c r="I327" s="106"/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hidden="1" customHeight="1">
      <c r="A328" s="340"/>
      <c r="B328" s="57" t="s">
        <v>267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268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 thickBo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5.75" hidden="1" customHeight="1" thickBot="1">
      <c r="A339" s="340"/>
      <c r="B339" s="316" t="s">
        <v>158</v>
      </c>
      <c r="C339" s="316"/>
      <c r="D339" s="316"/>
      <c r="E339" s="316"/>
      <c r="F339" s="316"/>
      <c r="G339" s="316"/>
      <c r="H339" s="77">
        <f>SUM(H325:H338)</f>
        <v>0</v>
      </c>
      <c r="I339" s="77">
        <f>SUM(I325:I338)</f>
        <v>0</v>
      </c>
      <c r="J339" s="77">
        <f>SUM(J325:J338)</f>
        <v>0</v>
      </c>
      <c r="K339" s="77">
        <f>SUM(K325:K338)</f>
        <v>0</v>
      </c>
      <c r="L339" s="78">
        <f>IF(H339=0,0,(I339/H339*100))</f>
        <v>0</v>
      </c>
      <c r="M339" s="73">
        <f>IF(J339=0,0,(K339/J339*100))</f>
        <v>0</v>
      </c>
      <c r="N339" s="73"/>
      <c r="O339" s="73"/>
      <c r="P339" s="73" t="e">
        <f>N339/(N339+O339)*100</f>
        <v>#DIV/0!</v>
      </c>
      <c r="Q339" s="7"/>
      <c r="R339" s="7"/>
      <c r="S339" s="7"/>
      <c r="T339" s="7"/>
      <c r="U339" s="7"/>
      <c r="V339" s="7"/>
      <c r="W339" s="7"/>
    </row>
    <row r="340" spans="1:23" ht="12.75" customHeight="1">
      <c r="A340" s="340"/>
      <c r="B340" s="57" t="s">
        <v>908</v>
      </c>
      <c r="C340" s="58"/>
      <c r="D340" s="59"/>
      <c r="E340" s="60"/>
      <c r="F340" s="81"/>
      <c r="G340" s="376"/>
      <c r="H340" s="106"/>
      <c r="I340" s="106"/>
      <c r="J340" s="58">
        <v>125</v>
      </c>
      <c r="K340" s="55">
        <v>125</v>
      </c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customHeight="1" thickBot="1">
      <c r="A341" s="340"/>
      <c r="B341" s="57" t="s">
        <v>908</v>
      </c>
      <c r="C341" s="58"/>
      <c r="D341" s="59"/>
      <c r="E341" s="60"/>
      <c r="F341" s="81"/>
      <c r="G341" s="378"/>
      <c r="H341" s="106"/>
      <c r="I341" s="106"/>
      <c r="J341" s="58">
        <v>125</v>
      </c>
      <c r="K341" s="55">
        <v>125</v>
      </c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/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2.75" customHeight="1" thickBot="1">
      <c r="A379" s="340"/>
      <c r="B379" s="316" t="s">
        <v>158</v>
      </c>
      <c r="C379" s="316"/>
      <c r="D379" s="316"/>
      <c r="E379" s="316"/>
      <c r="F379" s="316"/>
      <c r="G379" s="316"/>
      <c r="H379" s="77">
        <f>SUM(H340:H378)</f>
        <v>0</v>
      </c>
      <c r="I379" s="77">
        <f>SUM(I340:I378)</f>
        <v>0</v>
      </c>
      <c r="J379" s="77">
        <f>SUM(J340:J378)</f>
        <v>250</v>
      </c>
      <c r="K379" s="77">
        <f>SUM(K340:K378)</f>
        <v>250</v>
      </c>
      <c r="L379" s="78">
        <f>IF(H379=0,0,(I379/H379*100))</f>
        <v>0</v>
      </c>
      <c r="M379" s="73">
        <f>IF(J379=0,0,(K379/J379*100))</f>
        <v>100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H287+H324+H379+H339</f>
        <v>0</v>
      </c>
      <c r="I380" s="94">
        <f>I287+I324+I379+I339</f>
        <v>0</v>
      </c>
      <c r="J380" s="94">
        <f>J287+J324+J379+J339</f>
        <v>1375</v>
      </c>
      <c r="K380" s="94">
        <f>K287+K324+K379+K339</f>
        <v>1375</v>
      </c>
      <c r="L380" s="78">
        <f>IF(H380=0,0,(I380/H380*100))</f>
        <v>0</v>
      </c>
      <c r="M380" s="73">
        <f>IF(J380=0,0,(K380/J380*100))</f>
        <v>100</v>
      </c>
      <c r="N380" s="94">
        <f>N287+N324+N379+N339</f>
        <v>0</v>
      </c>
      <c r="O380" s="94">
        <f>O287+O324+O379+O339</f>
        <v>0</v>
      </c>
      <c r="P380" s="73" t="e">
        <f>N380/(N380+O380)*100</f>
        <v>#DIV/0!</v>
      </c>
      <c r="Q380" s="7"/>
      <c r="R380" s="7"/>
      <c r="S380" s="7"/>
      <c r="T380" s="7"/>
      <c r="U380" s="7"/>
      <c r="V380" s="7"/>
      <c r="W380" s="7"/>
    </row>
    <row r="381" spans="1:23" ht="15.2" hidden="1" customHeight="1">
      <c r="A381" s="342" t="s">
        <v>286</v>
      </c>
      <c r="B381" s="57" t="s">
        <v>431</v>
      </c>
      <c r="C381" s="58"/>
      <c r="D381" s="58" t="s">
        <v>161</v>
      </c>
      <c r="E381" s="60"/>
      <c r="F381" s="119"/>
      <c r="G381" s="383"/>
      <c r="H381" s="106"/>
      <c r="I381" s="106"/>
      <c r="J381" s="58"/>
      <c r="K381" s="83"/>
      <c r="L381" s="83"/>
      <c r="M381" s="84"/>
      <c r="N381" s="327"/>
      <c r="O381" s="327"/>
      <c r="P381" s="84"/>
      <c r="Q381" s="7"/>
      <c r="R381" s="7"/>
      <c r="S381" s="7"/>
      <c r="T381" s="7"/>
      <c r="U381" s="7"/>
      <c r="V381" s="7"/>
      <c r="W381" s="7"/>
    </row>
    <row r="382" spans="1:23" ht="15.2" hidden="1" customHeight="1">
      <c r="A382" s="342"/>
      <c r="B382" s="57" t="s">
        <v>700</v>
      </c>
      <c r="C382" s="58"/>
      <c r="D382" s="58" t="s">
        <v>161</v>
      </c>
      <c r="E382" s="60"/>
      <c r="F382" s="81"/>
      <c r="G382" s="383"/>
      <c r="H382" s="58"/>
      <c r="I382" s="58"/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hidden="1" customHeight="1" thickBot="1">
      <c r="A383" s="342"/>
      <c r="B383" s="57" t="s">
        <v>290</v>
      </c>
      <c r="C383" s="58" t="s">
        <v>79</v>
      </c>
      <c r="D383" s="59" t="s">
        <v>291</v>
      </c>
      <c r="E383" s="60"/>
      <c r="F383" s="81"/>
      <c r="G383" s="383"/>
      <c r="H383" s="58"/>
      <c r="I383" s="58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hidden="1" customHeight="1">
      <c r="A384" s="342"/>
      <c r="B384" s="57" t="s">
        <v>118</v>
      </c>
      <c r="C384" s="58" t="s">
        <v>42</v>
      </c>
      <c r="D384" s="59" t="s">
        <v>119</v>
      </c>
      <c r="E384" s="60"/>
      <c r="F384" s="81"/>
      <c r="G384" s="383"/>
      <c r="H384" s="58"/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hidden="1" customHeight="1">
      <c r="A385" s="342"/>
      <c r="B385" s="57" t="s">
        <v>118</v>
      </c>
      <c r="C385" s="58" t="s">
        <v>42</v>
      </c>
      <c r="D385" s="59" t="s">
        <v>159</v>
      </c>
      <c r="E385" s="60"/>
      <c r="F385" s="81"/>
      <c r="G385" s="383"/>
      <c r="H385" s="58"/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hidden="1" customHeight="1">
      <c r="A386" s="342"/>
      <c r="B386" s="57" t="s">
        <v>299</v>
      </c>
      <c r="C386" s="58" t="s">
        <v>42</v>
      </c>
      <c r="D386" s="59" t="s">
        <v>476</v>
      </c>
      <c r="E386" s="60"/>
      <c r="F386" s="81"/>
      <c r="G386" s="383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hidden="1" customHeight="1" thickBot="1">
      <c r="A387" s="342"/>
      <c r="B387" s="57" t="s">
        <v>708</v>
      </c>
      <c r="C387" s="58" t="s">
        <v>54</v>
      </c>
      <c r="D387" s="59" t="s">
        <v>159</v>
      </c>
      <c r="E387" s="60"/>
      <c r="F387" s="81"/>
      <c r="G387" s="383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416</v>
      </c>
      <c r="C388" s="58"/>
      <c r="D388" s="59" t="s">
        <v>116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430</v>
      </c>
      <c r="C389" s="58"/>
      <c r="D389" s="59"/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hidden="1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0</v>
      </c>
      <c r="I572" s="94">
        <f>SUM(I381:I571)</f>
        <v>0</v>
      </c>
      <c r="J572" s="94">
        <f>SUM(J381:J571)</f>
        <v>0</v>
      </c>
      <c r="K572" s="94">
        <f>SUM(K381:K571)</f>
        <v>0</v>
      </c>
      <c r="L572" s="78">
        <f>IF(H572=0,0,(I572/H572*100))</f>
        <v>0</v>
      </c>
      <c r="M572" s="73">
        <f>IF(J572=0,0,(K572/J572*100))</f>
        <v>0</v>
      </c>
      <c r="N572" s="73"/>
      <c r="O572" s="73"/>
      <c r="P572" s="73" t="e">
        <f>N572/(N572+O572)*100</f>
        <v>#DIV/0!</v>
      </c>
      <c r="Q572" s="7"/>
      <c r="R572" s="7"/>
      <c r="S572" s="7"/>
      <c r="T572" s="7"/>
      <c r="U572" s="7"/>
      <c r="V572" s="7"/>
      <c r="W572" s="7"/>
    </row>
    <row r="573" spans="1:23" ht="12.75" hidden="1" customHeight="1">
      <c r="A573" s="314" t="s">
        <v>14</v>
      </c>
      <c r="B573" s="57" t="s">
        <v>652</v>
      </c>
      <c r="C573" s="58" t="s">
        <v>108</v>
      </c>
      <c r="D573" s="59"/>
      <c r="E573" s="60"/>
      <c r="F573" s="119"/>
      <c r="G573" s="8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2.75" hidden="1" customHeight="1" thickBot="1">
      <c r="A574" s="314"/>
      <c r="B574" s="57" t="s">
        <v>789</v>
      </c>
      <c r="C574" s="58"/>
      <c r="D574" s="59"/>
      <c r="E574" s="60"/>
      <c r="F574" s="81"/>
      <c r="G574" s="120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652</v>
      </c>
      <c r="C575" s="58" t="s">
        <v>726</v>
      </c>
      <c r="D575" s="59"/>
      <c r="E575" s="60"/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727</v>
      </c>
      <c r="C576" s="58"/>
      <c r="D576" s="58"/>
      <c r="E576" s="60"/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57" t="s">
        <v>728</v>
      </c>
      <c r="C577" s="58"/>
      <c r="D577" s="123"/>
      <c r="E577" s="124"/>
      <c r="F577" s="125"/>
      <c r="G577" s="126"/>
      <c r="H577" s="127"/>
      <c r="I577" s="5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2.75" hidden="1" customHeight="1" thickBot="1">
      <c r="A578" s="344" t="s">
        <v>722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75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0</v>
      </c>
      <c r="I579" s="130">
        <f>I108+I248+I380+I572+I578</f>
        <v>0</v>
      </c>
      <c r="J579" s="130">
        <f>J108+J248+J380+J572+J578</f>
        <v>1375</v>
      </c>
      <c r="K579" s="130">
        <f>K108+K248+K380+K572+K578</f>
        <v>1375</v>
      </c>
      <c r="L579" s="78">
        <f>IF(H579=0,0,(I579/H579*100))</f>
        <v>0</v>
      </c>
      <c r="M579" s="73">
        <f>IF(J579=0,0,(K579/J579*100))</f>
        <v>100</v>
      </c>
      <c r="N579" s="73">
        <f>N578+N572+N380+N248+N108</f>
        <v>0</v>
      </c>
      <c r="O579" s="73">
        <f>O578+O572+O380+O248+O108</f>
        <v>0</v>
      </c>
      <c r="P579" s="73" t="e">
        <f>N579/(N579+O579)*100</f>
        <v>#DIV/0!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1375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1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 hidden="1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0</v>
      </c>
      <c r="I581" s="132">
        <f t="shared" si="0"/>
        <v>0</v>
      </c>
      <c r="J581" s="132">
        <f t="shared" si="0"/>
        <v>0</v>
      </c>
      <c r="K581" s="132">
        <f t="shared" si="0"/>
        <v>0</v>
      </c>
      <c r="L581" s="132">
        <f t="shared" si="0"/>
        <v>0</v>
      </c>
      <c r="M581" s="132">
        <f t="shared" si="0"/>
        <v>0</v>
      </c>
      <c r="N581" s="132">
        <f t="shared" si="0"/>
        <v>0</v>
      </c>
      <c r="O581" s="132">
        <f t="shared" si="0"/>
        <v>0</v>
      </c>
      <c r="P581" s="132" t="e">
        <f t="shared" si="0"/>
        <v>#DIV/0!</v>
      </c>
      <c r="Q581" s="7"/>
      <c r="R581" s="7"/>
      <c r="S581" s="7"/>
      <c r="T581" s="7"/>
      <c r="U581" s="7"/>
      <c r="V581" s="7"/>
      <c r="W581" s="7"/>
    </row>
    <row r="582" spans="1:23" ht="15.75" hidden="1">
      <c r="A582" s="351" t="s">
        <v>383</v>
      </c>
      <c r="B582" s="351"/>
      <c r="C582" s="351"/>
      <c r="D582" s="351"/>
      <c r="E582" s="351"/>
      <c r="F582" s="131"/>
      <c r="G582" s="132"/>
      <c r="H582" s="132">
        <f t="shared" ref="H582:O582" si="1">H134+H181+H212</f>
        <v>0</v>
      </c>
      <c r="I582" s="132">
        <f t="shared" si="1"/>
        <v>0</v>
      </c>
      <c r="J582" s="132">
        <f t="shared" si="1"/>
        <v>0</v>
      </c>
      <c r="K582" s="132">
        <f t="shared" si="1"/>
        <v>0</v>
      </c>
      <c r="L582" s="132">
        <f t="shared" si="1"/>
        <v>0</v>
      </c>
      <c r="M582" s="132">
        <f t="shared" si="1"/>
        <v>0</v>
      </c>
      <c r="N582" s="132">
        <f t="shared" si="1"/>
        <v>7</v>
      </c>
      <c r="O582" s="132">
        <f t="shared" si="1"/>
        <v>1</v>
      </c>
      <c r="P582" s="132" t="e">
        <f>P248</f>
        <v>#DIV/0!</v>
      </c>
      <c r="Q582" s="7"/>
      <c r="R582" s="7"/>
      <c r="S582" s="7"/>
      <c r="T582" s="7"/>
      <c r="U582" s="7"/>
      <c r="V582" s="7"/>
      <c r="W582" s="7"/>
    </row>
    <row r="583" spans="1:23" ht="15.75" hidden="1">
      <c r="A583" s="351" t="s">
        <v>507</v>
      </c>
      <c r="B583" s="351"/>
      <c r="C583" s="351"/>
      <c r="D583" s="351"/>
      <c r="E583" s="351"/>
      <c r="F583" s="131"/>
      <c r="G583" s="132"/>
      <c r="H583" s="132">
        <f t="shared" ref="H583:O583" si="2">H247</f>
        <v>0</v>
      </c>
      <c r="I583" s="132">
        <f t="shared" si="2"/>
        <v>0</v>
      </c>
      <c r="J583" s="132">
        <f t="shared" si="2"/>
        <v>0</v>
      </c>
      <c r="K583" s="132">
        <f t="shared" si="2"/>
        <v>0</v>
      </c>
      <c r="L583" s="132">
        <f t="shared" si="2"/>
        <v>0</v>
      </c>
      <c r="M583" s="132">
        <f t="shared" si="2"/>
        <v>0</v>
      </c>
      <c r="N583" s="132">
        <f t="shared" si="2"/>
        <v>0</v>
      </c>
      <c r="O583" s="132">
        <f t="shared" si="2"/>
        <v>0</v>
      </c>
      <c r="P583" s="132"/>
      <c r="Q583" s="7"/>
      <c r="R583" s="7"/>
      <c r="S583" s="7"/>
      <c r="T583" s="7"/>
      <c r="U583" s="7"/>
      <c r="V583" s="7"/>
      <c r="W583" s="7"/>
    </row>
    <row r="584" spans="1:23" ht="17.25" thickTop="1" thickBot="1">
      <c r="A584" s="351" t="s">
        <v>386</v>
      </c>
      <c r="B584" s="351"/>
      <c r="C584" s="351"/>
      <c r="D584" s="351"/>
      <c r="E584" s="351"/>
      <c r="F584" s="131"/>
      <c r="G584" s="132"/>
      <c r="H584" s="132">
        <f t="shared" ref="H584:O584" si="3">H287</f>
        <v>0</v>
      </c>
      <c r="I584" s="132">
        <f t="shared" si="3"/>
        <v>0</v>
      </c>
      <c r="J584" s="132">
        <f t="shared" si="3"/>
        <v>1000</v>
      </c>
      <c r="K584" s="132">
        <f t="shared" si="3"/>
        <v>1000</v>
      </c>
      <c r="L584" s="132">
        <f t="shared" si="3"/>
        <v>0</v>
      </c>
      <c r="M584" s="132">
        <f t="shared" si="3"/>
        <v>100</v>
      </c>
      <c r="N584" s="132">
        <f t="shared" si="3"/>
        <v>0</v>
      </c>
      <c r="O584" s="132">
        <f t="shared" si="3"/>
        <v>0</v>
      </c>
      <c r="P584" s="132"/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387</v>
      </c>
      <c r="B585" s="351"/>
      <c r="C585" s="351"/>
      <c r="D585" s="351"/>
      <c r="E585" s="351"/>
      <c r="F585" s="131"/>
      <c r="G585" s="132"/>
      <c r="H585" s="132">
        <f t="shared" ref="H585:O585" si="4">H379+H324</f>
        <v>0</v>
      </c>
      <c r="I585" s="132">
        <f t="shared" si="4"/>
        <v>0</v>
      </c>
      <c r="J585" s="132">
        <f t="shared" si="4"/>
        <v>375</v>
      </c>
      <c r="K585" s="132">
        <f t="shared" si="4"/>
        <v>375</v>
      </c>
      <c r="L585" s="132">
        <f t="shared" si="4"/>
        <v>0</v>
      </c>
      <c r="M585" s="132">
        <f t="shared" si="4"/>
        <v>200</v>
      </c>
      <c r="N585" s="132">
        <f t="shared" si="4"/>
        <v>0</v>
      </c>
      <c r="O585" s="132">
        <f t="shared" si="4"/>
        <v>0</v>
      </c>
      <c r="P585" s="132" t="e">
        <f>P380</f>
        <v>#DIV/0!</v>
      </c>
      <c r="Q585" s="7"/>
      <c r="R585" s="7"/>
      <c r="S585" s="7"/>
      <c r="T585" s="7"/>
      <c r="U585" s="7"/>
      <c r="V585" s="7"/>
      <c r="W585" s="7"/>
    </row>
    <row r="586" spans="1:23" ht="15.75" hidden="1">
      <c r="A586" s="351" t="s">
        <v>388</v>
      </c>
      <c r="B586" s="351"/>
      <c r="C586" s="351"/>
      <c r="D586" s="351"/>
      <c r="E586" s="351"/>
      <c r="F586" s="131"/>
      <c r="G586" s="132"/>
      <c r="H586" s="132">
        <f t="shared" ref="H586:P586" si="5">H572</f>
        <v>0</v>
      </c>
      <c r="I586" s="132">
        <f t="shared" si="5"/>
        <v>0</v>
      </c>
      <c r="J586" s="132">
        <f t="shared" si="5"/>
        <v>0</v>
      </c>
      <c r="K586" s="132">
        <f t="shared" si="5"/>
        <v>0</v>
      </c>
      <c r="L586" s="132">
        <f t="shared" si="5"/>
        <v>0</v>
      </c>
      <c r="M586" s="132">
        <f t="shared" si="5"/>
        <v>0</v>
      </c>
      <c r="N586" s="132">
        <f t="shared" si="5"/>
        <v>0</v>
      </c>
      <c r="O586" s="132">
        <f t="shared" si="5"/>
        <v>0</v>
      </c>
      <c r="P586" s="132" t="e">
        <f t="shared" si="5"/>
        <v>#DIV/0!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428</v>
      </c>
      <c r="B587" s="351"/>
      <c r="C587" s="351"/>
      <c r="D587" s="351"/>
      <c r="E587" s="351"/>
      <c r="F587" s="131"/>
      <c r="G587" s="132"/>
      <c r="H587" s="132">
        <f t="shared" ref="H587:P587" si="6">H578</f>
        <v>0</v>
      </c>
      <c r="I587" s="132">
        <f t="shared" si="6"/>
        <v>0</v>
      </c>
      <c r="J587" s="132">
        <f t="shared" si="6"/>
        <v>0</v>
      </c>
      <c r="K587" s="132">
        <f t="shared" si="6"/>
        <v>0</v>
      </c>
      <c r="L587" s="132">
        <f t="shared" si="6"/>
        <v>0</v>
      </c>
      <c r="M587" s="132">
        <f t="shared" si="6"/>
        <v>0</v>
      </c>
      <c r="N587" s="132">
        <f t="shared" si="6"/>
        <v>0</v>
      </c>
      <c r="O587" s="132">
        <f t="shared" si="6"/>
        <v>0</v>
      </c>
      <c r="P587" s="132" t="e">
        <f t="shared" si="6"/>
        <v>#DIV/0!</v>
      </c>
      <c r="Q587" s="7"/>
      <c r="R587" s="7"/>
      <c r="S587" s="7"/>
      <c r="T587" s="7"/>
      <c r="U587" s="7"/>
      <c r="V587" s="7"/>
      <c r="W587" s="7"/>
    </row>
    <row r="588" spans="1:23" ht="13.5" thickBo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"/>
      <c r="O588" s="3"/>
      <c r="P588" s="3"/>
      <c r="Q588" s="7"/>
      <c r="R588" s="7"/>
      <c r="S588" s="7"/>
      <c r="T588" s="7"/>
      <c r="U588" s="7"/>
      <c r="V588" s="7"/>
      <c r="W588" s="7"/>
    </row>
    <row r="589" spans="1:23" ht="15" thickTop="1">
      <c r="A589" s="353" t="s">
        <v>932</v>
      </c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134"/>
      <c r="O589" s="134"/>
      <c r="P589" s="134"/>
      <c r="Q589" s="7"/>
      <c r="R589" s="7"/>
      <c r="S589" s="7"/>
      <c r="T589" s="7"/>
      <c r="U589" s="7"/>
      <c r="V589" s="7"/>
      <c r="W589" s="7"/>
    </row>
    <row r="590" spans="1:23" ht="15">
      <c r="A590" s="135"/>
      <c r="B590" s="136"/>
      <c r="C590" s="137"/>
      <c r="D590" s="138"/>
      <c r="E590" s="136"/>
      <c r="F590" s="136"/>
      <c r="G590" s="139"/>
      <c r="H590" s="140"/>
      <c r="I590" s="141"/>
      <c r="J590" s="354" t="s">
        <v>390</v>
      </c>
      <c r="K590" s="354"/>
      <c r="L590" s="354"/>
      <c r="M590" s="354"/>
      <c r="N590" s="276"/>
      <c r="O590" s="276"/>
      <c r="P590" s="276"/>
      <c r="Q590" s="7"/>
      <c r="R590" s="7"/>
      <c r="S590" s="7"/>
      <c r="T590" s="7"/>
      <c r="U590" s="7"/>
      <c r="V590" s="7"/>
      <c r="W590" s="7"/>
    </row>
    <row r="591" spans="1:23" ht="15">
      <c r="A591" s="143"/>
      <c r="B591" s="144"/>
      <c r="C591" s="144"/>
      <c r="D591" s="145"/>
      <c r="E591" s="146"/>
      <c r="F591" s="144"/>
      <c r="G591" s="147"/>
      <c r="H591" s="148"/>
      <c r="I591" s="149"/>
      <c r="J591" s="150"/>
      <c r="K591" s="144"/>
      <c r="L591" s="144"/>
      <c r="M591" s="151"/>
      <c r="N591" s="151"/>
      <c r="O591" s="151"/>
      <c r="P591" s="151"/>
      <c r="Q591" s="7"/>
      <c r="R591" s="7"/>
      <c r="S591" s="7"/>
      <c r="T591" s="7"/>
      <c r="U591" s="7"/>
      <c r="V591" s="7"/>
      <c r="W591" s="7"/>
    </row>
    <row r="592" spans="1:23" ht="15.75">
      <c r="A592" s="347" t="s">
        <v>841</v>
      </c>
      <c r="B592" s="347"/>
      <c r="C592" s="347"/>
      <c r="D592" s="348" t="s">
        <v>843</v>
      </c>
      <c r="E592" s="348"/>
      <c r="F592" s="348"/>
      <c r="G592" s="348"/>
      <c r="H592" s="348"/>
      <c r="I592" s="348"/>
      <c r="J592" s="349" t="s">
        <v>391</v>
      </c>
      <c r="K592" s="349"/>
      <c r="L592" s="349"/>
      <c r="M592" s="349"/>
      <c r="N592" s="277"/>
      <c r="O592" s="277"/>
      <c r="P592" s="277"/>
      <c r="Q592" s="7"/>
      <c r="R592" s="7"/>
      <c r="S592" s="7"/>
      <c r="T592" s="7"/>
      <c r="U592" s="7"/>
      <c r="V592" s="7"/>
      <c r="W592" s="7"/>
    </row>
    <row r="593" spans="1:23" ht="15.75" thickBot="1">
      <c r="A593" s="355" t="s">
        <v>842</v>
      </c>
      <c r="B593" s="355"/>
      <c r="C593" s="355"/>
      <c r="D593" s="356" t="s">
        <v>392</v>
      </c>
      <c r="E593" s="356"/>
      <c r="F593" s="356"/>
      <c r="G593" s="356"/>
      <c r="H593" s="356"/>
      <c r="I593" s="356"/>
      <c r="J593" s="357" t="s">
        <v>393</v>
      </c>
      <c r="K593" s="357"/>
      <c r="L593" s="357"/>
      <c r="M593" s="357"/>
      <c r="N593" s="275"/>
      <c r="O593" s="275"/>
      <c r="P593" s="275"/>
      <c r="Q593" s="7"/>
      <c r="R593" s="7"/>
      <c r="S593" s="7"/>
      <c r="T593" s="7"/>
      <c r="U593" s="7"/>
      <c r="V593" s="7"/>
      <c r="W593" s="7"/>
    </row>
    <row r="594" spans="1:23" ht="15" thickTop="1">
      <c r="A594" s="154"/>
      <c r="B594" s="154"/>
      <c r="C594" s="154"/>
      <c r="D594" s="154"/>
      <c r="E594" s="155"/>
      <c r="F594" s="154"/>
      <c r="G594" s="155"/>
      <c r="H594" s="156"/>
      <c r="I594" s="156"/>
      <c r="J594" s="154"/>
      <c r="K594" s="154"/>
      <c r="L594" s="154"/>
      <c r="M594" s="154"/>
      <c r="N594" s="154"/>
      <c r="O594" s="154"/>
      <c r="P594" s="154"/>
      <c r="Q594" s="7"/>
      <c r="R594" s="7"/>
      <c r="S594" s="7"/>
      <c r="T594" s="7"/>
      <c r="U594" s="7"/>
      <c r="V594" s="7"/>
      <c r="W594" s="7"/>
    </row>
    <row r="595" spans="1:23" ht="14.25">
      <c r="A595" s="154" t="s">
        <v>394</v>
      </c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358" t="s">
        <v>395</v>
      </c>
      <c r="B596" s="358"/>
      <c r="C596" s="154">
        <f>Total!B37</f>
        <v>57589</v>
      </c>
      <c r="D596" s="157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396</v>
      </c>
      <c r="B597" s="358"/>
      <c r="C597" s="158">
        <f>Total!C37</f>
        <v>6904</v>
      </c>
      <c r="D597" s="159"/>
      <c r="E597" s="160"/>
      <c r="F597" s="7"/>
      <c r="G597" s="160"/>
      <c r="H597" s="161"/>
      <c r="I597" s="161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>
      <c r="C598" s="35">
        <f>SUM(C596:C597)</f>
        <v>64493</v>
      </c>
    </row>
  </sheetData>
  <sheetProtection selectLockedCells="1" selectUnlockedCells="1"/>
  <mergeCells count="80">
    <mergeCell ref="A585:E585"/>
    <mergeCell ref="A580:E580"/>
    <mergeCell ref="G580:K580"/>
    <mergeCell ref="B339:G339"/>
    <mergeCell ref="G288:G290"/>
    <mergeCell ref="G325:G326"/>
    <mergeCell ref="A572:F572"/>
    <mergeCell ref="A573:A577"/>
    <mergeCell ref="A578:F578"/>
    <mergeCell ref="A579:G579"/>
    <mergeCell ref="A380:G380"/>
    <mergeCell ref="A381:A571"/>
    <mergeCell ref="G381:G387"/>
    <mergeCell ref="L580:M580"/>
    <mergeCell ref="A581:E581"/>
    <mergeCell ref="A582:E582"/>
    <mergeCell ref="A583:E583"/>
    <mergeCell ref="A584:E584"/>
    <mergeCell ref="A596:B596"/>
    <mergeCell ref="A597:B597"/>
    <mergeCell ref="A586:E586"/>
    <mergeCell ref="A587:E587"/>
    <mergeCell ref="A588:M588"/>
    <mergeCell ref="A589:M589"/>
    <mergeCell ref="J590:M590"/>
    <mergeCell ref="A592:C592"/>
    <mergeCell ref="D592:I592"/>
    <mergeCell ref="J592:M592"/>
    <mergeCell ref="J593:M593"/>
    <mergeCell ref="A593:C593"/>
    <mergeCell ref="D593:I593"/>
    <mergeCell ref="N381:O381"/>
    <mergeCell ref="H481:H483"/>
    <mergeCell ref="H506:H507"/>
    <mergeCell ref="I560:I561"/>
    <mergeCell ref="H562:H563"/>
    <mergeCell ref="G213:G216"/>
    <mergeCell ref="B247:G247"/>
    <mergeCell ref="A248:F248"/>
    <mergeCell ref="A249:A379"/>
    <mergeCell ref="G250:G260"/>
    <mergeCell ref="A109:A247"/>
    <mergeCell ref="G110:G117"/>
    <mergeCell ref="B134:G134"/>
    <mergeCell ref="B212:G212"/>
    <mergeCell ref="B231:G231"/>
    <mergeCell ref="N250:O250"/>
    <mergeCell ref="N252:O252"/>
    <mergeCell ref="B287:G287"/>
    <mergeCell ref="B324:G324"/>
    <mergeCell ref="B379:G379"/>
    <mergeCell ref="G340:G341"/>
    <mergeCell ref="N136:O136"/>
    <mergeCell ref="N140:O140"/>
    <mergeCell ref="B181:G181"/>
    <mergeCell ref="N182:O182"/>
    <mergeCell ref="G183:G187"/>
    <mergeCell ref="N184:O184"/>
    <mergeCell ref="G135:G140"/>
    <mergeCell ref="B74:G74"/>
    <mergeCell ref="G75:G80"/>
    <mergeCell ref="B107:G107"/>
    <mergeCell ref="A108:F108"/>
    <mergeCell ref="A13:A107"/>
    <mergeCell ref="G49:G65"/>
    <mergeCell ref="P8:P11"/>
    <mergeCell ref="C9:F9"/>
    <mergeCell ref="D10:F10"/>
    <mergeCell ref="D11:F11"/>
    <mergeCell ref="H69:H70"/>
    <mergeCell ref="D12:F12"/>
    <mergeCell ref="N51:N57"/>
    <mergeCell ref="G14:G20"/>
    <mergeCell ref="B48:G48"/>
    <mergeCell ref="N8:O9"/>
    <mergeCell ref="A3:K3"/>
    <mergeCell ref="B7:I7"/>
    <mergeCell ref="A8:G8"/>
    <mergeCell ref="H8:I9"/>
    <mergeCell ref="J8:K9"/>
  </mergeCells>
  <printOptions horizontalCentered="1"/>
  <pageMargins left="0.51181102362204722" right="0.51181102362204722" top="1.1417322834645669" bottom="0.51181102362204722" header="0.74803149606299213" footer="0.51181102362204722"/>
  <pageSetup paperSize="9" scale="53" firstPageNumber="0" orientation="portrait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E602"/>
  <sheetViews>
    <sheetView zoomScale="80" zoomScaleNormal="80" workbookViewId="0">
      <pane xSplit="6" ySplit="13" topLeftCell="G14" activePane="bottomRight" state="frozen"/>
      <selection pane="topRight" activeCell="G1" sqref="G1"/>
      <selection pane="bottomLeft" activeCell="A581" sqref="A581"/>
      <selection pane="bottomRight" activeCell="B110" sqref="B110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5" width="7.42578125" customWidth="1"/>
    <col min="16" max="16" width="8.5703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10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921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+J583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+K583</f>
        <v>0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customHeight="1">
      <c r="A14" s="325"/>
      <c r="B14" s="57" t="s">
        <v>40</v>
      </c>
      <c r="C14" s="58"/>
      <c r="D14" s="59"/>
      <c r="E14" s="60"/>
      <c r="F14" s="61"/>
      <c r="G14" s="303" t="s">
        <v>942</v>
      </c>
      <c r="H14" s="62">
        <v>400</v>
      </c>
      <c r="I14" s="63">
        <v>400</v>
      </c>
      <c r="J14" s="62"/>
      <c r="K14" s="63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57" t="s">
        <v>38</v>
      </c>
      <c r="C15" s="58"/>
      <c r="D15" s="59"/>
      <c r="E15" s="60"/>
      <c r="F15" s="61"/>
      <c r="G15" s="303"/>
      <c r="H15" s="62">
        <v>200</v>
      </c>
      <c r="I15" s="62">
        <v>200</v>
      </c>
      <c r="J15" s="62"/>
      <c r="K15" s="62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5.2" customHeight="1" thickBot="1">
      <c r="A16" s="325"/>
      <c r="B16" s="57" t="s">
        <v>39</v>
      </c>
      <c r="C16" s="58"/>
      <c r="D16" s="58"/>
      <c r="E16" s="60"/>
      <c r="F16" s="61"/>
      <c r="G16" s="303"/>
      <c r="H16" s="62">
        <v>400</v>
      </c>
      <c r="I16" s="62">
        <v>400</v>
      </c>
      <c r="J16" s="62"/>
      <c r="K16" s="62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2.75" hidden="1" customHeight="1">
      <c r="A17" s="325"/>
      <c r="B17" s="57" t="s">
        <v>40</v>
      </c>
      <c r="C17" s="58"/>
      <c r="D17" s="59"/>
      <c r="E17" s="60"/>
      <c r="F17" s="61"/>
      <c r="G17" s="303"/>
      <c r="H17" s="62"/>
      <c r="I17" s="62"/>
      <c r="J17" s="62"/>
      <c r="K17" s="62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426</v>
      </c>
      <c r="C18" s="58" t="s">
        <v>42</v>
      </c>
      <c r="D18" s="59" t="s">
        <v>226</v>
      </c>
      <c r="E18" s="60"/>
      <c r="F18" s="61"/>
      <c r="G18" s="303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326</v>
      </c>
      <c r="C19" s="58" t="s">
        <v>108</v>
      </c>
      <c r="D19" s="59"/>
      <c r="E19" s="60"/>
      <c r="F19" s="61"/>
      <c r="G19" s="303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303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1000</v>
      </c>
      <c r="I48" s="69">
        <f>SUM(I13:I47)</f>
        <v>1000</v>
      </c>
      <c r="J48" s="70">
        <f>SUM(J13:J47)</f>
        <v>0</v>
      </c>
      <c r="K48" s="70">
        <f>SUM(K13:K47)</f>
        <v>0</v>
      </c>
      <c r="L48" s="71">
        <f>IF(H48=0,0,(I48/H48*100))</f>
        <v>100</v>
      </c>
      <c r="M48" s="73">
        <f>IF(J48=0,0,(K48/J48*100))</f>
        <v>0</v>
      </c>
      <c r="N48" s="72">
        <v>9</v>
      </c>
      <c r="O48" s="72">
        <v>2</v>
      </c>
      <c r="P48" s="73">
        <f>N48/(N48+O48)*100</f>
        <v>81.818181818181827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38</v>
      </c>
      <c r="C49" s="58" t="s">
        <v>42</v>
      </c>
      <c r="D49" s="59" t="s">
        <v>79</v>
      </c>
      <c r="E49" s="60"/>
      <c r="F49" s="61"/>
      <c r="G49" s="326"/>
      <c r="H49" s="62">
        <v>200</v>
      </c>
      <c r="I49" s="62">
        <v>195</v>
      </c>
      <c r="J49" s="62"/>
      <c r="K49" s="62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39</v>
      </c>
      <c r="C50" s="58" t="s">
        <v>42</v>
      </c>
      <c r="D50" s="59" t="s">
        <v>79</v>
      </c>
      <c r="E50" s="60"/>
      <c r="F50" s="61"/>
      <c r="G50" s="326"/>
      <c r="H50" s="62">
        <v>200</v>
      </c>
      <c r="I50" s="62">
        <v>255</v>
      </c>
      <c r="J50" s="62"/>
      <c r="K50" s="62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40</v>
      </c>
      <c r="C51" s="58" t="s">
        <v>42</v>
      </c>
      <c r="D51" s="59" t="s">
        <v>79</v>
      </c>
      <c r="E51" s="60"/>
      <c r="F51" s="61"/>
      <c r="G51" s="326"/>
      <c r="H51" s="62">
        <v>400</v>
      </c>
      <c r="I51" s="62">
        <v>328</v>
      </c>
      <c r="J51" s="62"/>
      <c r="K51" s="62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57" t="s">
        <v>64</v>
      </c>
      <c r="C52" s="58" t="s">
        <v>42</v>
      </c>
      <c r="D52" s="59" t="s">
        <v>79</v>
      </c>
      <c r="E52" s="60"/>
      <c r="F52" s="61"/>
      <c r="G52" s="326"/>
      <c r="H52" s="64">
        <v>300</v>
      </c>
      <c r="I52" s="64">
        <v>182</v>
      </c>
      <c r="J52" s="64"/>
      <c r="K52" s="64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customHeight="1" thickBot="1">
      <c r="A53" s="325"/>
      <c r="B53" s="57" t="s">
        <v>61</v>
      </c>
      <c r="C53" s="58" t="s">
        <v>42</v>
      </c>
      <c r="D53" s="59" t="s">
        <v>79</v>
      </c>
      <c r="E53" s="60"/>
      <c r="F53" s="61"/>
      <c r="G53" s="326"/>
      <c r="H53" s="64">
        <v>300</v>
      </c>
      <c r="I53" s="64">
        <v>350</v>
      </c>
      <c r="J53" s="64"/>
      <c r="K53" s="64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2.75" hidden="1" customHeight="1">
      <c r="A54" s="325"/>
      <c r="B54" s="57" t="s">
        <v>41</v>
      </c>
      <c r="C54" s="59" t="s">
        <v>43</v>
      </c>
      <c r="D54" s="59" t="s">
        <v>43</v>
      </c>
      <c r="E54" s="60"/>
      <c r="F54" s="61"/>
      <c r="G54" s="326"/>
      <c r="H54" s="64"/>
      <c r="I54" s="64"/>
      <c r="J54" s="64"/>
      <c r="K54" s="64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2.75" hidden="1" customHeight="1">
      <c r="A55" s="325"/>
      <c r="B55" s="57" t="s">
        <v>40</v>
      </c>
      <c r="C55" s="58" t="s">
        <v>42</v>
      </c>
      <c r="D55" s="59" t="s">
        <v>43</v>
      </c>
      <c r="E55" s="60"/>
      <c r="F55" s="61"/>
      <c r="G55" s="326"/>
      <c r="H55" s="64"/>
      <c r="I55" s="64"/>
      <c r="J55" s="64"/>
      <c r="K55" s="64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2.75" hidden="1" customHeight="1">
      <c r="A56" s="325"/>
      <c r="B56" s="57" t="s">
        <v>94</v>
      </c>
      <c r="C56" s="59" t="s">
        <v>54</v>
      </c>
      <c r="D56" s="59" t="s">
        <v>49</v>
      </c>
      <c r="E56" s="60"/>
      <c r="F56" s="61"/>
      <c r="G56" s="326"/>
      <c r="H56" s="64"/>
      <c r="I56" s="64"/>
      <c r="J56" s="64"/>
      <c r="K56" s="64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2.75" hidden="1" customHeight="1">
      <c r="A57" s="325"/>
      <c r="B57" s="57" t="s">
        <v>429</v>
      </c>
      <c r="C57" s="58" t="s">
        <v>54</v>
      </c>
      <c r="D57" s="59" t="s">
        <v>49</v>
      </c>
      <c r="E57" s="60"/>
      <c r="F57" s="61"/>
      <c r="G57" s="326"/>
      <c r="H57" s="62"/>
      <c r="I57" s="62"/>
      <c r="J57" s="62"/>
      <c r="K57" s="62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57" t="s">
        <v>40</v>
      </c>
      <c r="C58" s="58" t="s">
        <v>42</v>
      </c>
      <c r="D58" s="59" t="s">
        <v>43</v>
      </c>
      <c r="E58" s="60" t="s">
        <v>66</v>
      </c>
      <c r="F58" s="61"/>
      <c r="G58" s="326"/>
      <c r="H58" s="62"/>
      <c r="I58" s="62"/>
      <c r="J58" s="62"/>
      <c r="K58" s="62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37</v>
      </c>
      <c r="C59" s="58" t="s">
        <v>42</v>
      </c>
      <c r="D59" s="59" t="s">
        <v>49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62</v>
      </c>
      <c r="C60" s="58" t="s">
        <v>186</v>
      </c>
      <c r="D60" s="58" t="s">
        <v>186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1400</v>
      </c>
      <c r="I74" s="77">
        <f>SUM(I49:I73)</f>
        <v>1310</v>
      </c>
      <c r="J74" s="77">
        <f>SUM(J49:J73)</f>
        <v>0</v>
      </c>
      <c r="K74" s="77">
        <f>SUM(K49:K73)</f>
        <v>0</v>
      </c>
      <c r="L74" s="78">
        <f>IF(H74=0,0,(I74/H74*100))</f>
        <v>93.571428571428569</v>
      </c>
      <c r="M74" s="73">
        <f>IF(J74=0,0,(K74/J74*100))</f>
        <v>0</v>
      </c>
      <c r="N74" s="73">
        <v>12</v>
      </c>
      <c r="O74" s="73">
        <v>2</v>
      </c>
      <c r="P74" s="73">
        <f>N74/(N74+O74)*100</f>
        <v>85.714285714285708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770</v>
      </c>
      <c r="C75" s="58" t="s">
        <v>108</v>
      </c>
      <c r="D75" s="58"/>
      <c r="E75" s="60"/>
      <c r="F75" s="61"/>
      <c r="G75" s="406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406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406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406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406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406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7.2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1400</v>
      </c>
      <c r="I108" s="77">
        <f>I74+I107</f>
        <v>1310</v>
      </c>
      <c r="J108" s="77">
        <f>J74+J107</f>
        <v>0</v>
      </c>
      <c r="K108" s="171">
        <f>K74+K107</f>
        <v>0</v>
      </c>
      <c r="L108" s="78">
        <f>IF(H108=0,0,(I108/H108*100))</f>
        <v>93.571428571428569</v>
      </c>
      <c r="M108" s="73">
        <f>IF(J108=0,0,(K108/J108*100))</f>
        <v>0</v>
      </c>
      <c r="N108" s="77">
        <f>N74+N107+N48</f>
        <v>21</v>
      </c>
      <c r="O108" s="77">
        <f>O74+O107+O48</f>
        <v>4</v>
      </c>
      <c r="P108" s="73">
        <f>N108/(N108+O108)*100</f>
        <v>84</v>
      </c>
      <c r="Q108" s="7"/>
      <c r="R108" s="7"/>
      <c r="S108" s="7"/>
      <c r="T108" s="7"/>
      <c r="U108" s="7"/>
      <c r="V108" s="7"/>
      <c r="W108" s="7"/>
    </row>
    <row r="109" spans="1:23" ht="15.2" hidden="1" customHeight="1">
      <c r="A109" s="314" t="s">
        <v>106</v>
      </c>
      <c r="B109" s="57" t="s">
        <v>326</v>
      </c>
      <c r="C109" s="58" t="s">
        <v>108</v>
      </c>
      <c r="D109" s="59"/>
      <c r="E109" s="60"/>
      <c r="F109" s="81"/>
      <c r="G109" s="82"/>
      <c r="H109" s="62"/>
      <c r="I109" s="62"/>
      <c r="J109" s="62"/>
      <c r="K109" s="62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109</v>
      </c>
      <c r="C110" s="58" t="s">
        <v>108</v>
      </c>
      <c r="D110" s="58"/>
      <c r="E110" s="60"/>
      <c r="F110" s="81"/>
      <c r="G110" s="359"/>
      <c r="H110" s="62">
        <v>500</v>
      </c>
      <c r="I110" s="62">
        <v>300</v>
      </c>
      <c r="J110" s="62"/>
      <c r="K110" s="62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2" customHeight="1" thickBot="1">
      <c r="A111" s="314"/>
      <c r="B111" s="57" t="s">
        <v>132</v>
      </c>
      <c r="C111" s="58" t="s">
        <v>108</v>
      </c>
      <c r="D111" s="58"/>
      <c r="E111" s="60"/>
      <c r="F111" s="81"/>
      <c r="G111" s="359"/>
      <c r="H111" s="62">
        <v>20</v>
      </c>
      <c r="I111" s="62"/>
      <c r="J111" s="62"/>
      <c r="K111" s="62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5.2" hidden="1" customHeight="1">
      <c r="A112" s="314"/>
      <c r="B112" s="57" t="s">
        <v>456</v>
      </c>
      <c r="C112" s="58" t="s">
        <v>108</v>
      </c>
      <c r="D112" s="58"/>
      <c r="E112" s="60"/>
      <c r="F112" s="81"/>
      <c r="G112" s="359"/>
      <c r="H112" s="62"/>
      <c r="I112" s="62"/>
      <c r="J112" s="62"/>
      <c r="K112" s="62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hidden="1" customHeight="1">
      <c r="A113" s="314"/>
      <c r="B113" s="57" t="s">
        <v>430</v>
      </c>
      <c r="C113" s="58" t="s">
        <v>108</v>
      </c>
      <c r="D113" s="58"/>
      <c r="E113" s="60"/>
      <c r="F113" s="81"/>
      <c r="G113" s="359"/>
      <c r="H113" s="62"/>
      <c r="I113" s="62"/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hidden="1" customHeight="1" thickBot="1">
      <c r="A114" s="314"/>
      <c r="B114" s="57" t="s">
        <v>82</v>
      </c>
      <c r="C114" s="58" t="s">
        <v>126</v>
      </c>
      <c r="D114" s="58" t="s">
        <v>126</v>
      </c>
      <c r="E114" s="60" t="s">
        <v>192</v>
      </c>
      <c r="F114" s="81"/>
      <c r="G114" s="359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329</v>
      </c>
      <c r="C115" s="58" t="s">
        <v>42</v>
      </c>
      <c r="D115" s="58" t="s">
        <v>126</v>
      </c>
      <c r="E115" s="60"/>
      <c r="F115" s="81"/>
      <c r="G115" s="359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82</v>
      </c>
      <c r="C116" s="58" t="s">
        <v>159</v>
      </c>
      <c r="D116" s="58" t="s">
        <v>159</v>
      </c>
      <c r="E116" s="60" t="s">
        <v>84</v>
      </c>
      <c r="F116" s="81"/>
      <c r="G116" s="359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131</v>
      </c>
      <c r="C117" s="58" t="s">
        <v>108</v>
      </c>
      <c r="D117" s="59"/>
      <c r="E117" s="60"/>
      <c r="F117" s="81"/>
      <c r="G117" s="359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520</v>
      </c>
      <c r="I134" s="77">
        <f>SUM(I109:I133)</f>
        <v>300</v>
      </c>
      <c r="J134" s="77">
        <f>SUM(J109:J133)</f>
        <v>0</v>
      </c>
      <c r="K134" s="77">
        <f>SUM(K109:K133)</f>
        <v>0</v>
      </c>
      <c r="L134" s="78">
        <f>IF(H134=0,0,(I134/H134*100))</f>
        <v>57.692307692307686</v>
      </c>
      <c r="M134" s="73">
        <f>IF(J134=0,0,(K134/J134*100))</f>
        <v>0</v>
      </c>
      <c r="N134" s="73">
        <v>5</v>
      </c>
      <c r="O134" s="73">
        <v>1</v>
      </c>
      <c r="P134" s="73">
        <f>N134/(N134+O134)*100</f>
        <v>83.333333333333343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135</v>
      </c>
      <c r="C135" s="58" t="s">
        <v>42</v>
      </c>
      <c r="D135" s="59" t="s">
        <v>521</v>
      </c>
      <c r="E135" s="60" t="s">
        <v>137</v>
      </c>
      <c r="F135" s="81"/>
      <c r="G135" s="363"/>
      <c r="H135" s="58">
        <v>88</v>
      </c>
      <c r="I135" s="58">
        <v>104</v>
      </c>
      <c r="J135" s="58"/>
      <c r="K135" s="58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 thickBot="1">
      <c r="A136" s="314"/>
      <c r="B136" s="57" t="s">
        <v>135</v>
      </c>
      <c r="C136" s="58" t="s">
        <v>42</v>
      </c>
      <c r="D136" s="58" t="s">
        <v>941</v>
      </c>
      <c r="E136" s="60"/>
      <c r="F136" s="81"/>
      <c r="G136" s="363"/>
      <c r="H136" s="58"/>
      <c r="I136" s="58">
        <v>20</v>
      </c>
      <c r="J136" s="58"/>
      <c r="K136" s="58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customHeight="1" thickBot="1">
      <c r="A137" s="314"/>
      <c r="B137" s="57" t="s">
        <v>78</v>
      </c>
      <c r="C137" s="58" t="s">
        <v>42</v>
      </c>
      <c r="D137" s="59" t="s">
        <v>79</v>
      </c>
      <c r="E137" s="60"/>
      <c r="F137" s="81"/>
      <c r="G137" s="363"/>
      <c r="H137" s="58">
        <v>12</v>
      </c>
      <c r="I137" s="58">
        <v>12</v>
      </c>
      <c r="J137" s="58"/>
      <c r="K137" s="58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customHeight="1">
      <c r="A138" s="314"/>
      <c r="B138" s="57" t="s">
        <v>503</v>
      </c>
      <c r="C138" s="58"/>
      <c r="D138" s="58" t="s">
        <v>79</v>
      </c>
      <c r="E138" s="60"/>
      <c r="F138" s="81"/>
      <c r="G138" s="363"/>
      <c r="H138" s="62">
        <v>50</v>
      </c>
      <c r="I138" s="62">
        <v>26</v>
      </c>
      <c r="J138" s="58"/>
      <c r="K138" s="58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customHeight="1">
      <c r="A139" s="314"/>
      <c r="B139" s="57" t="s">
        <v>470</v>
      </c>
      <c r="C139" s="58"/>
      <c r="D139" s="58" t="s">
        <v>159</v>
      </c>
      <c r="E139" s="60"/>
      <c r="F139" s="81"/>
      <c r="G139" s="363"/>
      <c r="H139" s="58">
        <v>60</v>
      </c>
      <c r="I139" s="58"/>
      <c r="J139" s="58"/>
      <c r="K139" s="58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customHeight="1">
      <c r="A140" s="314"/>
      <c r="B140" s="57" t="s">
        <v>470</v>
      </c>
      <c r="C140" s="58"/>
      <c r="D140" s="58" t="s">
        <v>226</v>
      </c>
      <c r="E140" s="60"/>
      <c r="F140" s="81"/>
      <c r="G140" s="363"/>
      <c r="H140" s="62">
        <v>40</v>
      </c>
      <c r="I140" s="62"/>
      <c r="J140" s="62"/>
      <c r="K140" s="62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2.75" customHeight="1" thickBot="1">
      <c r="A141" s="314"/>
      <c r="B141" s="57" t="s">
        <v>138</v>
      </c>
      <c r="C141" s="58" t="s">
        <v>54</v>
      </c>
      <c r="D141" s="58" t="s">
        <v>126</v>
      </c>
      <c r="E141" s="60"/>
      <c r="F141" s="81"/>
      <c r="G141" s="82"/>
      <c r="H141" s="62">
        <v>4</v>
      </c>
      <c r="I141" s="62"/>
      <c r="J141" s="62"/>
      <c r="K141" s="62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2.75" hidden="1" customHeight="1">
      <c r="A142" s="314"/>
      <c r="B142" s="57" t="s">
        <v>299</v>
      </c>
      <c r="C142" s="58" t="s">
        <v>127</v>
      </c>
      <c r="D142" s="58" t="s">
        <v>509</v>
      </c>
      <c r="E142" s="60"/>
      <c r="F142" s="81"/>
      <c r="G142" s="82"/>
      <c r="H142" s="62"/>
      <c r="I142" s="62"/>
      <c r="J142" s="62"/>
      <c r="K142" s="62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2.75" hidden="1" customHeight="1">
      <c r="A143" s="314"/>
      <c r="B143" s="57" t="s">
        <v>160</v>
      </c>
      <c r="C143" s="58" t="s">
        <v>108</v>
      </c>
      <c r="D143" s="59"/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78</v>
      </c>
      <c r="C144" s="58" t="s">
        <v>42</v>
      </c>
      <c r="D144" s="59" t="s">
        <v>79</v>
      </c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510</v>
      </c>
      <c r="C145" s="58" t="s">
        <v>42</v>
      </c>
      <c r="D145" s="59" t="s">
        <v>511</v>
      </c>
      <c r="E145" s="60" t="s">
        <v>512</v>
      </c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432</v>
      </c>
      <c r="C146" s="58" t="s">
        <v>54</v>
      </c>
      <c r="D146" s="59" t="s">
        <v>226</v>
      </c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227</v>
      </c>
      <c r="C147" s="58" t="s">
        <v>54</v>
      </c>
      <c r="D147" s="59" t="s">
        <v>119</v>
      </c>
      <c r="E147" s="60"/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/>
      <c r="C148" s="58"/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254</v>
      </c>
      <c r="I181" s="77">
        <f>SUM(I135:I180)</f>
        <v>162</v>
      </c>
      <c r="J181" s="77">
        <f>SUM(J135:J180)</f>
        <v>0</v>
      </c>
      <c r="K181" s="77">
        <f>SUM(K135:K180)</f>
        <v>0</v>
      </c>
      <c r="L181" s="78">
        <f>IF(H181=0,0,(I181/H181*100))</f>
        <v>63.779527559055119</v>
      </c>
      <c r="M181" s="73">
        <f>IF(J181=0,0,(K181/J181*100))</f>
        <v>0</v>
      </c>
      <c r="N181" s="73">
        <v>6</v>
      </c>
      <c r="O181" s="73">
        <v>0</v>
      </c>
      <c r="P181" s="73">
        <f>N181/(N181+O181)*100</f>
        <v>100</v>
      </c>
      <c r="Q181" s="7"/>
      <c r="R181" s="7"/>
      <c r="S181" s="7"/>
      <c r="T181" s="7"/>
      <c r="U181" s="7"/>
      <c r="V181" s="7"/>
      <c r="W181" s="7"/>
    </row>
    <row r="182" spans="1:23" ht="12.75" hidden="1" customHeight="1" thickBot="1">
      <c r="A182" s="314"/>
      <c r="B182" s="57" t="s">
        <v>214</v>
      </c>
      <c r="C182" s="58" t="s">
        <v>42</v>
      </c>
      <c r="D182" s="59" t="s">
        <v>81</v>
      </c>
      <c r="E182" s="60" t="s">
        <v>406</v>
      </c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customHeight="1" thickBot="1">
      <c r="A183" s="314"/>
      <c r="B183" s="57" t="s">
        <v>80</v>
      </c>
      <c r="C183" s="58" t="s">
        <v>42</v>
      </c>
      <c r="D183" s="59" t="s">
        <v>521</v>
      </c>
      <c r="E183" s="60"/>
      <c r="F183" s="81"/>
      <c r="G183" s="329" t="s">
        <v>943</v>
      </c>
      <c r="H183" s="62"/>
      <c r="I183" s="62">
        <v>30</v>
      </c>
      <c r="J183" s="58"/>
      <c r="K183" s="58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customHeight="1">
      <c r="A184" s="314"/>
      <c r="B184" s="57" t="s">
        <v>160</v>
      </c>
      <c r="C184" s="58" t="s">
        <v>108</v>
      </c>
      <c r="D184" s="58"/>
      <c r="E184" s="60"/>
      <c r="F184" s="81"/>
      <c r="G184" s="329"/>
      <c r="H184" s="62">
        <v>100</v>
      </c>
      <c r="I184" s="62">
        <v>100</v>
      </c>
      <c r="J184" s="58"/>
      <c r="K184" s="58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5.2" customHeight="1">
      <c r="A185" s="314"/>
      <c r="B185" s="57" t="s">
        <v>529</v>
      </c>
      <c r="C185" s="58"/>
      <c r="D185" s="58" t="s">
        <v>226</v>
      </c>
      <c r="E185" s="60"/>
      <c r="F185" s="81"/>
      <c r="G185" s="329"/>
      <c r="H185" s="58">
        <v>50</v>
      </c>
      <c r="I185" s="58">
        <v>50</v>
      </c>
      <c r="J185" s="58"/>
      <c r="K185" s="58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5.2" customHeight="1">
      <c r="A186" s="314"/>
      <c r="B186" s="57" t="s">
        <v>401</v>
      </c>
      <c r="C186" s="58"/>
      <c r="D186" s="58" t="s">
        <v>79</v>
      </c>
      <c r="E186" s="60"/>
      <c r="F186" s="81"/>
      <c r="G186" s="329"/>
      <c r="H186" s="62">
        <v>40</v>
      </c>
      <c r="I186" s="62">
        <v>38</v>
      </c>
      <c r="J186" s="62"/>
      <c r="K186" s="62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customHeight="1">
      <c r="A187" s="314"/>
      <c r="B187" s="57" t="s">
        <v>200</v>
      </c>
      <c r="C187" s="59" t="s">
        <v>79</v>
      </c>
      <c r="D187" s="59" t="s">
        <v>79</v>
      </c>
      <c r="E187" s="60"/>
      <c r="F187" s="81"/>
      <c r="G187" s="329"/>
      <c r="H187" s="62">
        <v>70</v>
      </c>
      <c r="I187" s="62">
        <v>70</v>
      </c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customHeight="1">
      <c r="A188" s="314"/>
      <c r="B188" s="57" t="s">
        <v>405</v>
      </c>
      <c r="C188" s="59" t="s">
        <v>42</v>
      </c>
      <c r="D188" s="59" t="s">
        <v>79</v>
      </c>
      <c r="E188" s="60"/>
      <c r="F188" s="81"/>
      <c r="G188" s="82"/>
      <c r="H188" s="64">
        <v>60</v>
      </c>
      <c r="I188" s="64">
        <v>40</v>
      </c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customHeight="1">
      <c r="A189" s="314"/>
      <c r="B189" s="57" t="s">
        <v>448</v>
      </c>
      <c r="C189" s="58" t="s">
        <v>79</v>
      </c>
      <c r="D189" s="58" t="s">
        <v>79</v>
      </c>
      <c r="E189" s="60"/>
      <c r="F189" s="81"/>
      <c r="G189" s="82"/>
      <c r="H189" s="62">
        <v>12</v>
      </c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customHeight="1" thickBot="1">
      <c r="A190" s="314"/>
      <c r="B190" s="57" t="s">
        <v>89</v>
      </c>
      <c r="C190" s="58" t="s">
        <v>42</v>
      </c>
      <c r="D190" s="59" t="s">
        <v>816</v>
      </c>
      <c r="E190" s="60"/>
      <c r="F190" s="81"/>
      <c r="G190" s="82"/>
      <c r="H190" s="62">
        <v>16</v>
      </c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408</v>
      </c>
      <c r="C191" s="58" t="s">
        <v>108</v>
      </c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 thickBo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5.75" customHeight="1" thickBot="1">
      <c r="A197" s="314"/>
      <c r="B197" s="316" t="s">
        <v>158</v>
      </c>
      <c r="C197" s="316"/>
      <c r="D197" s="316"/>
      <c r="E197" s="316"/>
      <c r="F197" s="316"/>
      <c r="G197" s="316"/>
      <c r="H197" s="77">
        <f>SUM(H182:H196)</f>
        <v>348</v>
      </c>
      <c r="I197" s="77">
        <f>SUM(I182:I196)</f>
        <v>328</v>
      </c>
      <c r="J197" s="77">
        <f>SUM(J182:J196)</f>
        <v>0</v>
      </c>
      <c r="K197" s="77">
        <f>SUM(K182:K196)</f>
        <v>0</v>
      </c>
      <c r="L197" s="78">
        <f>IF(H197=0,0,(I197/H197*100))</f>
        <v>94.252873563218387</v>
      </c>
      <c r="M197" s="73">
        <f>IF(J197=0,0,(K197/J197*100))</f>
        <v>0</v>
      </c>
      <c r="N197" s="73">
        <v>6</v>
      </c>
      <c r="O197" s="73">
        <v>0</v>
      </c>
      <c r="P197" s="73">
        <f>N197/(N197+O197)*100</f>
        <v>100</v>
      </c>
      <c r="Q197" s="7"/>
      <c r="R197" s="7"/>
      <c r="S197" s="7"/>
      <c r="T197" s="7"/>
      <c r="U197" s="7"/>
      <c r="V197" s="7"/>
      <c r="W197" s="7"/>
    </row>
    <row r="198" spans="1:23" ht="12.75" hidden="1" customHeight="1" thickBot="1">
      <c r="A198" s="314"/>
      <c r="B198" s="57" t="s">
        <v>429</v>
      </c>
      <c r="C198" s="58" t="s">
        <v>54</v>
      </c>
      <c r="D198" s="59" t="s">
        <v>126</v>
      </c>
      <c r="E198" s="60"/>
      <c r="F198" s="81"/>
      <c r="G198" s="405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 thickBot="1">
      <c r="A199" s="314"/>
      <c r="B199" s="57" t="s">
        <v>138</v>
      </c>
      <c r="C199" s="58" t="s">
        <v>54</v>
      </c>
      <c r="D199" s="58" t="s">
        <v>481</v>
      </c>
      <c r="E199" s="60"/>
      <c r="F199" s="81"/>
      <c r="G199" s="405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 thickBot="1">
      <c r="A200" s="314"/>
      <c r="B200" s="57" t="s">
        <v>138</v>
      </c>
      <c r="C200" s="58" t="s">
        <v>54</v>
      </c>
      <c r="D200" s="59" t="s">
        <v>254</v>
      </c>
      <c r="E200" s="60"/>
      <c r="F200" s="81"/>
      <c r="G200" s="405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629</v>
      </c>
      <c r="C201" s="58" t="s">
        <v>108</v>
      </c>
      <c r="D201" s="59"/>
      <c r="E201" s="60"/>
      <c r="F201" s="81"/>
      <c r="G201" s="405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167</v>
      </c>
      <c r="C203" s="58" t="s">
        <v>108</v>
      </c>
      <c r="D203" s="59" t="s">
        <v>168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169</v>
      </c>
      <c r="C204" s="58" t="s">
        <v>108</v>
      </c>
      <c r="D204" s="59" t="s">
        <v>170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175</v>
      </c>
      <c r="E212" s="60" t="s">
        <v>176</v>
      </c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 thickBo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7.25" hidden="1" customHeight="1" thickBot="1">
      <c r="A216" s="314"/>
      <c r="B216" s="316" t="s">
        <v>211</v>
      </c>
      <c r="C216" s="316"/>
      <c r="D216" s="316"/>
      <c r="E216" s="316"/>
      <c r="F216" s="316"/>
      <c r="G216" s="316"/>
      <c r="H216" s="77">
        <f>SUM(H198:H215)</f>
        <v>0</v>
      </c>
      <c r="I216" s="77">
        <f>SUM(I198:I215)</f>
        <v>0</v>
      </c>
      <c r="J216" s="77">
        <f>SUM(J198:J215)</f>
        <v>0</v>
      </c>
      <c r="K216" s="77">
        <f>SUM(K198:K215)</f>
        <v>0</v>
      </c>
      <c r="L216" s="78">
        <f>IF(H216=0,0,(I216/H216*100))</f>
        <v>0</v>
      </c>
      <c r="M216" s="73">
        <f>IF(J216=0,0,(K216/J216*100))</f>
        <v>0</v>
      </c>
      <c r="N216" s="73"/>
      <c r="O216" s="73"/>
      <c r="P216" s="73" t="e">
        <f>N216/(N216+O216)*100</f>
        <v>#DIV/0!</v>
      </c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630</v>
      </c>
      <c r="C217" s="58" t="s">
        <v>108</v>
      </c>
      <c r="D217" s="59"/>
      <c r="E217" s="60"/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575</v>
      </c>
      <c r="C218" s="58" t="s">
        <v>108</v>
      </c>
      <c r="D218" s="59"/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hidden="1" customHeight="1" thickBot="1">
      <c r="A247" s="314"/>
      <c r="B247" s="316" t="s">
        <v>609</v>
      </c>
      <c r="C247" s="316"/>
      <c r="D247" s="316"/>
      <c r="E247" s="316"/>
      <c r="F247" s="316"/>
      <c r="G247" s="316"/>
      <c r="H247" s="77">
        <f>SUM(H217:H246)</f>
        <v>0</v>
      </c>
      <c r="I247" s="77">
        <f>SUM(I217:I246)</f>
        <v>0</v>
      </c>
      <c r="J247" s="77">
        <f>SUM(J217:J246)</f>
        <v>0</v>
      </c>
      <c r="K247" s="77">
        <f>SUM(K217:K246)</f>
        <v>0</v>
      </c>
      <c r="L247" s="78">
        <f>IF(H247=0,0,(I247/H247*100))</f>
        <v>0</v>
      </c>
      <c r="M247" s="73">
        <f>IF(J247=0,0,(K247/J247*100))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H134+H181+H247+H197+H216</f>
        <v>1122</v>
      </c>
      <c r="I248" s="94">
        <f>I134+I181+I247+I197+I216</f>
        <v>790</v>
      </c>
      <c r="J248" s="94">
        <f>J134+J181+J247+J197+J216</f>
        <v>0</v>
      </c>
      <c r="K248" s="94">
        <f>K134+K181+K247+K197+K216</f>
        <v>0</v>
      </c>
      <c r="L248" s="78">
        <f>IF(H248=0,0,(I248/H248*100))</f>
        <v>70.409982174688054</v>
      </c>
      <c r="M248" s="73">
        <f>IF(J248=0,0,(K248/J248*100))</f>
        <v>0</v>
      </c>
      <c r="N248" s="94">
        <f>N134+N181+N247+N197+N216</f>
        <v>17</v>
      </c>
      <c r="O248" s="94">
        <f>O134+O181+O247+O197+O216</f>
        <v>1</v>
      </c>
      <c r="P248" s="73">
        <f>N248/(N248+O248)*100</f>
        <v>94.444444444444443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2.75" customHeight="1">
      <c r="A250" s="340"/>
      <c r="B250" s="57" t="s">
        <v>214</v>
      </c>
      <c r="C250" s="58" t="s">
        <v>42</v>
      </c>
      <c r="D250" s="58" t="s">
        <v>929</v>
      </c>
      <c r="E250" s="60" t="s">
        <v>635</v>
      </c>
      <c r="F250" s="81"/>
      <c r="G250" s="359"/>
      <c r="H250" s="62">
        <v>204</v>
      </c>
      <c r="I250" s="62">
        <v>204</v>
      </c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2.75" customHeight="1">
      <c r="A251" s="340"/>
      <c r="B251" s="57" t="s">
        <v>214</v>
      </c>
      <c r="C251" s="58" t="s">
        <v>42</v>
      </c>
      <c r="D251" s="58" t="s">
        <v>928</v>
      </c>
      <c r="E251" s="60" t="s">
        <v>635</v>
      </c>
      <c r="F251" s="81"/>
      <c r="G251" s="359"/>
      <c r="H251" s="64">
        <v>200</v>
      </c>
      <c r="I251" s="62">
        <v>200</v>
      </c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2.75" customHeight="1">
      <c r="A252" s="340"/>
      <c r="B252" s="57" t="s">
        <v>214</v>
      </c>
      <c r="C252" s="58" t="s">
        <v>42</v>
      </c>
      <c r="D252" s="58" t="s">
        <v>917</v>
      </c>
      <c r="E252" s="60" t="s">
        <v>635</v>
      </c>
      <c r="F252" s="81"/>
      <c r="G252" s="359"/>
      <c r="H252" s="64">
        <v>300</v>
      </c>
      <c r="I252" s="62">
        <v>300</v>
      </c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2.75" customHeight="1" thickBot="1">
      <c r="A253" s="340"/>
      <c r="B253" s="57" t="s">
        <v>214</v>
      </c>
      <c r="C253" s="58" t="s">
        <v>42</v>
      </c>
      <c r="D253" s="58" t="s">
        <v>944</v>
      </c>
      <c r="E253" s="60" t="s">
        <v>215</v>
      </c>
      <c r="F253" s="81"/>
      <c r="G253" s="359"/>
      <c r="H253" s="64">
        <v>100</v>
      </c>
      <c r="I253" s="62">
        <v>100</v>
      </c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2.75" hidden="1" customHeight="1">
      <c r="A254" s="340"/>
      <c r="B254" s="57" t="s">
        <v>75</v>
      </c>
      <c r="C254" s="58" t="s">
        <v>54</v>
      </c>
      <c r="D254" s="58" t="s">
        <v>515</v>
      </c>
      <c r="E254" s="60"/>
      <c r="F254" s="81"/>
      <c r="G254" s="359"/>
      <c r="H254" s="64"/>
      <c r="I254" s="64"/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2.75" hidden="1" customHeight="1">
      <c r="A255" s="340"/>
      <c r="B255" s="57" t="s">
        <v>75</v>
      </c>
      <c r="C255" s="58" t="s">
        <v>76</v>
      </c>
      <c r="D255" s="58" t="s">
        <v>113</v>
      </c>
      <c r="E255" s="60"/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2.75" hidden="1" customHeight="1">
      <c r="A256" s="340"/>
      <c r="B256" s="57" t="s">
        <v>75</v>
      </c>
      <c r="C256" s="58" t="s">
        <v>91</v>
      </c>
      <c r="D256" s="59" t="s">
        <v>513</v>
      </c>
      <c r="E256" s="60"/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105" t="s">
        <v>219</v>
      </c>
      <c r="C257" s="58"/>
      <c r="D257" s="58"/>
      <c r="E257" s="60"/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220</v>
      </c>
      <c r="C258" s="58"/>
      <c r="D258" s="59"/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8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804</v>
      </c>
      <c r="I287" s="77">
        <f>SUM(I249:I286)</f>
        <v>804</v>
      </c>
      <c r="J287" s="77">
        <f>SUM(J249:J286)</f>
        <v>0</v>
      </c>
      <c r="K287" s="77">
        <f>SUM(K249:K286)</f>
        <v>0</v>
      </c>
      <c r="L287" s="78">
        <f>IF(H287=0,0,(I287/H287*100))</f>
        <v>100</v>
      </c>
      <c r="M287" s="73">
        <f>IF(K287=0,0,(I287/K287*100))</f>
        <v>0</v>
      </c>
      <c r="N287" s="73"/>
      <c r="O287" s="73"/>
      <c r="P287" s="73" t="e">
        <f>N287/(N287+O287)*100</f>
        <v>#DIV/0!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551</v>
      </c>
      <c r="C288" s="58"/>
      <c r="D288" s="58"/>
      <c r="E288" s="60"/>
      <c r="F288" s="81"/>
      <c r="G288" s="372" t="s">
        <v>945</v>
      </c>
      <c r="H288" s="106">
        <v>72</v>
      </c>
      <c r="I288" s="106">
        <v>72</v>
      </c>
      <c r="J288" s="58"/>
      <c r="K288" s="86"/>
      <c r="L288" s="86"/>
      <c r="M288" s="87"/>
      <c r="N288" s="87"/>
      <c r="O288" s="87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2.75" customHeight="1">
      <c r="A289" s="340"/>
      <c r="B289" s="57" t="s">
        <v>439</v>
      </c>
      <c r="C289" s="58"/>
      <c r="D289" s="58"/>
      <c r="E289" s="60"/>
      <c r="F289" s="81"/>
      <c r="G289" s="373"/>
      <c r="H289" s="106">
        <v>22</v>
      </c>
      <c r="I289" s="106">
        <v>22</v>
      </c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2.75" customHeight="1">
      <c r="A290" s="340"/>
      <c r="B290" s="57" t="s">
        <v>468</v>
      </c>
      <c r="C290" s="58"/>
      <c r="D290" s="59"/>
      <c r="E290" s="60"/>
      <c r="F290" s="81"/>
      <c r="G290" s="374"/>
      <c r="H290" s="106">
        <v>63</v>
      </c>
      <c r="I290" s="106">
        <v>63</v>
      </c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customHeight="1">
      <c r="A291" s="340"/>
      <c r="B291" s="57" t="s">
        <v>265</v>
      </c>
      <c r="C291" s="58"/>
      <c r="D291" s="58"/>
      <c r="E291" s="60"/>
      <c r="F291" s="81"/>
      <c r="G291" s="82"/>
      <c r="H291" s="106">
        <v>13</v>
      </c>
      <c r="I291" s="106">
        <v>13</v>
      </c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customHeight="1" thickBot="1">
      <c r="A292" s="340"/>
      <c r="B292" s="57" t="s">
        <v>483</v>
      </c>
      <c r="C292" s="58"/>
      <c r="D292" s="58"/>
      <c r="E292" s="60"/>
      <c r="F292" s="81"/>
      <c r="G292" s="82"/>
      <c r="H292" s="106">
        <v>10</v>
      </c>
      <c r="I292" s="106">
        <v>10</v>
      </c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180</v>
      </c>
      <c r="I324" s="77">
        <f>SUM(I288:I323)</f>
        <v>180</v>
      </c>
      <c r="J324" s="77">
        <f>SUM(J288:J323)</f>
        <v>0</v>
      </c>
      <c r="K324" s="77">
        <f>SUM(K288:K323)</f>
        <v>0</v>
      </c>
      <c r="L324" s="78">
        <f>IF(H324=0,0,(I324/H324*100))</f>
        <v>100</v>
      </c>
      <c r="M324" s="73">
        <f>IF(J324=0,0,(K324/J324*100))</f>
        <v>0</v>
      </c>
      <c r="N324" s="73"/>
      <c r="O324" s="73"/>
      <c r="P324" s="73" t="e">
        <f>N324/(N324+O324)*100</f>
        <v>#DIV/0!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497</v>
      </c>
      <c r="C325" s="58"/>
      <c r="D325" s="58"/>
      <c r="E325" s="60"/>
      <c r="F325" s="81"/>
      <c r="G325" s="376"/>
      <c r="H325" s="106">
        <v>172</v>
      </c>
      <c r="I325" s="106">
        <v>172</v>
      </c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5.2" customHeight="1">
      <c r="A326" s="340"/>
      <c r="B326" s="57" t="s">
        <v>946</v>
      </c>
      <c r="C326" s="58"/>
      <c r="D326" s="58"/>
      <c r="E326" s="60"/>
      <c r="F326" s="81"/>
      <c r="G326" s="378"/>
      <c r="H326" s="106">
        <v>8</v>
      </c>
      <c r="I326" s="106">
        <v>8</v>
      </c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customHeight="1">
      <c r="A327" s="340"/>
      <c r="B327" s="57" t="s">
        <v>638</v>
      </c>
      <c r="C327" s="58"/>
      <c r="D327" s="59"/>
      <c r="E327" s="60"/>
      <c r="F327" s="81"/>
      <c r="G327" s="82"/>
      <c r="H327" s="106">
        <v>39</v>
      </c>
      <c r="I327" s="106">
        <v>39</v>
      </c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customHeight="1" thickBot="1">
      <c r="A328" s="340"/>
      <c r="B328" s="57" t="s">
        <v>636</v>
      </c>
      <c r="C328" s="58"/>
      <c r="D328" s="58"/>
      <c r="E328" s="60"/>
      <c r="F328" s="81"/>
      <c r="G328" s="82"/>
      <c r="H328" s="106">
        <v>52</v>
      </c>
      <c r="I328" s="106">
        <v>52</v>
      </c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268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 thickBo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5.75" customHeight="1" thickBot="1">
      <c r="A339" s="340"/>
      <c r="B339" s="316" t="s">
        <v>158</v>
      </c>
      <c r="C339" s="316"/>
      <c r="D339" s="316"/>
      <c r="E339" s="316"/>
      <c r="F339" s="316"/>
      <c r="G339" s="316"/>
      <c r="H339" s="77">
        <f>SUM(H325:H338)</f>
        <v>271</v>
      </c>
      <c r="I339" s="77">
        <f>SUM(I325:I338)</f>
        <v>271</v>
      </c>
      <c r="J339" s="77">
        <f>SUM(J325:J338)</f>
        <v>0</v>
      </c>
      <c r="K339" s="77">
        <f>SUM(K325:K338)</f>
        <v>0</v>
      </c>
      <c r="L339" s="78">
        <f>IF(H339=0,0,(I339/H339*100))</f>
        <v>100</v>
      </c>
      <c r="M339" s="73">
        <f>IF(J339=0,0,(K339/J339*100))</f>
        <v>0</v>
      </c>
      <c r="N339" s="73"/>
      <c r="O339" s="73"/>
      <c r="P339" s="73" t="e">
        <f>N339/(N339+O339)*100</f>
        <v>#DIV/0!</v>
      </c>
      <c r="Q339" s="7"/>
      <c r="R339" s="7"/>
      <c r="S339" s="94">
        <f>S246+S283+S338+S298</f>
        <v>0</v>
      </c>
      <c r="T339" s="7"/>
      <c r="U339" s="7"/>
      <c r="V339" s="7"/>
      <c r="W339" s="7"/>
    </row>
    <row r="340" spans="1:23" ht="12.75" hidden="1" customHeight="1">
      <c r="A340" s="340"/>
      <c r="B340" s="57" t="s">
        <v>467</v>
      </c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 t="s">
        <v>377</v>
      </c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 thickBot="1">
      <c r="A342" s="340"/>
      <c r="B342" s="57" t="s">
        <v>636</v>
      </c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/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hidden="1" customHeight="1" thickBot="1">
      <c r="A379" s="340"/>
      <c r="B379" s="316" t="s">
        <v>211</v>
      </c>
      <c r="C379" s="316"/>
      <c r="D379" s="316"/>
      <c r="E379" s="316"/>
      <c r="F379" s="316"/>
      <c r="G379" s="316"/>
      <c r="H379" s="77">
        <f>SUM(H340:H378)</f>
        <v>0</v>
      </c>
      <c r="I379" s="77">
        <f>SUM(I340:I378)</f>
        <v>0</v>
      </c>
      <c r="J379" s="77">
        <f>SUM(J340:J378)</f>
        <v>0</v>
      </c>
      <c r="K379" s="77">
        <f>SUM(K340:K378)</f>
        <v>0</v>
      </c>
      <c r="L379" s="78">
        <f>IF(H379=0,0,(I379/H379*100))</f>
        <v>0</v>
      </c>
      <c r="M379" s="73">
        <f>IF(J379=0,0,(K379/J379*100))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H287+H324+H379+H339</f>
        <v>1255</v>
      </c>
      <c r="I380" s="94">
        <f>I287+I324+I379+I339</f>
        <v>1255</v>
      </c>
      <c r="J380" s="94">
        <f>J287+J324+J379+J339</f>
        <v>0</v>
      </c>
      <c r="K380" s="94">
        <f>K287+K324+K379+K339</f>
        <v>0</v>
      </c>
      <c r="L380" s="78">
        <f>IF(H380=0,0,(I380/H380*100))</f>
        <v>100</v>
      </c>
      <c r="M380" s="73">
        <f>IF(J380=0,0,(K380/J380*100))</f>
        <v>0</v>
      </c>
      <c r="N380" s="94">
        <f>N287+N324+N379+N339</f>
        <v>0</v>
      </c>
      <c r="O380" s="94">
        <f>O287+O324+O379+O339</f>
        <v>0</v>
      </c>
      <c r="P380" s="73" t="e">
        <f>N380/(N380+O380)*100</f>
        <v>#DIV/0!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286</v>
      </c>
      <c r="B381" s="57" t="s">
        <v>290</v>
      </c>
      <c r="C381" s="58" t="s">
        <v>79</v>
      </c>
      <c r="D381" s="59" t="s">
        <v>288</v>
      </c>
      <c r="E381" s="60"/>
      <c r="F381" s="119"/>
      <c r="G381" s="363"/>
      <c r="H381" s="62">
        <v>50</v>
      </c>
      <c r="I381" s="62"/>
      <c r="J381" s="106"/>
      <c r="K381" s="106"/>
      <c r="L381" s="83"/>
      <c r="M381" s="84"/>
      <c r="N381" s="327"/>
      <c r="O381" s="327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>
      <c r="A382" s="342"/>
      <c r="B382" s="57" t="s">
        <v>419</v>
      </c>
      <c r="C382" s="58" t="s">
        <v>280</v>
      </c>
      <c r="D382" s="58" t="s">
        <v>291</v>
      </c>
      <c r="E382" s="60"/>
      <c r="F382" s="81"/>
      <c r="G382" s="363"/>
      <c r="H382" s="62">
        <v>30</v>
      </c>
      <c r="I382" s="62"/>
      <c r="J382" s="58"/>
      <c r="K382" s="58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customHeight="1">
      <c r="A383" s="342"/>
      <c r="B383" s="57" t="s">
        <v>287</v>
      </c>
      <c r="C383" s="58" t="s">
        <v>280</v>
      </c>
      <c r="D383" s="58" t="s">
        <v>291</v>
      </c>
      <c r="E383" s="60"/>
      <c r="F383" s="81"/>
      <c r="G383" s="363"/>
      <c r="H383" s="62">
        <v>50</v>
      </c>
      <c r="I383" s="62">
        <v>47</v>
      </c>
      <c r="J383" s="58"/>
      <c r="K383" s="58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customHeight="1" thickBot="1">
      <c r="A384" s="342"/>
      <c r="B384" s="57" t="s">
        <v>440</v>
      </c>
      <c r="C384" s="58" t="s">
        <v>289</v>
      </c>
      <c r="D384" s="58" t="s">
        <v>294</v>
      </c>
      <c r="E384" s="60"/>
      <c r="F384" s="81"/>
      <c r="G384" s="363"/>
      <c r="H384" s="62">
        <v>25</v>
      </c>
      <c r="I384" s="62"/>
      <c r="J384" s="58"/>
      <c r="K384" s="58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hidden="1" customHeight="1">
      <c r="A385" s="342"/>
      <c r="B385" s="57" t="s">
        <v>700</v>
      </c>
      <c r="C385" s="58"/>
      <c r="D385" s="58" t="s">
        <v>156</v>
      </c>
      <c r="E385" s="60"/>
      <c r="F385" s="81"/>
      <c r="G385" s="120"/>
      <c r="H385" s="62"/>
      <c r="I385" s="62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hidden="1" customHeight="1">
      <c r="A386" s="342"/>
      <c r="B386" s="57" t="s">
        <v>700</v>
      </c>
      <c r="C386" s="58"/>
      <c r="D386" s="58" t="s">
        <v>151</v>
      </c>
      <c r="E386" s="60"/>
      <c r="F386" s="81"/>
      <c r="G386" s="120"/>
      <c r="H386" s="62"/>
      <c r="I386" s="62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hidden="1" customHeight="1">
      <c r="A387" s="342"/>
      <c r="B387" s="57" t="s">
        <v>700</v>
      </c>
      <c r="C387" s="58"/>
      <c r="D387" s="59" t="s">
        <v>778</v>
      </c>
      <c r="E387" s="60"/>
      <c r="F387" s="81"/>
      <c r="G387" s="1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 thickBot="1">
      <c r="A388" s="342"/>
      <c r="B388" s="57" t="s">
        <v>744</v>
      </c>
      <c r="C388" s="58" t="s">
        <v>108</v>
      </c>
      <c r="D388" s="59"/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290</v>
      </c>
      <c r="C389" s="58" t="s">
        <v>79</v>
      </c>
      <c r="D389" s="59" t="s">
        <v>288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417</v>
      </c>
      <c r="C390" s="58" t="s">
        <v>289</v>
      </c>
      <c r="D390" s="59" t="s">
        <v>127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155</v>
      </c>
      <c r="I572" s="94">
        <f>SUM(I381:I571)</f>
        <v>47</v>
      </c>
      <c r="J572" s="121">
        <f>SUM(J381:J571)</f>
        <v>0</v>
      </c>
      <c r="K572" s="121">
        <f>SUM(K381:K571)</f>
        <v>0</v>
      </c>
      <c r="L572" s="78">
        <f>IF(H572=0,0,(I572/H572*100))</f>
        <v>30.322580645161288</v>
      </c>
      <c r="M572" s="73">
        <f>IF(J572=0,0,(K572/J572*100))</f>
        <v>0</v>
      </c>
      <c r="N572" s="73">
        <v>4</v>
      </c>
      <c r="O572" s="73">
        <v>1</v>
      </c>
      <c r="P572" s="73">
        <f>N572/(N572+O572)*100</f>
        <v>80</v>
      </c>
      <c r="Q572" s="7"/>
      <c r="R572" s="7"/>
      <c r="S572" s="7"/>
      <c r="T572" s="7"/>
      <c r="U572" s="7"/>
      <c r="V572" s="7"/>
      <c r="W572" s="7"/>
    </row>
    <row r="573" spans="1:23" ht="12.75" hidden="1" customHeight="1" thickBot="1">
      <c r="A573" s="314" t="s">
        <v>14</v>
      </c>
      <c r="B573" s="57" t="s">
        <v>793</v>
      </c>
      <c r="C573" s="58"/>
      <c r="D573" s="59"/>
      <c r="E573" s="60"/>
      <c r="F573" s="119"/>
      <c r="G573" s="407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2.75" hidden="1" customHeight="1" thickBot="1">
      <c r="A574" s="314"/>
      <c r="B574" s="57" t="s">
        <v>491</v>
      </c>
      <c r="C574" s="58"/>
      <c r="D574" s="59"/>
      <c r="E574" s="60"/>
      <c r="F574" s="81"/>
      <c r="G574" s="407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 thickBot="1">
      <c r="A575" s="314"/>
      <c r="B575" s="57" t="s">
        <v>794</v>
      </c>
      <c r="C575" s="58"/>
      <c r="D575" s="166"/>
      <c r="E575" s="60"/>
      <c r="F575" s="81"/>
      <c r="G575" s="407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 thickBot="1">
      <c r="A576" s="314"/>
      <c r="B576" s="57" t="s">
        <v>727</v>
      </c>
      <c r="C576" s="58"/>
      <c r="D576" s="166"/>
      <c r="E576" s="60"/>
      <c r="F576" s="81"/>
      <c r="G576" s="407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57" t="s">
        <v>728</v>
      </c>
      <c r="C577" s="58"/>
      <c r="D577" s="166"/>
      <c r="E577" s="60"/>
      <c r="F577" s="81"/>
      <c r="G577" s="407"/>
      <c r="H577" s="58"/>
      <c r="I577" s="5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2.75" hidden="1" customHeight="1" thickBot="1">
      <c r="A578" s="314"/>
      <c r="B578" s="57"/>
      <c r="C578" s="58"/>
      <c r="D578" s="166"/>
      <c r="E578" s="60"/>
      <c r="F578" s="81"/>
      <c r="G578" s="407"/>
      <c r="H578" s="58"/>
      <c r="I578" s="58"/>
      <c r="J578" s="122"/>
      <c r="K578" s="86"/>
      <c r="L578" s="86"/>
      <c r="M578" s="87"/>
      <c r="N578" s="87"/>
      <c r="O578" s="87"/>
      <c r="P578" s="87"/>
      <c r="Q578" s="7"/>
      <c r="R578" s="7"/>
      <c r="S578" s="7"/>
      <c r="T578" s="7"/>
      <c r="U578" s="7"/>
      <c r="V578" s="7"/>
      <c r="W578" s="7"/>
    </row>
    <row r="579" spans="1:23" ht="12.75" hidden="1" customHeight="1" thickBot="1">
      <c r="A579" s="314"/>
      <c r="B579" s="57" t="s">
        <v>299</v>
      </c>
      <c r="C579" s="58" t="s">
        <v>42</v>
      </c>
      <c r="D579" s="58" t="s">
        <v>476</v>
      </c>
      <c r="E579" s="60"/>
      <c r="F579" s="81"/>
      <c r="G579" s="407"/>
      <c r="H579" s="58"/>
      <c r="I579" s="58"/>
      <c r="J579" s="122"/>
      <c r="K579" s="86"/>
      <c r="L579" s="86"/>
      <c r="M579" s="87"/>
      <c r="N579" s="87"/>
      <c r="O579" s="87"/>
      <c r="P579" s="87"/>
      <c r="Q579" s="7"/>
      <c r="R579" s="7"/>
      <c r="S579" s="7"/>
      <c r="T579" s="7"/>
      <c r="U579" s="7"/>
      <c r="V579" s="7"/>
      <c r="W579" s="7"/>
    </row>
    <row r="580" spans="1:23" ht="12.75" hidden="1" customHeight="1">
      <c r="A580" s="314"/>
      <c r="B580" s="57" t="s">
        <v>276</v>
      </c>
      <c r="C580" s="58"/>
      <c r="D580" s="58" t="s">
        <v>79</v>
      </c>
      <c r="E580" s="60"/>
      <c r="F580" s="81"/>
      <c r="G580" s="407"/>
      <c r="H580" s="58"/>
      <c r="I580" s="58"/>
      <c r="J580" s="122"/>
      <c r="K580" s="86"/>
      <c r="L580" s="86"/>
      <c r="M580" s="87"/>
      <c r="N580" s="87"/>
      <c r="O580" s="87"/>
      <c r="P580" s="87"/>
      <c r="Q580" s="7"/>
      <c r="R580" s="7"/>
      <c r="S580" s="7"/>
      <c r="T580" s="7"/>
      <c r="U580" s="7"/>
      <c r="V580" s="7"/>
      <c r="W580" s="7"/>
    </row>
    <row r="581" spans="1:23" ht="12.75" hidden="1" customHeight="1" thickBot="1">
      <c r="A581" s="314"/>
      <c r="B581" s="123" t="s">
        <v>377</v>
      </c>
      <c r="C581" s="123" t="s">
        <v>378</v>
      </c>
      <c r="D581" s="123" t="s">
        <v>378</v>
      </c>
      <c r="E581" s="124"/>
      <c r="F581" s="125"/>
      <c r="G581" s="126"/>
      <c r="H581" s="127"/>
      <c r="I581" s="128"/>
      <c r="J581" s="122"/>
      <c r="K581" s="86"/>
      <c r="L581" s="86"/>
      <c r="M581" s="87"/>
      <c r="N581" s="87"/>
      <c r="O581" s="87"/>
      <c r="P581" s="87"/>
      <c r="Q581" s="7"/>
      <c r="R581" s="7"/>
      <c r="S581" s="7"/>
      <c r="T581" s="7"/>
      <c r="U581" s="7"/>
      <c r="V581" s="7"/>
      <c r="W581" s="7"/>
    </row>
    <row r="582" spans="1:23" ht="17.25" hidden="1" customHeight="1" thickBot="1">
      <c r="A582" s="344" t="s">
        <v>722</v>
      </c>
      <c r="B582" s="344"/>
      <c r="C582" s="344"/>
      <c r="D582" s="344"/>
      <c r="E582" s="344"/>
      <c r="F582" s="344"/>
      <c r="G582" s="129"/>
      <c r="H582" s="94">
        <f>SUM(H573:H581)</f>
        <v>0</v>
      </c>
      <c r="I582" s="94">
        <f>SUM(I573:I581)</f>
        <v>0</v>
      </c>
      <c r="J582" s="121">
        <f>SUM(J573:J581)</f>
        <v>0</v>
      </c>
      <c r="K582" s="121">
        <f>SUM(K573:K581)</f>
        <v>0</v>
      </c>
      <c r="L582" s="78">
        <f>IF(H582=0,0,(I582/H582*100))</f>
        <v>0</v>
      </c>
      <c r="M582" s="73">
        <f>IF(K582=0,0,(I582/K582*100))</f>
        <v>0</v>
      </c>
      <c r="N582" s="73"/>
      <c r="O582" s="73"/>
      <c r="P582" s="73" t="e">
        <f>N582/(N582+O582)*100</f>
        <v>#DIV/0!</v>
      </c>
      <c r="Q582" s="7"/>
      <c r="R582" s="7"/>
      <c r="S582" s="7"/>
      <c r="T582" s="7"/>
      <c r="U582" s="7"/>
      <c r="V582" s="7"/>
      <c r="W582" s="7"/>
    </row>
    <row r="583" spans="1:23" ht="15.2" customHeight="1" thickBot="1">
      <c r="A583" s="324" t="s">
        <v>380</v>
      </c>
      <c r="B583" s="324"/>
      <c r="C583" s="324"/>
      <c r="D583" s="324"/>
      <c r="E583" s="324"/>
      <c r="F583" s="324"/>
      <c r="G583" s="324"/>
      <c r="H583" s="130">
        <f>H108+H248+H380+H572+H582</f>
        <v>3932</v>
      </c>
      <c r="I583" s="130">
        <f>I108+I248+I380+I572+I582</f>
        <v>3402</v>
      </c>
      <c r="J583" s="130">
        <f>J108+J248+J380+J572+J582</f>
        <v>0</v>
      </c>
      <c r="K583" s="130">
        <f>K108+K248+K380+K572+K582</f>
        <v>0</v>
      </c>
      <c r="L583" s="78">
        <f>IF(H583=0,0,(I583/H583*100))</f>
        <v>86.520854526958288</v>
      </c>
      <c r="M583" s="73">
        <f>IF(J583=0,0,(K583/J583*100))</f>
        <v>0</v>
      </c>
      <c r="N583" s="73">
        <f>N582+N572+N380+N248+N108</f>
        <v>42</v>
      </c>
      <c r="O583" s="73">
        <f>O582+O572+O380+O248+O108</f>
        <v>6</v>
      </c>
      <c r="P583" s="73">
        <f>N583/(N583+O583)*100</f>
        <v>87.5</v>
      </c>
      <c r="Q583" s="7"/>
      <c r="R583" s="7"/>
      <c r="S583" s="7"/>
      <c r="T583" s="7"/>
      <c r="U583" s="7"/>
      <c r="V583" s="7"/>
      <c r="W583" s="7"/>
    </row>
    <row r="584" spans="1:23" ht="16.5" thickBot="1">
      <c r="A584" s="345" t="s">
        <v>381</v>
      </c>
      <c r="B584" s="345"/>
      <c r="C584" s="345"/>
      <c r="D584" s="345"/>
      <c r="E584" s="345"/>
      <c r="F584" s="131"/>
      <c r="G584" s="346">
        <f>I583+K583</f>
        <v>3402</v>
      </c>
      <c r="H584" s="346" t="e">
        <f>SUM(H109+H249+H273+H381+H573+"#REF!#REF!"+"#REF!#REF!")</f>
        <v>#VALUE!</v>
      </c>
      <c r="I584" s="346"/>
      <c r="J584" s="346"/>
      <c r="K584" s="346"/>
      <c r="L584" s="350">
        <f>(I583+K583)/(H583+J583)</f>
        <v>0.86520854526958291</v>
      </c>
      <c r="M584" s="350"/>
      <c r="N584" s="133"/>
      <c r="O584" s="133"/>
      <c r="P584" s="133"/>
      <c r="Q584" s="7"/>
      <c r="R584" s="7"/>
      <c r="S584" s="7"/>
      <c r="T584" s="7"/>
      <c r="U584" s="7"/>
      <c r="V584" s="7"/>
      <c r="W584" s="7"/>
    </row>
    <row r="585" spans="1:23" ht="15.75">
      <c r="A585" s="351" t="s">
        <v>382</v>
      </c>
      <c r="B585" s="351"/>
      <c r="C585" s="351"/>
      <c r="D585" s="351"/>
      <c r="E585" s="351"/>
      <c r="F585" s="131"/>
      <c r="G585" s="132"/>
      <c r="H585" s="132">
        <f t="shared" ref="H585:O585" si="0">H108</f>
        <v>1400</v>
      </c>
      <c r="I585" s="132">
        <f t="shared" si="0"/>
        <v>1310</v>
      </c>
      <c r="J585" s="132">
        <f t="shared" si="0"/>
        <v>0</v>
      </c>
      <c r="K585" s="132">
        <f t="shared" si="0"/>
        <v>0</v>
      </c>
      <c r="L585" s="132">
        <f t="shared" si="0"/>
        <v>93.571428571428569</v>
      </c>
      <c r="M585" s="132">
        <f t="shared" si="0"/>
        <v>0</v>
      </c>
      <c r="N585" s="132">
        <f t="shared" si="0"/>
        <v>21</v>
      </c>
      <c r="O585" s="132">
        <f t="shared" si="0"/>
        <v>4</v>
      </c>
      <c r="P585" s="172">
        <f t="shared" ref="P585:P591" si="1">+N585/(N585+O585)</f>
        <v>0.84</v>
      </c>
      <c r="Q585" s="7"/>
      <c r="R585" s="7"/>
      <c r="S585" s="7"/>
      <c r="T585" s="7"/>
      <c r="U585" s="7"/>
      <c r="V585" s="7"/>
      <c r="W585" s="7"/>
    </row>
    <row r="586" spans="1:23" ht="16.5" thickBot="1">
      <c r="A586" s="351" t="s">
        <v>383</v>
      </c>
      <c r="B586" s="351"/>
      <c r="C586" s="351"/>
      <c r="D586" s="351"/>
      <c r="E586" s="351"/>
      <c r="F586" s="131"/>
      <c r="G586" s="132"/>
      <c r="H586" s="132">
        <f t="shared" ref="H586:O586" si="2">H134+H181+H197</f>
        <v>1122</v>
      </c>
      <c r="I586" s="132">
        <f t="shared" si="2"/>
        <v>790</v>
      </c>
      <c r="J586" s="132">
        <f t="shared" si="2"/>
        <v>0</v>
      </c>
      <c r="K586" s="132">
        <f t="shared" si="2"/>
        <v>0</v>
      </c>
      <c r="L586" s="132">
        <f t="shared" si="2"/>
        <v>215.72470881458119</v>
      </c>
      <c r="M586" s="132">
        <f t="shared" si="2"/>
        <v>0</v>
      </c>
      <c r="N586" s="132">
        <f t="shared" si="2"/>
        <v>17</v>
      </c>
      <c r="O586" s="132">
        <f t="shared" si="2"/>
        <v>1</v>
      </c>
      <c r="P586" s="172">
        <f t="shared" si="1"/>
        <v>0.94444444444444442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384</v>
      </c>
      <c r="B587" s="351"/>
      <c r="C587" s="351"/>
      <c r="D587" s="351"/>
      <c r="E587" s="351"/>
      <c r="F587" s="131"/>
      <c r="G587" s="132"/>
      <c r="H587" s="132">
        <f t="shared" ref="H587:O587" si="3">H247</f>
        <v>0</v>
      </c>
      <c r="I587" s="132">
        <f t="shared" si="3"/>
        <v>0</v>
      </c>
      <c r="J587" s="132">
        <f t="shared" si="3"/>
        <v>0</v>
      </c>
      <c r="K587" s="132">
        <f t="shared" si="3"/>
        <v>0</v>
      </c>
      <c r="L587" s="132">
        <f t="shared" si="3"/>
        <v>0</v>
      </c>
      <c r="M587" s="132">
        <f t="shared" si="3"/>
        <v>0</v>
      </c>
      <c r="N587" s="132">
        <f t="shared" si="3"/>
        <v>0</v>
      </c>
      <c r="O587" s="132">
        <f t="shared" si="3"/>
        <v>0</v>
      </c>
      <c r="P587" s="172" t="e">
        <f t="shared" si="1"/>
        <v>#DIV/0!</v>
      </c>
      <c r="Q587" s="7"/>
      <c r="R587" s="7"/>
      <c r="S587" s="7"/>
      <c r="T587" s="7"/>
      <c r="U587" s="7"/>
      <c r="V587" s="7"/>
      <c r="W587" s="7"/>
    </row>
    <row r="588" spans="1:23" ht="16.5" thickBot="1">
      <c r="A588" s="351" t="s">
        <v>386</v>
      </c>
      <c r="B588" s="351"/>
      <c r="C588" s="351"/>
      <c r="D588" s="351"/>
      <c r="E588" s="351"/>
      <c r="F588" s="131"/>
      <c r="G588" s="132"/>
      <c r="H588" s="132">
        <f t="shared" ref="H588:O588" si="4">H287</f>
        <v>804</v>
      </c>
      <c r="I588" s="132">
        <f t="shared" si="4"/>
        <v>804</v>
      </c>
      <c r="J588" s="132">
        <f t="shared" si="4"/>
        <v>0</v>
      </c>
      <c r="K588" s="132">
        <f t="shared" si="4"/>
        <v>0</v>
      </c>
      <c r="L588" s="132">
        <f t="shared" si="4"/>
        <v>100</v>
      </c>
      <c r="M588" s="132">
        <f t="shared" si="4"/>
        <v>0</v>
      </c>
      <c r="N588" s="132">
        <f t="shared" si="4"/>
        <v>0</v>
      </c>
      <c r="O588" s="132">
        <f t="shared" si="4"/>
        <v>0</v>
      </c>
      <c r="P588" s="172" t="e">
        <f t="shared" si="1"/>
        <v>#DIV/0!</v>
      </c>
      <c r="Q588" s="7"/>
      <c r="R588" s="7"/>
      <c r="S588" s="7"/>
      <c r="T588" s="7"/>
      <c r="U588" s="7"/>
      <c r="V588" s="7"/>
      <c r="W588" s="7"/>
    </row>
    <row r="589" spans="1:23" ht="16.5" thickBot="1">
      <c r="A589" s="351" t="s">
        <v>387</v>
      </c>
      <c r="B589" s="351"/>
      <c r="C589" s="351"/>
      <c r="D589" s="351"/>
      <c r="E589" s="351"/>
      <c r="F589" s="131"/>
      <c r="G589" s="132"/>
      <c r="H589" s="132">
        <f>H379+H324+H339</f>
        <v>451</v>
      </c>
      <c r="I589" s="289">
        <f>I379+I324+I339</f>
        <v>451</v>
      </c>
      <c r="J589" s="289">
        <f>J379+J324+J339</f>
        <v>0</v>
      </c>
      <c r="K589" s="289">
        <f>K379+K324+K339</f>
        <v>0</v>
      </c>
      <c r="L589" s="132">
        <f>L379+L324</f>
        <v>100</v>
      </c>
      <c r="M589" s="132">
        <f>M379+M324</f>
        <v>0</v>
      </c>
      <c r="N589" s="132">
        <f>N379+N324</f>
        <v>0</v>
      </c>
      <c r="O589" s="132">
        <f>O379+O324</f>
        <v>0</v>
      </c>
      <c r="P589" s="172" t="e">
        <f t="shared" si="1"/>
        <v>#DIV/0!</v>
      </c>
      <c r="Q589" s="7"/>
      <c r="R589" s="7"/>
      <c r="S589" s="7"/>
      <c r="T589" s="7"/>
      <c r="U589" s="7"/>
      <c r="V589" s="7"/>
      <c r="W589" s="7"/>
    </row>
    <row r="590" spans="1:23" ht="16.5" thickBot="1">
      <c r="A590" s="351" t="s">
        <v>388</v>
      </c>
      <c r="B590" s="351"/>
      <c r="C590" s="351"/>
      <c r="D590" s="351"/>
      <c r="E590" s="351"/>
      <c r="F590" s="131"/>
      <c r="G590" s="132"/>
      <c r="H590" s="132">
        <f t="shared" ref="H590:O590" si="5">H572</f>
        <v>155</v>
      </c>
      <c r="I590" s="132">
        <f t="shared" si="5"/>
        <v>47</v>
      </c>
      <c r="J590" s="132">
        <f t="shared" si="5"/>
        <v>0</v>
      </c>
      <c r="K590" s="132">
        <f t="shared" si="5"/>
        <v>0</v>
      </c>
      <c r="L590" s="132">
        <f t="shared" si="5"/>
        <v>30.322580645161288</v>
      </c>
      <c r="M590" s="132">
        <f t="shared" si="5"/>
        <v>0</v>
      </c>
      <c r="N590" s="132">
        <f t="shared" si="5"/>
        <v>4</v>
      </c>
      <c r="O590" s="132">
        <f t="shared" si="5"/>
        <v>1</v>
      </c>
      <c r="P590" s="172">
        <f t="shared" si="1"/>
        <v>0.8</v>
      </c>
      <c r="Q590" s="7"/>
      <c r="R590" s="7"/>
      <c r="S590" s="7"/>
      <c r="T590" s="7"/>
      <c r="U590" s="7"/>
      <c r="V590" s="7"/>
      <c r="W590" s="7"/>
    </row>
    <row r="591" spans="1:23" ht="15.75" hidden="1">
      <c r="A591" s="351" t="s">
        <v>428</v>
      </c>
      <c r="B591" s="351"/>
      <c r="C591" s="351"/>
      <c r="D591" s="351"/>
      <c r="E591" s="351"/>
      <c r="F591" s="131"/>
      <c r="G591" s="132"/>
      <c r="H591" s="132">
        <f t="shared" ref="H591:O591" si="6">H582</f>
        <v>0</v>
      </c>
      <c r="I591" s="132">
        <f t="shared" si="6"/>
        <v>0</v>
      </c>
      <c r="J591" s="132">
        <f t="shared" si="6"/>
        <v>0</v>
      </c>
      <c r="K591" s="132">
        <f t="shared" si="6"/>
        <v>0</v>
      </c>
      <c r="L591" s="132">
        <f t="shared" si="6"/>
        <v>0</v>
      </c>
      <c r="M591" s="132">
        <f t="shared" si="6"/>
        <v>0</v>
      </c>
      <c r="N591" s="132">
        <f t="shared" si="6"/>
        <v>0</v>
      </c>
      <c r="O591" s="132">
        <f t="shared" si="6"/>
        <v>0</v>
      </c>
      <c r="P591" s="172" t="e">
        <f t="shared" si="1"/>
        <v>#DIV/0!</v>
      </c>
      <c r="Q591" s="7"/>
      <c r="R591" s="7"/>
      <c r="S591" s="7"/>
      <c r="T591" s="7"/>
      <c r="U591" s="7"/>
      <c r="V591" s="7"/>
      <c r="W591" s="7"/>
    </row>
    <row r="592" spans="1:23" ht="13.5" thickBot="1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"/>
      <c r="O592" s="3"/>
      <c r="P592" s="3"/>
      <c r="Q592" s="7"/>
      <c r="R592" s="7"/>
      <c r="S592" s="7"/>
      <c r="T592" s="7"/>
      <c r="U592" s="7"/>
      <c r="V592" s="7"/>
      <c r="W592" s="7"/>
    </row>
    <row r="593" spans="1:23" ht="15" thickTop="1">
      <c r="A593" s="353" t="s">
        <v>940</v>
      </c>
      <c r="B593" s="353"/>
      <c r="C593" s="353"/>
      <c r="D593" s="353"/>
      <c r="E593" s="353"/>
      <c r="F593" s="353"/>
      <c r="G593" s="353"/>
      <c r="H593" s="353"/>
      <c r="I593" s="353"/>
      <c r="J593" s="353"/>
      <c r="K593" s="353"/>
      <c r="L593" s="353"/>
      <c r="M593" s="353"/>
      <c r="N593" s="134"/>
      <c r="O593" s="134"/>
      <c r="P593" s="134"/>
      <c r="Q593" s="7"/>
      <c r="R593" s="7"/>
      <c r="S593" s="7"/>
      <c r="T593" s="7"/>
      <c r="U593" s="7"/>
      <c r="V593" s="7"/>
      <c r="W593" s="7"/>
    </row>
    <row r="594" spans="1:23" ht="15">
      <c r="A594" s="135"/>
      <c r="B594" s="136"/>
      <c r="C594" s="137"/>
      <c r="D594" s="138"/>
      <c r="E594" s="136"/>
      <c r="F594" s="136"/>
      <c r="G594" s="139"/>
      <c r="H594" s="140"/>
      <c r="I594" s="141"/>
      <c r="J594" s="354" t="s">
        <v>390</v>
      </c>
      <c r="K594" s="354"/>
      <c r="L594" s="354"/>
      <c r="M594" s="354"/>
      <c r="N594" s="276"/>
      <c r="O594" s="276"/>
      <c r="P594" s="276"/>
      <c r="Q594" s="7"/>
      <c r="R594" s="7"/>
      <c r="S594" s="7"/>
      <c r="T594" s="7"/>
      <c r="U594" s="7"/>
      <c r="V594" s="7"/>
      <c r="W594" s="7"/>
    </row>
    <row r="595" spans="1:23" ht="15">
      <c r="A595" s="143"/>
      <c r="B595" s="144"/>
      <c r="C595" s="144"/>
      <c r="D595" s="145"/>
      <c r="E595" s="146"/>
      <c r="F595" s="144"/>
      <c r="G595" s="147"/>
      <c r="H595" s="148"/>
      <c r="I595" s="149"/>
      <c r="J595" s="150"/>
      <c r="K595" s="144"/>
      <c r="L595" s="144"/>
      <c r="M595" s="151"/>
      <c r="N595" s="151"/>
      <c r="O595" s="151"/>
      <c r="P595" s="151"/>
      <c r="Q595" s="7"/>
      <c r="R595" s="7"/>
      <c r="S595" s="7"/>
      <c r="T595" s="7"/>
      <c r="U595" s="7"/>
      <c r="V595" s="7"/>
      <c r="W595" s="7"/>
    </row>
    <row r="596" spans="1:23" ht="15.75">
      <c r="A596" s="347" t="s">
        <v>841</v>
      </c>
      <c r="B596" s="347"/>
      <c r="C596" s="347"/>
      <c r="D596" s="348" t="s">
        <v>843</v>
      </c>
      <c r="E596" s="348"/>
      <c r="F596" s="348"/>
      <c r="G596" s="348"/>
      <c r="H596" s="348"/>
      <c r="I596" s="348"/>
      <c r="J596" s="349" t="s">
        <v>391</v>
      </c>
      <c r="K596" s="349"/>
      <c r="L596" s="349"/>
      <c r="M596" s="349"/>
      <c r="N596" s="277"/>
      <c r="O596" s="277"/>
      <c r="P596" s="277"/>
      <c r="Q596" s="7"/>
      <c r="R596" s="7"/>
      <c r="S596" s="7"/>
      <c r="T596" s="7"/>
      <c r="U596" s="7"/>
      <c r="V596" s="7"/>
      <c r="W596" s="7"/>
    </row>
    <row r="597" spans="1:23" ht="15.75" thickBot="1">
      <c r="A597" s="355" t="s">
        <v>842</v>
      </c>
      <c r="B597" s="355"/>
      <c r="C597" s="355"/>
      <c r="D597" s="356" t="s">
        <v>392</v>
      </c>
      <c r="E597" s="356"/>
      <c r="F597" s="356"/>
      <c r="G597" s="356"/>
      <c r="H597" s="356"/>
      <c r="I597" s="356"/>
      <c r="J597" s="357" t="s">
        <v>393</v>
      </c>
      <c r="K597" s="357"/>
      <c r="L597" s="357"/>
      <c r="M597" s="357"/>
      <c r="N597" s="275"/>
      <c r="O597" s="275"/>
      <c r="P597" s="275"/>
      <c r="Q597" s="7"/>
      <c r="R597" s="7"/>
      <c r="S597" s="7"/>
      <c r="T597" s="7"/>
      <c r="U597" s="7"/>
      <c r="V597" s="7"/>
      <c r="W597" s="7"/>
    </row>
    <row r="598" spans="1:23" ht="15" thickTop="1">
      <c r="A598" s="154"/>
      <c r="B598" s="154"/>
      <c r="C598" s="154"/>
      <c r="D598" s="154"/>
      <c r="E598" s="155"/>
      <c r="F598" s="154"/>
      <c r="G598" s="155"/>
      <c r="H598" s="156"/>
      <c r="I598" s="156"/>
      <c r="J598" s="154"/>
      <c r="K598" s="154"/>
      <c r="L598" s="154"/>
      <c r="M598" s="154"/>
      <c r="N598" s="154"/>
      <c r="O598" s="154"/>
      <c r="P598" s="154"/>
      <c r="Q598" s="7"/>
      <c r="R598" s="7"/>
      <c r="S598" s="7"/>
      <c r="T598" s="7"/>
      <c r="U598" s="7"/>
      <c r="V598" s="7"/>
      <c r="W598" s="7"/>
    </row>
    <row r="599" spans="1:23" ht="14.25">
      <c r="A599" s="154" t="s">
        <v>394</v>
      </c>
      <c r="B599" s="154"/>
      <c r="C599" s="154"/>
      <c r="D599" s="154"/>
      <c r="E599" s="155"/>
      <c r="F599" s="154"/>
      <c r="G599" s="155"/>
      <c r="H599" s="156"/>
      <c r="I599" s="156"/>
      <c r="J599" s="154"/>
      <c r="K599" s="154"/>
      <c r="L599" s="154"/>
      <c r="M599" s="154"/>
      <c r="N599" s="154"/>
      <c r="O599" s="154"/>
      <c r="P599" s="154"/>
      <c r="Q599" s="7"/>
      <c r="R599" s="7"/>
      <c r="S599" s="7"/>
      <c r="T599" s="7"/>
      <c r="U599" s="7"/>
      <c r="V599" s="7"/>
      <c r="W599" s="7"/>
    </row>
    <row r="600" spans="1:23" ht="14.25">
      <c r="A600" s="358" t="s">
        <v>395</v>
      </c>
      <c r="B600" s="358"/>
      <c r="C600" s="154">
        <f>Total!B37</f>
        <v>57589</v>
      </c>
      <c r="D600" s="157"/>
      <c r="E600" s="155"/>
      <c r="F600" s="154"/>
      <c r="G600" s="155"/>
      <c r="H600" s="156"/>
      <c r="I600" s="156"/>
      <c r="J600" s="154"/>
      <c r="K600" s="154"/>
      <c r="L600" s="154"/>
      <c r="M600" s="154"/>
      <c r="N600" s="154"/>
      <c r="O600" s="154"/>
      <c r="P600" s="154"/>
      <c r="Q600" s="7"/>
      <c r="R600" s="7"/>
      <c r="S600" s="7"/>
      <c r="T600" s="7"/>
      <c r="U600" s="7"/>
      <c r="V600" s="7"/>
      <c r="W600" s="7"/>
    </row>
    <row r="601" spans="1:23" ht="14.25">
      <c r="A601" s="358" t="s">
        <v>396</v>
      </c>
      <c r="B601" s="358"/>
      <c r="C601" s="158">
        <f>Total!C37</f>
        <v>6904</v>
      </c>
      <c r="D601" s="159"/>
      <c r="E601" s="160"/>
      <c r="F601" s="7"/>
      <c r="G601" s="160"/>
      <c r="H601" s="161"/>
      <c r="I601" s="161"/>
      <c r="J601" s="154"/>
      <c r="K601" s="154"/>
      <c r="L601" s="154"/>
      <c r="M601" s="154"/>
      <c r="N601" s="154"/>
      <c r="O601" s="154"/>
      <c r="P601" s="154"/>
      <c r="Q601" s="7"/>
      <c r="R601" s="7"/>
      <c r="S601" s="7"/>
      <c r="T601" s="7"/>
      <c r="U601" s="7"/>
      <c r="V601" s="7"/>
      <c r="W601" s="7"/>
    </row>
    <row r="602" spans="1:23">
      <c r="C602" s="35">
        <f>SUM(C600:C601)</f>
        <v>64493</v>
      </c>
    </row>
  </sheetData>
  <sheetProtection selectLockedCells="1" selectUnlockedCells="1"/>
  <mergeCells count="80">
    <mergeCell ref="A589:E589"/>
    <mergeCell ref="A584:E584"/>
    <mergeCell ref="G584:K584"/>
    <mergeCell ref="B339:G339"/>
    <mergeCell ref="G288:G290"/>
    <mergeCell ref="G325:G326"/>
    <mergeCell ref="A572:F572"/>
    <mergeCell ref="A573:A581"/>
    <mergeCell ref="G573:G580"/>
    <mergeCell ref="A582:F582"/>
    <mergeCell ref="A583:G583"/>
    <mergeCell ref="B379:G379"/>
    <mergeCell ref="A380:G380"/>
    <mergeCell ref="A381:A571"/>
    <mergeCell ref="G381:G384"/>
    <mergeCell ref="L584:M584"/>
    <mergeCell ref="A585:E585"/>
    <mergeCell ref="A586:E586"/>
    <mergeCell ref="A587:E587"/>
    <mergeCell ref="A588:E588"/>
    <mergeCell ref="A600:B600"/>
    <mergeCell ref="A601:B601"/>
    <mergeCell ref="A590:E590"/>
    <mergeCell ref="A591:E591"/>
    <mergeCell ref="A592:M592"/>
    <mergeCell ref="A593:M593"/>
    <mergeCell ref="J594:M594"/>
    <mergeCell ref="A596:C596"/>
    <mergeCell ref="D596:I596"/>
    <mergeCell ref="J596:M596"/>
    <mergeCell ref="J597:M597"/>
    <mergeCell ref="A597:C597"/>
    <mergeCell ref="D597:I597"/>
    <mergeCell ref="N381:O381"/>
    <mergeCell ref="H481:H483"/>
    <mergeCell ref="H506:H507"/>
    <mergeCell ref="I560:I561"/>
    <mergeCell ref="H562:H563"/>
    <mergeCell ref="B247:G247"/>
    <mergeCell ref="A248:F248"/>
    <mergeCell ref="A249:A379"/>
    <mergeCell ref="G250:G260"/>
    <mergeCell ref="N250:O250"/>
    <mergeCell ref="N252:O252"/>
    <mergeCell ref="B287:G287"/>
    <mergeCell ref="B324:G324"/>
    <mergeCell ref="A109:A247"/>
    <mergeCell ref="G110:G117"/>
    <mergeCell ref="B134:G134"/>
    <mergeCell ref="G135:G140"/>
    <mergeCell ref="B197:G197"/>
    <mergeCell ref="N136:O136"/>
    <mergeCell ref="N140:O140"/>
    <mergeCell ref="B181:G181"/>
    <mergeCell ref="N182:O182"/>
    <mergeCell ref="G183:G187"/>
    <mergeCell ref="N51:N57"/>
    <mergeCell ref="H69:H70"/>
    <mergeCell ref="B74:G74"/>
    <mergeCell ref="G75:G80"/>
    <mergeCell ref="B107:G107"/>
    <mergeCell ref="A108:F108"/>
    <mergeCell ref="N184:O184"/>
    <mergeCell ref="N8:O9"/>
    <mergeCell ref="P8:P11"/>
    <mergeCell ref="C9:F9"/>
    <mergeCell ref="D10:F10"/>
    <mergeCell ref="D11:F11"/>
    <mergeCell ref="D12:F12"/>
    <mergeCell ref="B216:G216"/>
    <mergeCell ref="A3:K3"/>
    <mergeCell ref="B7:I7"/>
    <mergeCell ref="A8:G8"/>
    <mergeCell ref="H8:I9"/>
    <mergeCell ref="J8:K9"/>
    <mergeCell ref="A13:A107"/>
    <mergeCell ref="G14:G20"/>
    <mergeCell ref="B48:G48"/>
    <mergeCell ref="G49:G65"/>
    <mergeCell ref="G198:G201"/>
  </mergeCells>
  <printOptions horizontalCentered="1"/>
  <pageMargins left="0.5" right="0.5" top="0.67" bottom="0.5" header="0.92" footer="0.51180555555555551"/>
  <pageSetup paperSize="9" scale="53" firstPageNumber="0" orientation="portrait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E598"/>
  <sheetViews>
    <sheetView zoomScale="80" zoomScaleNormal="80" workbookViewId="0">
      <pane xSplit="6" ySplit="12" topLeftCell="G13" activePane="bottomRight" state="frozen"/>
      <selection pane="topRight" activeCell="G1" sqref="G1"/>
      <selection pane="bottomLeft" activeCell="A590" sqref="A590"/>
      <selection pane="bottomRight" activeCell="I387" sqref="I387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11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940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11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11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customHeight="1">
      <c r="A14" s="325"/>
      <c r="B14" s="57" t="s">
        <v>88</v>
      </c>
      <c r="C14" s="58"/>
      <c r="D14" s="58"/>
      <c r="E14" s="60"/>
      <c r="F14" s="61"/>
      <c r="G14" s="303" t="s">
        <v>948</v>
      </c>
      <c r="H14" s="62">
        <v>200</v>
      </c>
      <c r="I14" s="63">
        <v>200</v>
      </c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57" t="s">
        <v>38</v>
      </c>
      <c r="C15" s="58"/>
      <c r="D15" s="59"/>
      <c r="E15" s="60"/>
      <c r="F15" s="61"/>
      <c r="G15" s="303"/>
      <c r="H15" s="62">
        <v>200</v>
      </c>
      <c r="I15" s="63">
        <v>350</v>
      </c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5.2" customHeight="1">
      <c r="A16" s="325"/>
      <c r="B16" s="57" t="s">
        <v>40</v>
      </c>
      <c r="C16" s="58"/>
      <c r="D16" s="59"/>
      <c r="E16" s="60"/>
      <c r="F16" s="61"/>
      <c r="G16" s="303"/>
      <c r="H16" s="62">
        <v>400</v>
      </c>
      <c r="I16" s="62"/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5.2" customHeight="1" thickBot="1">
      <c r="A17" s="325"/>
      <c r="B17" s="57" t="s">
        <v>39</v>
      </c>
      <c r="C17" s="58"/>
      <c r="D17" s="59"/>
      <c r="E17" s="60"/>
      <c r="F17" s="61"/>
      <c r="G17" s="303"/>
      <c r="H17" s="62">
        <v>200</v>
      </c>
      <c r="I17" s="62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299</v>
      </c>
      <c r="C18" s="58" t="s">
        <v>42</v>
      </c>
      <c r="D18" s="59" t="s">
        <v>226</v>
      </c>
      <c r="E18" s="60"/>
      <c r="F18" s="61"/>
      <c r="G18" s="303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41</v>
      </c>
      <c r="C19" s="58"/>
      <c r="D19" s="59"/>
      <c r="E19" s="60"/>
      <c r="F19" s="61"/>
      <c r="G19" s="303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303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1000</v>
      </c>
      <c r="I48" s="69">
        <f>SUM(I13:I47)</f>
        <v>550</v>
      </c>
      <c r="J48" s="70">
        <f>SUM(J13:J47)</f>
        <v>0</v>
      </c>
      <c r="K48" s="70">
        <f>SUM(K13:K47)</f>
        <v>0</v>
      </c>
      <c r="L48" s="71">
        <f>IF(H48=0,0,(I48/H48*100))</f>
        <v>55.000000000000007</v>
      </c>
      <c r="M48" s="72">
        <f>IF(K48=0,0,(J48/K48*100))</f>
        <v>0</v>
      </c>
      <c r="N48" s="72">
        <v>7</v>
      </c>
      <c r="O48" s="72">
        <v>4</v>
      </c>
      <c r="P48" s="73">
        <f>N48/(N48+O48)*100</f>
        <v>63.636363636363633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61</v>
      </c>
      <c r="C49" s="58" t="s">
        <v>42</v>
      </c>
      <c r="D49" s="59" t="s">
        <v>79</v>
      </c>
      <c r="E49" s="60"/>
      <c r="F49" s="61"/>
      <c r="G49" s="326" t="s">
        <v>949</v>
      </c>
      <c r="H49" s="62">
        <v>300</v>
      </c>
      <c r="I49" s="62">
        <v>230</v>
      </c>
      <c r="J49" s="58"/>
      <c r="K49" s="55"/>
      <c r="L49" s="55"/>
      <c r="M49" s="56"/>
      <c r="N49" s="369"/>
      <c r="O49" s="369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64</v>
      </c>
      <c r="C50" s="58" t="s">
        <v>42</v>
      </c>
      <c r="D50" s="59" t="s">
        <v>79</v>
      </c>
      <c r="E50" s="60"/>
      <c r="F50" s="61"/>
      <c r="G50" s="326"/>
      <c r="H50" s="62">
        <v>300</v>
      </c>
      <c r="I50" s="62">
        <v>300</v>
      </c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38</v>
      </c>
      <c r="C51" s="58" t="s">
        <v>42</v>
      </c>
      <c r="D51" s="59" t="s">
        <v>79</v>
      </c>
      <c r="E51" s="60"/>
      <c r="F51" s="61"/>
      <c r="G51" s="326"/>
      <c r="H51" s="62">
        <v>200</v>
      </c>
      <c r="I51" s="62">
        <v>305</v>
      </c>
      <c r="J51" s="58"/>
      <c r="K51" s="55"/>
      <c r="L51" s="55"/>
      <c r="M51" s="56"/>
      <c r="N51" s="74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57" t="s">
        <v>41</v>
      </c>
      <c r="C52" s="59" t="s">
        <v>79</v>
      </c>
      <c r="D52" s="59" t="s">
        <v>79</v>
      </c>
      <c r="E52" s="60"/>
      <c r="F52" s="61"/>
      <c r="G52" s="326"/>
      <c r="H52" s="64">
        <v>200</v>
      </c>
      <c r="I52" s="64">
        <v>224</v>
      </c>
      <c r="J52" s="58"/>
      <c r="K52" s="55"/>
      <c r="L52" s="55"/>
      <c r="M52" s="56"/>
      <c r="N52" s="74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customHeight="1">
      <c r="A53" s="325"/>
      <c r="B53" s="57" t="s">
        <v>40</v>
      </c>
      <c r="C53" s="58" t="s">
        <v>42</v>
      </c>
      <c r="D53" s="59" t="s">
        <v>79</v>
      </c>
      <c r="E53" s="60"/>
      <c r="F53" s="61"/>
      <c r="G53" s="326"/>
      <c r="H53" s="64">
        <v>200</v>
      </c>
      <c r="I53" s="64">
        <v>208</v>
      </c>
      <c r="J53" s="58"/>
      <c r="K53" s="55"/>
      <c r="L53" s="55"/>
      <c r="M53" s="56"/>
      <c r="N53" s="74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customHeight="1">
      <c r="A54" s="325"/>
      <c r="B54" s="57" t="s">
        <v>88</v>
      </c>
      <c r="C54" s="58" t="s">
        <v>42</v>
      </c>
      <c r="D54" s="59" t="s">
        <v>79</v>
      </c>
      <c r="E54" s="60"/>
      <c r="F54" s="61"/>
      <c r="G54" s="326"/>
      <c r="H54" s="64"/>
      <c r="I54" s="64">
        <v>235</v>
      </c>
      <c r="J54" s="58"/>
      <c r="K54" s="55"/>
      <c r="L54" s="55"/>
      <c r="M54" s="56"/>
      <c r="N54" s="74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customHeight="1">
      <c r="A55" s="325"/>
      <c r="B55" s="57" t="s">
        <v>39</v>
      </c>
      <c r="C55" s="58" t="s">
        <v>42</v>
      </c>
      <c r="D55" s="59" t="s">
        <v>79</v>
      </c>
      <c r="E55" s="60"/>
      <c r="F55" s="61"/>
      <c r="G55" s="326"/>
      <c r="H55" s="64">
        <v>200</v>
      </c>
      <c r="I55" s="64"/>
      <c r="J55" s="58"/>
      <c r="K55" s="55"/>
      <c r="L55" s="55"/>
      <c r="M55" s="56"/>
      <c r="N55" s="74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customHeight="1">
      <c r="A56" s="325"/>
      <c r="B56" s="57" t="s">
        <v>88</v>
      </c>
      <c r="C56" s="58" t="s">
        <v>42</v>
      </c>
      <c r="D56" s="59" t="s">
        <v>126</v>
      </c>
      <c r="E56" s="60"/>
      <c r="F56" s="61"/>
      <c r="G56" s="326"/>
      <c r="H56" s="64">
        <v>40</v>
      </c>
      <c r="I56" s="64"/>
      <c r="J56" s="58"/>
      <c r="K56" s="55"/>
      <c r="L56" s="55"/>
      <c r="M56" s="56"/>
      <c r="N56" s="74"/>
      <c r="O56" s="56"/>
      <c r="P56" s="56"/>
      <c r="Q56" s="7"/>
      <c r="R56" s="7"/>
      <c r="S56" s="7"/>
      <c r="T56" s="7"/>
      <c r="U56" s="7"/>
      <c r="V56" s="7"/>
      <c r="W56" s="7"/>
    </row>
    <row r="57" spans="1:23" ht="15.2" customHeight="1" thickBot="1">
      <c r="A57" s="325"/>
      <c r="B57" s="57" t="s">
        <v>61</v>
      </c>
      <c r="C57" s="58" t="s">
        <v>42</v>
      </c>
      <c r="D57" s="59" t="s">
        <v>126</v>
      </c>
      <c r="E57" s="60"/>
      <c r="F57" s="61"/>
      <c r="G57" s="326"/>
      <c r="H57" s="62">
        <v>100</v>
      </c>
      <c r="I57" s="62"/>
      <c r="J57" s="58"/>
      <c r="K57" s="55"/>
      <c r="L57" s="55"/>
      <c r="M57" s="56"/>
      <c r="N57" s="74"/>
      <c r="O57" s="56"/>
      <c r="P57" s="56"/>
      <c r="Q57" s="7"/>
      <c r="R57" s="7"/>
      <c r="S57" s="7"/>
      <c r="T57" s="7"/>
      <c r="U57" s="7"/>
      <c r="V57" s="7"/>
      <c r="W57" s="7"/>
    </row>
    <row r="58" spans="1:23" ht="15.2" hidden="1" customHeight="1">
      <c r="A58" s="325"/>
      <c r="B58" s="57" t="s">
        <v>64</v>
      </c>
      <c r="C58" s="58" t="s">
        <v>42</v>
      </c>
      <c r="D58" s="59" t="s">
        <v>49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62</v>
      </c>
      <c r="C59" s="58" t="s">
        <v>54</v>
      </c>
      <c r="D59" s="59" t="s">
        <v>58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63</v>
      </c>
      <c r="C60" s="58" t="s">
        <v>54</v>
      </c>
      <c r="D60" s="59" t="s">
        <v>43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1540</v>
      </c>
      <c r="I74" s="77">
        <f>SUM(I49:I73)</f>
        <v>1502</v>
      </c>
      <c r="J74" s="77">
        <f>SUM(J49:J73)</f>
        <v>0</v>
      </c>
      <c r="K74" s="77">
        <f>SUM(K49:K73)</f>
        <v>0</v>
      </c>
      <c r="L74" s="78">
        <f>IF(H74=0,0,(I74/H74*100))</f>
        <v>97.532467532467535</v>
      </c>
      <c r="M74" s="73">
        <f>IF(J74=0,0,(K74/J74*100))</f>
        <v>0</v>
      </c>
      <c r="N74" s="73">
        <v>11</v>
      </c>
      <c r="O74" s="73">
        <v>1</v>
      </c>
      <c r="P74" s="73">
        <f>N74/(N74+O74)*100</f>
        <v>91.666666666666657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770</v>
      </c>
      <c r="C75" s="58" t="s">
        <v>108</v>
      </c>
      <c r="D75" s="58"/>
      <c r="E75" s="60"/>
      <c r="F75" s="61"/>
      <c r="G75" s="408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117</v>
      </c>
      <c r="C76" s="58" t="s">
        <v>108</v>
      </c>
      <c r="D76" s="58" t="s">
        <v>791</v>
      </c>
      <c r="E76" s="60"/>
      <c r="F76" s="61"/>
      <c r="G76" s="408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/>
      <c r="C77" s="58"/>
      <c r="D77" s="59"/>
      <c r="E77" s="60"/>
      <c r="F77" s="61"/>
      <c r="G77" s="408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/>
      <c r="C78" s="58"/>
      <c r="D78" s="58"/>
      <c r="E78" s="60"/>
      <c r="F78" s="61"/>
      <c r="G78" s="408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/>
      <c r="C79" s="58"/>
      <c r="D79" s="58"/>
      <c r="E79" s="60"/>
      <c r="F79" s="61"/>
      <c r="G79" s="408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408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1540</v>
      </c>
      <c r="I108" s="77">
        <f>I74+I107</f>
        <v>1502</v>
      </c>
      <c r="J108" s="77">
        <f>J74+J107</f>
        <v>0</v>
      </c>
      <c r="K108" s="77">
        <f>K74+K107</f>
        <v>0</v>
      </c>
      <c r="L108" s="78">
        <f>IF(H108=0,0,(I108/H108*100))</f>
        <v>97.532467532467535</v>
      </c>
      <c r="M108" s="73">
        <f>IF(J108=0,0,(K108/J108*100))</f>
        <v>0</v>
      </c>
      <c r="N108" s="77">
        <f>N74+N107+N48</f>
        <v>18</v>
      </c>
      <c r="O108" s="77">
        <f>O74+O107+O48</f>
        <v>5</v>
      </c>
      <c r="P108" s="73">
        <f>N108/(N108+O108)*100</f>
        <v>78.260869565217391</v>
      </c>
      <c r="Q108" s="7"/>
      <c r="R108" s="7"/>
      <c r="S108" s="7"/>
      <c r="T108" s="7"/>
      <c r="U108" s="7"/>
      <c r="V108" s="7"/>
      <c r="W108" s="7"/>
    </row>
    <row r="109" spans="1:23" ht="12.75" hidden="1" customHeight="1">
      <c r="A109" s="314" t="s">
        <v>106</v>
      </c>
      <c r="B109" s="57" t="s">
        <v>107</v>
      </c>
      <c r="C109" s="58" t="s">
        <v>108</v>
      </c>
      <c r="D109" s="59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160</v>
      </c>
      <c r="C110" s="58" t="s">
        <v>108</v>
      </c>
      <c r="D110" s="58"/>
      <c r="E110" s="60"/>
      <c r="F110" s="81"/>
      <c r="G110" s="383"/>
      <c r="H110" s="58">
        <v>100</v>
      </c>
      <c r="I110" s="58"/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2" customHeight="1">
      <c r="A111" s="314"/>
      <c r="B111" s="57" t="s">
        <v>109</v>
      </c>
      <c r="C111" s="58" t="s">
        <v>108</v>
      </c>
      <c r="D111" s="58"/>
      <c r="E111" s="60"/>
      <c r="F111" s="81"/>
      <c r="G111" s="383"/>
      <c r="H111" s="58">
        <v>300</v>
      </c>
      <c r="I111" s="58">
        <v>300</v>
      </c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5.2" customHeight="1" thickBot="1">
      <c r="A112" s="314"/>
      <c r="B112" s="57" t="s">
        <v>142</v>
      </c>
      <c r="C112" s="58" t="s">
        <v>108</v>
      </c>
      <c r="D112" s="58"/>
      <c r="E112" s="60"/>
      <c r="F112" s="81"/>
      <c r="G112" s="383"/>
      <c r="H112" s="62">
        <v>100</v>
      </c>
      <c r="I112" s="62"/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hidden="1" customHeight="1" thickBot="1">
      <c r="A113" s="314"/>
      <c r="B113" s="57" t="s">
        <v>448</v>
      </c>
      <c r="C113" s="58" t="s">
        <v>79</v>
      </c>
      <c r="D113" s="58" t="s">
        <v>79</v>
      </c>
      <c r="E113" s="60"/>
      <c r="F113" s="81"/>
      <c r="G113" s="383"/>
      <c r="H113" s="62"/>
      <c r="I113" s="62"/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hidden="1" customHeight="1" thickBot="1">
      <c r="A114" s="314"/>
      <c r="B114" s="57" t="s">
        <v>142</v>
      </c>
      <c r="C114" s="58" t="s">
        <v>108</v>
      </c>
      <c r="D114" s="58"/>
      <c r="E114" s="60"/>
      <c r="F114" s="81"/>
      <c r="G114" s="383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443</v>
      </c>
      <c r="C115" s="58" t="s">
        <v>68</v>
      </c>
      <c r="D115" s="58" t="s">
        <v>116</v>
      </c>
      <c r="E115" s="60" t="s">
        <v>514</v>
      </c>
      <c r="F115" s="81"/>
      <c r="G115" s="383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258</v>
      </c>
      <c r="C116" s="58" t="s">
        <v>54</v>
      </c>
      <c r="D116" s="58" t="s">
        <v>139</v>
      </c>
      <c r="E116" s="60"/>
      <c r="F116" s="81"/>
      <c r="G116" s="383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131</v>
      </c>
      <c r="C117" s="58" t="s">
        <v>108</v>
      </c>
      <c r="D117" s="59"/>
      <c r="E117" s="60"/>
      <c r="F117" s="81"/>
      <c r="G117" s="383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500</v>
      </c>
      <c r="I134" s="77">
        <f>SUM(I109:I133)</f>
        <v>300</v>
      </c>
      <c r="J134" s="77">
        <f>SUM(J109:J133)</f>
        <v>0</v>
      </c>
      <c r="K134" s="77">
        <f>SUM(K109:K133)</f>
        <v>0</v>
      </c>
      <c r="L134" s="78">
        <f>IF(H134=0,0,(I134/H134*100))</f>
        <v>60</v>
      </c>
      <c r="M134" s="73">
        <f>IF(K134=0,0,(I134/K134*100))</f>
        <v>0</v>
      </c>
      <c r="N134" s="73">
        <v>5</v>
      </c>
      <c r="O134" s="73">
        <v>1</v>
      </c>
      <c r="P134" s="73">
        <f>N134/(N134+O134)*100</f>
        <v>83.333333333333343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503</v>
      </c>
      <c r="C135" s="58"/>
      <c r="D135" s="58" t="s">
        <v>79</v>
      </c>
      <c r="E135" s="60"/>
      <c r="F135" s="81"/>
      <c r="G135" s="363"/>
      <c r="H135" s="58">
        <v>30</v>
      </c>
      <c r="I135" s="58">
        <v>10</v>
      </c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>
      <c r="A136" s="314"/>
      <c r="B136" s="57" t="s">
        <v>503</v>
      </c>
      <c r="C136" s="58"/>
      <c r="D136" s="59" t="s">
        <v>226</v>
      </c>
      <c r="E136" s="60"/>
      <c r="F136" s="81"/>
      <c r="G136" s="363"/>
      <c r="H136" s="58">
        <v>50</v>
      </c>
      <c r="I136" s="58">
        <v>50</v>
      </c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customHeight="1">
      <c r="A137" s="314"/>
      <c r="B137" s="57" t="s">
        <v>470</v>
      </c>
      <c r="C137" s="58"/>
      <c r="D137" s="59" t="s">
        <v>126</v>
      </c>
      <c r="E137" s="60"/>
      <c r="F137" s="81"/>
      <c r="G137" s="363"/>
      <c r="H137" s="58">
        <v>70</v>
      </c>
      <c r="I137" s="58"/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customHeight="1">
      <c r="A138" s="314"/>
      <c r="B138" s="57" t="s">
        <v>470</v>
      </c>
      <c r="C138" s="58"/>
      <c r="D138" s="59" t="s">
        <v>159</v>
      </c>
      <c r="E138" s="60"/>
      <c r="F138" s="81"/>
      <c r="G138" s="363"/>
      <c r="H138" s="58">
        <v>20</v>
      </c>
      <c r="I138" s="58"/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customHeight="1">
      <c r="A139" s="314"/>
      <c r="B139" s="57" t="s">
        <v>792</v>
      </c>
      <c r="C139" s="58" t="s">
        <v>127</v>
      </c>
      <c r="D139" s="58" t="s">
        <v>465</v>
      </c>
      <c r="E139" s="60"/>
      <c r="F139" s="81"/>
      <c r="G139" s="363"/>
      <c r="H139" s="58">
        <v>8</v>
      </c>
      <c r="I139" s="58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customHeight="1">
      <c r="A140" s="314"/>
      <c r="B140" s="57" t="s">
        <v>792</v>
      </c>
      <c r="C140" s="58" t="s">
        <v>127</v>
      </c>
      <c r="D140" s="294" t="s">
        <v>547</v>
      </c>
      <c r="E140" s="60"/>
      <c r="F140" s="81"/>
      <c r="G140" s="363"/>
      <c r="H140" s="62">
        <v>8</v>
      </c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5.2" customHeight="1">
      <c r="A141" s="314"/>
      <c r="B141" s="57" t="s">
        <v>792</v>
      </c>
      <c r="C141" s="58" t="s">
        <v>127</v>
      </c>
      <c r="D141" s="58" t="s">
        <v>451</v>
      </c>
      <c r="E141" s="60"/>
      <c r="F141" s="81"/>
      <c r="G141" s="363"/>
      <c r="H141" s="62">
        <v>8</v>
      </c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5.2" customHeight="1">
      <c r="A142" s="314"/>
      <c r="B142" s="57" t="s">
        <v>950</v>
      </c>
      <c r="C142" s="58" t="s">
        <v>127</v>
      </c>
      <c r="D142" s="294" t="s">
        <v>547</v>
      </c>
      <c r="E142" s="60"/>
      <c r="F142" s="81"/>
      <c r="G142" s="363"/>
      <c r="H142" s="62">
        <v>11</v>
      </c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2.75" customHeight="1">
      <c r="A143" s="314"/>
      <c r="B143" s="57" t="s">
        <v>160</v>
      </c>
      <c r="C143" s="58" t="s">
        <v>108</v>
      </c>
      <c r="D143" s="59"/>
      <c r="E143" s="60"/>
      <c r="F143" s="81"/>
      <c r="G143" s="82"/>
      <c r="H143" s="62"/>
      <c r="I143" s="62">
        <v>100</v>
      </c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customHeight="1" thickBot="1">
      <c r="A144" s="314"/>
      <c r="B144" s="57" t="s">
        <v>951</v>
      </c>
      <c r="C144" s="58"/>
      <c r="D144" s="59" t="s">
        <v>79</v>
      </c>
      <c r="E144" s="60"/>
      <c r="F144" s="81"/>
      <c r="G144" s="82"/>
      <c r="H144" s="62"/>
      <c r="I144" s="62">
        <v>100</v>
      </c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435</v>
      </c>
      <c r="C145" s="58" t="s">
        <v>108</v>
      </c>
      <c r="D145" s="59"/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436</v>
      </c>
      <c r="C146" s="58" t="s">
        <v>42</v>
      </c>
      <c r="D146" s="59" t="s">
        <v>58</v>
      </c>
      <c r="E146" s="60" t="s">
        <v>73</v>
      </c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436</v>
      </c>
      <c r="C147" s="58" t="s">
        <v>42</v>
      </c>
      <c r="D147" s="59" t="s">
        <v>49</v>
      </c>
      <c r="E147" s="60" t="s">
        <v>72</v>
      </c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/>
      <c r="C148" s="58"/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205</v>
      </c>
      <c r="I181" s="77">
        <f>SUM(I135:I180)</f>
        <v>260</v>
      </c>
      <c r="J181" s="77">
        <f>SUM(J135:J180)</f>
        <v>0</v>
      </c>
      <c r="K181" s="77">
        <f>SUM(K135:K180)</f>
        <v>0</v>
      </c>
      <c r="L181" s="78">
        <f>IF(H181=0,0,(I181/H181*100))</f>
        <v>126.82926829268293</v>
      </c>
      <c r="M181" s="73">
        <f>IF(J181=0,0,(K181/J181*100))</f>
        <v>0</v>
      </c>
      <c r="N181" s="73">
        <v>5</v>
      </c>
      <c r="O181" s="73">
        <v>1</v>
      </c>
      <c r="P181" s="73">
        <f>N181/(N181+O181)*100</f>
        <v>83.333333333333343</v>
      </c>
      <c r="Q181" s="7"/>
      <c r="R181" s="7"/>
      <c r="S181" s="7"/>
      <c r="T181" s="7"/>
      <c r="U181" s="7"/>
      <c r="V181" s="7"/>
      <c r="W181" s="7"/>
    </row>
    <row r="182" spans="1:23" ht="15.2" hidden="1" customHeight="1" thickBot="1">
      <c r="A182" s="314"/>
      <c r="B182" s="57" t="s">
        <v>153</v>
      </c>
      <c r="C182" s="58" t="s">
        <v>76</v>
      </c>
      <c r="D182" s="59" t="s">
        <v>217</v>
      </c>
      <c r="E182" s="60"/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customHeight="1" thickBot="1">
      <c r="A183" s="314"/>
      <c r="B183" s="57" t="s">
        <v>153</v>
      </c>
      <c r="C183" s="58" t="s">
        <v>91</v>
      </c>
      <c r="D183" s="59" t="s">
        <v>451</v>
      </c>
      <c r="E183" s="60"/>
      <c r="F183" s="81"/>
      <c r="G183" s="329" t="s">
        <v>943</v>
      </c>
      <c r="H183" s="58">
        <v>40</v>
      </c>
      <c r="I183" s="58">
        <v>40</v>
      </c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customHeight="1">
      <c r="A184" s="314"/>
      <c r="B184" s="57" t="s">
        <v>529</v>
      </c>
      <c r="C184" s="58"/>
      <c r="D184" s="59" t="s">
        <v>126</v>
      </c>
      <c r="E184" s="60"/>
      <c r="F184" s="81"/>
      <c r="G184" s="329"/>
      <c r="H184" s="58">
        <v>60</v>
      </c>
      <c r="I184" s="58">
        <v>60</v>
      </c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2.75" customHeight="1">
      <c r="A185" s="314"/>
      <c r="B185" s="57" t="s">
        <v>80</v>
      </c>
      <c r="C185" s="58" t="s">
        <v>108</v>
      </c>
      <c r="D185" s="59" t="s">
        <v>451</v>
      </c>
      <c r="E185" s="60"/>
      <c r="F185" s="81"/>
      <c r="G185" s="329"/>
      <c r="H185" s="58">
        <v>60</v>
      </c>
      <c r="I185" s="58">
        <v>40</v>
      </c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customHeight="1">
      <c r="A186" s="314"/>
      <c r="B186" s="57" t="s">
        <v>89</v>
      </c>
      <c r="C186" s="58" t="s">
        <v>42</v>
      </c>
      <c r="D186" s="59" t="s">
        <v>523</v>
      </c>
      <c r="E186" s="60"/>
      <c r="F186" s="81"/>
      <c r="G186" s="329"/>
      <c r="H186" s="62">
        <v>40</v>
      </c>
      <c r="I186" s="62">
        <v>40</v>
      </c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customHeight="1">
      <c r="A187" s="314"/>
      <c r="B187" s="57" t="s">
        <v>89</v>
      </c>
      <c r="C187" s="58" t="s">
        <v>42</v>
      </c>
      <c r="D187" s="59" t="s">
        <v>465</v>
      </c>
      <c r="E187" s="60"/>
      <c r="F187" s="81"/>
      <c r="G187" s="329"/>
      <c r="H187" s="62">
        <v>28</v>
      </c>
      <c r="I187" s="62">
        <v>28</v>
      </c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customHeight="1">
      <c r="A188" s="314"/>
      <c r="B188" s="57" t="s">
        <v>89</v>
      </c>
      <c r="C188" s="58" t="s">
        <v>79</v>
      </c>
      <c r="D188" s="59" t="s">
        <v>465</v>
      </c>
      <c r="E188" s="60"/>
      <c r="F188" s="81"/>
      <c r="G188" s="82"/>
      <c r="H188" s="64">
        <v>8</v>
      </c>
      <c r="I188" s="64">
        <v>8</v>
      </c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customHeight="1">
      <c r="A189" s="314"/>
      <c r="B189" s="57" t="s">
        <v>89</v>
      </c>
      <c r="C189" s="58" t="s">
        <v>42</v>
      </c>
      <c r="D189" s="59" t="s">
        <v>816</v>
      </c>
      <c r="E189" s="60"/>
      <c r="F189" s="81"/>
      <c r="G189" s="82"/>
      <c r="H189" s="62">
        <v>16</v>
      </c>
      <c r="I189" s="62">
        <v>16</v>
      </c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customHeight="1">
      <c r="A190" s="314"/>
      <c r="B190" s="57" t="s">
        <v>89</v>
      </c>
      <c r="C190" s="58" t="s">
        <v>42</v>
      </c>
      <c r="D190" s="59" t="s">
        <v>451</v>
      </c>
      <c r="E190" s="60"/>
      <c r="F190" s="81"/>
      <c r="G190" s="82"/>
      <c r="H190" s="62">
        <v>40</v>
      </c>
      <c r="I190" s="62">
        <v>40</v>
      </c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customHeight="1">
      <c r="A191" s="314"/>
      <c r="B191" s="57" t="s">
        <v>401</v>
      </c>
      <c r="C191" s="58"/>
      <c r="D191" s="59" t="s">
        <v>111</v>
      </c>
      <c r="E191" s="60"/>
      <c r="F191" s="81"/>
      <c r="G191" s="292"/>
      <c r="H191" s="62">
        <v>50</v>
      </c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customHeight="1" thickBot="1">
      <c r="A192" s="314"/>
      <c r="B192" s="57" t="s">
        <v>405</v>
      </c>
      <c r="C192" s="58" t="s">
        <v>42</v>
      </c>
      <c r="D192" s="59" t="s">
        <v>79</v>
      </c>
      <c r="E192" s="60"/>
      <c r="F192" s="81"/>
      <c r="G192" s="292"/>
      <c r="H192" s="62"/>
      <c r="I192" s="62">
        <v>20</v>
      </c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57" t="s">
        <v>163</v>
      </c>
      <c r="C198" s="58" t="s">
        <v>108</v>
      </c>
      <c r="D198" s="59" t="s">
        <v>101</v>
      </c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>
      <c r="A199" s="314"/>
      <c r="B199" s="57" t="s">
        <v>163</v>
      </c>
      <c r="C199" s="58" t="s">
        <v>91</v>
      </c>
      <c r="D199" s="59" t="s">
        <v>127</v>
      </c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164</v>
      </c>
      <c r="C200" s="58" t="s">
        <v>91</v>
      </c>
      <c r="D200" s="59" t="s">
        <v>101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165</v>
      </c>
      <c r="C201" s="58" t="s">
        <v>91</v>
      </c>
      <c r="D201" s="59"/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167</v>
      </c>
      <c r="C203" s="58" t="s">
        <v>108</v>
      </c>
      <c r="D203" s="59" t="s">
        <v>168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169</v>
      </c>
      <c r="C204" s="58" t="s">
        <v>108</v>
      </c>
      <c r="D204" s="59" t="s">
        <v>170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 thickBo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5.2" customHeight="1" thickBot="1">
      <c r="A209" s="314"/>
      <c r="B209" s="316" t="s">
        <v>158</v>
      </c>
      <c r="C209" s="316"/>
      <c r="D209" s="316"/>
      <c r="E209" s="316"/>
      <c r="F209" s="316"/>
      <c r="G209" s="316"/>
      <c r="H209" s="77">
        <f>SUM(H182:H208)</f>
        <v>342</v>
      </c>
      <c r="I209" s="77">
        <f>SUM(I182:I208)</f>
        <v>292</v>
      </c>
      <c r="J209" s="77">
        <f>SUM(J182:J208)</f>
        <v>0</v>
      </c>
      <c r="K209" s="77">
        <f>SUM(K182:K208)</f>
        <v>0</v>
      </c>
      <c r="L209" s="78">
        <f>IF(H209=0,0,(I209/H209*100))</f>
        <v>85.380116959064324</v>
      </c>
      <c r="M209" s="73">
        <f>IF(K209=0,0,(I209/K209*100))</f>
        <v>0</v>
      </c>
      <c r="N209" s="77">
        <v>6</v>
      </c>
      <c r="O209" s="77">
        <v>0</v>
      </c>
      <c r="P209" s="73">
        <f>N209/(N209+O209)*100</f>
        <v>100</v>
      </c>
      <c r="Q209" s="7"/>
      <c r="R209" s="7"/>
      <c r="S209" s="7"/>
      <c r="T209" s="7"/>
      <c r="U209" s="7"/>
      <c r="V209" s="7"/>
      <c r="W209" s="7"/>
    </row>
    <row r="210" spans="1:23" ht="15.2" hidden="1" customHeight="1">
      <c r="A210" s="314"/>
      <c r="B210" s="57" t="s">
        <v>65</v>
      </c>
      <c r="C210" s="58" t="s">
        <v>54</v>
      </c>
      <c r="D210" s="91" t="s">
        <v>126</v>
      </c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5.2" hidden="1" customHeight="1">
      <c r="A211" s="314"/>
      <c r="B211" s="57" t="s">
        <v>67</v>
      </c>
      <c r="C211" s="58" t="s">
        <v>127</v>
      </c>
      <c r="D211" s="60" t="s">
        <v>116</v>
      </c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5.2" hidden="1" customHeight="1">
      <c r="A212" s="314"/>
      <c r="B212" s="57" t="s">
        <v>174</v>
      </c>
      <c r="C212" s="58" t="s">
        <v>54</v>
      </c>
      <c r="D212" s="59" t="s">
        <v>152</v>
      </c>
      <c r="E212" s="60"/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5.2" hidden="1" customHeight="1">
      <c r="A213" s="314"/>
      <c r="B213" s="57" t="s">
        <v>174</v>
      </c>
      <c r="C213" s="58" t="s">
        <v>54</v>
      </c>
      <c r="D213" s="59" t="s">
        <v>156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5.2" hidden="1" customHeight="1">
      <c r="A214" s="314"/>
      <c r="B214" s="57" t="s">
        <v>82</v>
      </c>
      <c r="C214" s="58" t="s">
        <v>126</v>
      </c>
      <c r="D214" s="58" t="s">
        <v>126</v>
      </c>
      <c r="E214" s="60" t="s">
        <v>192</v>
      </c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hidden="1" customHeight="1" thickBot="1">
      <c r="A247" s="314"/>
      <c r="B247" s="316" t="s">
        <v>516</v>
      </c>
      <c r="C247" s="316"/>
      <c r="D247" s="316"/>
      <c r="E247" s="316"/>
      <c r="F247" s="316"/>
      <c r="G247" s="316"/>
      <c r="H247" s="77">
        <f>SUM(H210:H246)</f>
        <v>0</v>
      </c>
      <c r="I247" s="77">
        <f>SUM(I210:I246)</f>
        <v>0</v>
      </c>
      <c r="J247" s="77">
        <f>SUM(J210:J246)</f>
        <v>0</v>
      </c>
      <c r="K247" s="77">
        <f>SUM(K210:K246)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H247+H209+H181+H134</f>
        <v>1047</v>
      </c>
      <c r="I248" s="94">
        <f>I247+I209+I181+I134</f>
        <v>852</v>
      </c>
      <c r="J248" s="94">
        <f>J247+J209+J181+J134</f>
        <v>0</v>
      </c>
      <c r="K248" s="94">
        <f>K247+K209+K181+K134</f>
        <v>0</v>
      </c>
      <c r="L248" s="78">
        <f>IF(H248=0,0,(I248/H248*100))</f>
        <v>81.375358166189116</v>
      </c>
      <c r="M248" s="73">
        <f>IF(J248=0,0,(K248/J248*100))</f>
        <v>0</v>
      </c>
      <c r="N248" s="94">
        <f>N247+N209+N181+N134</f>
        <v>16</v>
      </c>
      <c r="O248" s="94">
        <f>O247+O209+O181+O134</f>
        <v>2</v>
      </c>
      <c r="P248" s="73">
        <f>N248/(N248+O248)*100</f>
        <v>88.888888888888886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>
      <c r="A250" s="340"/>
      <c r="B250" s="57" t="s">
        <v>953</v>
      </c>
      <c r="C250" s="58" t="s">
        <v>42</v>
      </c>
      <c r="D250" s="58" t="s">
        <v>930</v>
      </c>
      <c r="E250" s="60" t="s">
        <v>546</v>
      </c>
      <c r="F250" s="81"/>
      <c r="G250" s="359" t="s">
        <v>956</v>
      </c>
      <c r="H250" s="62">
        <v>250</v>
      </c>
      <c r="I250" s="62">
        <v>250</v>
      </c>
      <c r="J250" s="62"/>
      <c r="K250" s="6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customHeight="1">
      <c r="A251" s="340"/>
      <c r="B251" s="57" t="s">
        <v>953</v>
      </c>
      <c r="C251" s="58" t="s">
        <v>79</v>
      </c>
      <c r="D251" s="58" t="s">
        <v>778</v>
      </c>
      <c r="E251" s="60" t="s">
        <v>546</v>
      </c>
      <c r="F251" s="81"/>
      <c r="G251" s="359"/>
      <c r="H251" s="64">
        <v>120</v>
      </c>
      <c r="I251" s="62"/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customHeight="1">
      <c r="A252" s="340"/>
      <c r="B252" s="57" t="s">
        <v>214</v>
      </c>
      <c r="C252" s="58" t="s">
        <v>42</v>
      </c>
      <c r="D252" s="58" t="s">
        <v>451</v>
      </c>
      <c r="E252" s="60" t="s">
        <v>717</v>
      </c>
      <c r="F252" s="81"/>
      <c r="G252" s="359"/>
      <c r="H252" s="64">
        <v>100</v>
      </c>
      <c r="I252" s="62"/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customHeight="1">
      <c r="A253" s="340"/>
      <c r="B253" s="57" t="s">
        <v>214</v>
      </c>
      <c r="C253" s="58" t="s">
        <v>42</v>
      </c>
      <c r="D253" s="58" t="s">
        <v>954</v>
      </c>
      <c r="E253" s="60" t="s">
        <v>717</v>
      </c>
      <c r="F253" s="81"/>
      <c r="G253" s="359"/>
      <c r="H253" s="64">
        <v>100</v>
      </c>
      <c r="I253" s="62">
        <v>100</v>
      </c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5.2" customHeight="1">
      <c r="A254" s="340"/>
      <c r="B254" s="57" t="s">
        <v>214</v>
      </c>
      <c r="C254" s="58" t="s">
        <v>42</v>
      </c>
      <c r="D254" s="58" t="s">
        <v>521</v>
      </c>
      <c r="E254" s="60" t="s">
        <v>215</v>
      </c>
      <c r="F254" s="81"/>
      <c r="G254" s="359"/>
      <c r="H254" s="64">
        <v>300</v>
      </c>
      <c r="I254" s="64">
        <v>300</v>
      </c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5.2" customHeight="1">
      <c r="A255" s="340"/>
      <c r="B255" s="57" t="s">
        <v>214</v>
      </c>
      <c r="C255" s="58" t="s">
        <v>42</v>
      </c>
      <c r="D255" s="58" t="s">
        <v>816</v>
      </c>
      <c r="E255" s="60" t="s">
        <v>215</v>
      </c>
      <c r="F255" s="81"/>
      <c r="G255" s="359"/>
      <c r="H255" s="64">
        <v>200</v>
      </c>
      <c r="I255" s="64">
        <v>28</v>
      </c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2.75" customHeight="1">
      <c r="A256" s="340"/>
      <c r="B256" s="57" t="s">
        <v>214</v>
      </c>
      <c r="C256" s="58" t="s">
        <v>42</v>
      </c>
      <c r="D256" s="59" t="s">
        <v>955</v>
      </c>
      <c r="E256" s="60" t="s">
        <v>215</v>
      </c>
      <c r="F256" s="81"/>
      <c r="G256" s="359"/>
      <c r="H256" s="64"/>
      <c r="I256" s="64">
        <v>20</v>
      </c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customHeight="1">
      <c r="A257" s="340"/>
      <c r="B257" s="57" t="s">
        <v>214</v>
      </c>
      <c r="C257" s="58" t="s">
        <v>42</v>
      </c>
      <c r="D257" s="58" t="s">
        <v>930</v>
      </c>
      <c r="E257" s="60" t="s">
        <v>546</v>
      </c>
      <c r="F257" s="81"/>
      <c r="G257" s="359"/>
      <c r="H257" s="64"/>
      <c r="I257" s="64">
        <v>50</v>
      </c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customHeight="1" thickBot="1">
      <c r="A258" s="340"/>
      <c r="B258" s="57" t="s">
        <v>214</v>
      </c>
      <c r="C258" s="58" t="s">
        <v>42</v>
      </c>
      <c r="D258" s="59" t="s">
        <v>941</v>
      </c>
      <c r="E258" s="60" t="s">
        <v>546</v>
      </c>
      <c r="F258" s="81"/>
      <c r="G258" s="359"/>
      <c r="H258" s="64"/>
      <c r="I258" s="64">
        <v>170</v>
      </c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1070</v>
      </c>
      <c r="I287" s="77">
        <f>SUM(I249:I286)</f>
        <v>918</v>
      </c>
      <c r="J287" s="77">
        <f>SUM(J249:J286)</f>
        <v>0</v>
      </c>
      <c r="K287" s="77">
        <f>SUM(K249:K286)</f>
        <v>0</v>
      </c>
      <c r="L287" s="78">
        <f>IF(H287=0,0,(I287/H287*100))</f>
        <v>85.794392523364479</v>
      </c>
      <c r="M287" s="73">
        <f>IF(K287=0,0,(I287/K287*100))</f>
        <v>0</v>
      </c>
      <c r="N287" s="73">
        <v>5</v>
      </c>
      <c r="O287" s="73">
        <v>0</v>
      </c>
      <c r="P287" s="73">
        <f>N287/(N287+O287)*100</f>
        <v>100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483</v>
      </c>
      <c r="C288" s="58"/>
      <c r="D288" s="58"/>
      <c r="E288" s="60"/>
      <c r="F288" s="81"/>
      <c r="G288" s="82"/>
      <c r="H288" s="106">
        <v>40</v>
      </c>
      <c r="I288" s="106">
        <v>128</v>
      </c>
      <c r="J288" s="58"/>
      <c r="K288" s="86"/>
      <c r="L288" s="86"/>
      <c r="M288" s="87"/>
      <c r="N288" s="409"/>
      <c r="O288" s="409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2.75" customHeight="1">
      <c r="A289" s="340"/>
      <c r="B289" s="57" t="s">
        <v>551</v>
      </c>
      <c r="C289" s="58"/>
      <c r="D289" s="58"/>
      <c r="E289" s="60"/>
      <c r="F289" s="81"/>
      <c r="G289" s="82"/>
      <c r="H289" s="106">
        <v>145</v>
      </c>
      <c r="I289" s="106"/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2.75" customHeight="1" thickBot="1">
      <c r="A290" s="340"/>
      <c r="B290" s="57" t="s">
        <v>439</v>
      </c>
      <c r="C290" s="58"/>
      <c r="D290" s="59"/>
      <c r="E290" s="60"/>
      <c r="F290" s="81"/>
      <c r="G290" s="82"/>
      <c r="H290" s="106"/>
      <c r="I290" s="106">
        <v>52</v>
      </c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hidden="1" customHeight="1">
      <c r="A291" s="340"/>
      <c r="B291" s="57" t="s">
        <v>248</v>
      </c>
      <c r="C291" s="58" t="s">
        <v>98</v>
      </c>
      <c r="D291" s="58"/>
      <c r="E291" s="60"/>
      <c r="F291" s="81"/>
      <c r="G291" s="82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249</v>
      </c>
      <c r="C292" s="58" t="s">
        <v>98</v>
      </c>
      <c r="D292" s="58" t="s">
        <v>246</v>
      </c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185</v>
      </c>
      <c r="I324" s="77">
        <f>SUM(I288:I323)</f>
        <v>180</v>
      </c>
      <c r="J324" s="77">
        <f>SUM(J288:J323)</f>
        <v>0</v>
      </c>
      <c r="K324" s="77">
        <f>SUM(K288:K323)</f>
        <v>0</v>
      </c>
      <c r="L324" s="78">
        <f>IF(H324=0,0,(I324/H324*100))</f>
        <v>97.297297297297305</v>
      </c>
      <c r="M324" s="73">
        <f>IF(K324=0,0,(I324/K324*100))</f>
        <v>0</v>
      </c>
      <c r="N324" s="73">
        <v>7</v>
      </c>
      <c r="O324" s="73">
        <v>0</v>
      </c>
      <c r="P324" s="73">
        <f>N324/(N324+O324)*100</f>
        <v>100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245</v>
      </c>
      <c r="C325" s="58"/>
      <c r="D325" s="59"/>
      <c r="E325" s="60"/>
      <c r="F325" s="81"/>
      <c r="G325" s="82"/>
      <c r="H325" s="106">
        <v>143</v>
      </c>
      <c r="I325" s="106">
        <v>184</v>
      </c>
      <c r="J325" s="106"/>
      <c r="K325" s="106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2.75" customHeight="1">
      <c r="A326" s="340"/>
      <c r="B326" s="57" t="s">
        <v>483</v>
      </c>
      <c r="C326" s="58"/>
      <c r="D326" s="59"/>
      <c r="E326" s="60"/>
      <c r="F326" s="81"/>
      <c r="G326" s="82"/>
      <c r="H326" s="106">
        <v>22</v>
      </c>
      <c r="I326" s="106"/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customHeight="1">
      <c r="A327" s="340"/>
      <c r="B327" s="57" t="s">
        <v>489</v>
      </c>
      <c r="C327" s="58"/>
      <c r="D327" s="59"/>
      <c r="E327" s="60"/>
      <c r="F327" s="81"/>
      <c r="G327" s="82"/>
      <c r="H327" s="106">
        <v>24</v>
      </c>
      <c r="I327" s="106">
        <v>5</v>
      </c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customHeight="1">
      <c r="A328" s="340"/>
      <c r="B328" s="57" t="s">
        <v>266</v>
      </c>
      <c r="C328" s="58"/>
      <c r="D328" s="58"/>
      <c r="E328" s="60"/>
      <c r="F328" s="81"/>
      <c r="G328" s="82"/>
      <c r="H328" s="106">
        <v>100</v>
      </c>
      <c r="I328" s="106">
        <v>24</v>
      </c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customHeight="1">
      <c r="A329" s="340"/>
      <c r="B329" s="57" t="s">
        <v>439</v>
      </c>
      <c r="C329" s="58"/>
      <c r="D329" s="58"/>
      <c r="E329" s="60"/>
      <c r="F329" s="81"/>
      <c r="G329" s="82"/>
      <c r="H329" s="106"/>
      <c r="I329" s="106">
        <v>37</v>
      </c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customHeight="1">
      <c r="A330" s="340"/>
      <c r="B330" s="295" t="s">
        <v>957</v>
      </c>
      <c r="C330" s="58"/>
      <c r="D330" s="59" t="s">
        <v>79</v>
      </c>
      <c r="E330" s="60"/>
      <c r="F330" s="81"/>
      <c r="G330" s="82"/>
      <c r="H330" s="118"/>
      <c r="I330" s="106">
        <v>40</v>
      </c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customHeight="1">
      <c r="A331" s="340"/>
      <c r="B331" s="117" t="s">
        <v>958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customHeight="1">
      <c r="A332" s="340"/>
      <c r="B332" s="117" t="s">
        <v>959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customHeight="1">
      <c r="A333" s="340"/>
      <c r="B333" s="57" t="s">
        <v>822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customHeight="1">
      <c r="A334" s="340"/>
      <c r="B334" s="57" t="s">
        <v>960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customHeight="1">
      <c r="A335" s="340"/>
      <c r="B335" s="57" t="s">
        <v>961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customHeight="1">
      <c r="A336" s="340"/>
      <c r="B336" s="57" t="s">
        <v>962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customHeight="1" thickBot="1">
      <c r="A337" s="340"/>
      <c r="B337" s="57" t="s">
        <v>963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 thickBot="1">
      <c r="A338" s="340"/>
      <c r="B338" s="57"/>
      <c r="C338" s="58"/>
      <c r="D338" s="58"/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5.75" customHeight="1" thickBot="1">
      <c r="A339" s="340"/>
      <c r="B339" s="316" t="s">
        <v>158</v>
      </c>
      <c r="C339" s="316"/>
      <c r="D339" s="316"/>
      <c r="E339" s="316"/>
      <c r="F339" s="316"/>
      <c r="G339" s="316"/>
      <c r="H339" s="77">
        <f>SUM(H325:H338)</f>
        <v>289</v>
      </c>
      <c r="I339" s="77">
        <f>SUM(I325:I338)</f>
        <v>290</v>
      </c>
      <c r="J339" s="77">
        <f>SUM(J325:J338)</f>
        <v>0</v>
      </c>
      <c r="K339" s="77">
        <f>SUM(K325:K338)</f>
        <v>0</v>
      </c>
      <c r="L339" s="78">
        <f>IF(H339=0,0,(I339/H339*100))</f>
        <v>100.34602076124568</v>
      </c>
      <c r="M339" s="73">
        <f>IF(K339=0,0,(I339/K339*100))</f>
        <v>0</v>
      </c>
      <c r="N339" s="73">
        <v>23</v>
      </c>
      <c r="O339" s="73">
        <v>0</v>
      </c>
      <c r="P339" s="73">
        <f>N339/(N339+O339)*100</f>
        <v>100</v>
      </c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 t="s">
        <v>636</v>
      </c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 thickBot="1">
      <c r="A341" s="340"/>
      <c r="B341" s="57" t="s">
        <v>439</v>
      </c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/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hidden="1" customHeight="1" thickBot="1">
      <c r="A379" s="340"/>
      <c r="B379" s="316" t="s">
        <v>158</v>
      </c>
      <c r="C379" s="316"/>
      <c r="D379" s="316"/>
      <c r="E379" s="316"/>
      <c r="F379" s="316"/>
      <c r="G379" s="316"/>
      <c r="H379" s="77">
        <f>SUM(H340:H378)</f>
        <v>0</v>
      </c>
      <c r="I379" s="77">
        <f>SUM(I340:I378)</f>
        <v>0</v>
      </c>
      <c r="J379" s="77">
        <f>SUM(J340:J378)</f>
        <v>0</v>
      </c>
      <c r="K379" s="77">
        <f>SUM(K340:K378)</f>
        <v>0</v>
      </c>
      <c r="L379" s="78">
        <f>IF(H379=0,0,(I379/H379*100))</f>
        <v>0</v>
      </c>
      <c r="M379" s="73">
        <f>IF(K379=0,0,(I379/K379*100))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H287+H324+H379+H339</f>
        <v>1544</v>
      </c>
      <c r="I380" s="94">
        <f>I287+I324+I379+I339</f>
        <v>1388</v>
      </c>
      <c r="J380" s="94">
        <f>J287+J324+J379+J339</f>
        <v>0</v>
      </c>
      <c r="K380" s="94">
        <f>K287+K324+K379+K339</f>
        <v>0</v>
      </c>
      <c r="L380" s="78">
        <f>IF(H380=0,0,(I380/H380*100))</f>
        <v>89.896373056994818</v>
      </c>
      <c r="M380" s="73">
        <f>IF(K380=0,0,(I380/K380*100))</f>
        <v>0</v>
      </c>
      <c r="N380" s="94">
        <f>N287+N324+N379+N339</f>
        <v>35</v>
      </c>
      <c r="O380" s="94">
        <f>O287+O324+O379+O339</f>
        <v>0</v>
      </c>
      <c r="P380" s="73">
        <f>N380/(N380+O380)*100</f>
        <v>100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286</v>
      </c>
      <c r="B381" s="57" t="s">
        <v>431</v>
      </c>
      <c r="C381" s="58"/>
      <c r="D381" s="58" t="s">
        <v>136</v>
      </c>
      <c r="E381" s="60"/>
      <c r="F381" s="119"/>
      <c r="G381" s="410"/>
      <c r="H381" s="106">
        <v>1</v>
      </c>
      <c r="I381" s="106">
        <v>1</v>
      </c>
      <c r="J381" s="58"/>
      <c r="K381" s="83"/>
      <c r="L381" s="83"/>
      <c r="M381" s="84"/>
      <c r="N381" s="84"/>
      <c r="O381" s="84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>
      <c r="A382" s="342"/>
      <c r="B382" s="57" t="s">
        <v>416</v>
      </c>
      <c r="C382" s="58"/>
      <c r="D382" s="58" t="s">
        <v>521</v>
      </c>
      <c r="E382" s="60"/>
      <c r="F382" s="81"/>
      <c r="G382" s="410"/>
      <c r="H382" s="58">
        <v>1</v>
      </c>
      <c r="I382" s="58">
        <v>1</v>
      </c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customHeight="1">
      <c r="A383" s="342"/>
      <c r="B383" s="57" t="s">
        <v>419</v>
      </c>
      <c r="C383" s="58" t="s">
        <v>79</v>
      </c>
      <c r="D383" s="58" t="s">
        <v>288</v>
      </c>
      <c r="E383" s="60"/>
      <c r="F383" s="81"/>
      <c r="G383" s="410"/>
      <c r="H383" s="58">
        <v>15</v>
      </c>
      <c r="I383" s="58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customHeight="1">
      <c r="A384" s="342"/>
      <c r="B384" s="57" t="s">
        <v>419</v>
      </c>
      <c r="C384" s="58" t="s">
        <v>280</v>
      </c>
      <c r="D384" s="58" t="s">
        <v>291</v>
      </c>
      <c r="E384" s="60"/>
      <c r="F384" s="81"/>
      <c r="G384" s="410"/>
      <c r="H384" s="58">
        <v>37</v>
      </c>
      <c r="I384" s="58">
        <v>5</v>
      </c>
      <c r="J384" s="58"/>
      <c r="K384" s="55">
        <v>11</v>
      </c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customHeight="1">
      <c r="A385" s="342"/>
      <c r="B385" s="57" t="s">
        <v>952</v>
      </c>
      <c r="C385" s="58" t="s">
        <v>289</v>
      </c>
      <c r="D385" s="58" t="s">
        <v>294</v>
      </c>
      <c r="E385" s="60"/>
      <c r="F385" s="81"/>
      <c r="G385" s="410"/>
      <c r="H385" s="58"/>
      <c r="I385" s="58">
        <v>1</v>
      </c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customHeight="1">
      <c r="A386" s="342"/>
      <c r="B386" s="57" t="s">
        <v>290</v>
      </c>
      <c r="C386" s="58" t="s">
        <v>79</v>
      </c>
      <c r="D386" s="58" t="s">
        <v>288</v>
      </c>
      <c r="E386" s="60"/>
      <c r="F386" s="81"/>
      <c r="G386" s="410"/>
      <c r="H386" s="58"/>
      <c r="I386" s="58">
        <v>20</v>
      </c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customHeight="1" thickBot="1">
      <c r="A387" s="342"/>
      <c r="B387" s="57" t="s">
        <v>287</v>
      </c>
      <c r="C387" s="58" t="s">
        <v>280</v>
      </c>
      <c r="D387" s="59" t="s">
        <v>291</v>
      </c>
      <c r="E387" s="60"/>
      <c r="F387" s="81"/>
      <c r="G387" s="120"/>
      <c r="H387" s="58"/>
      <c r="I387" s="58">
        <v>3</v>
      </c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/>
      <c r="C388" s="58" t="s">
        <v>423</v>
      </c>
      <c r="D388" s="59" t="s">
        <v>121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422</v>
      </c>
      <c r="C389" s="58" t="s">
        <v>424</v>
      </c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54</v>
      </c>
      <c r="I572" s="94">
        <f>SUM(I381:I571)</f>
        <v>31</v>
      </c>
      <c r="J572" s="121">
        <f>SUM(J381:J571)</f>
        <v>0</v>
      </c>
      <c r="K572" s="121">
        <f>SUM(K381:K571)</f>
        <v>11</v>
      </c>
      <c r="L572" s="78">
        <f>IF(H572=0,0,(I572/H572*100))</f>
        <v>57.407407407407405</v>
      </c>
      <c r="M572" s="73">
        <f>IF(J572=0,0,(K572/J572*100))</f>
        <v>0</v>
      </c>
      <c r="N572" s="73">
        <v>4</v>
      </c>
      <c r="O572" s="73">
        <v>0</v>
      </c>
      <c r="P572" s="73">
        <f>N572/(N572+O572)*100</f>
        <v>100</v>
      </c>
      <c r="Q572" s="7"/>
      <c r="R572" s="7"/>
      <c r="S572" s="7"/>
      <c r="T572" s="7"/>
      <c r="U572" s="7"/>
      <c r="V572" s="7"/>
      <c r="W572" s="7"/>
    </row>
    <row r="573" spans="1:23" ht="12.75" hidden="1" customHeight="1">
      <c r="A573" s="314" t="s">
        <v>14</v>
      </c>
      <c r="B573" s="57" t="s">
        <v>793</v>
      </c>
      <c r="C573" s="58"/>
      <c r="D573" s="59"/>
      <c r="E573" s="60"/>
      <c r="F573" s="119"/>
      <c r="G573" s="343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2.75" hidden="1" customHeight="1" thickBot="1">
      <c r="A574" s="314"/>
      <c r="B574" s="57" t="s">
        <v>491</v>
      </c>
      <c r="C574" s="58"/>
      <c r="D574" s="59"/>
      <c r="E574" s="60"/>
      <c r="F574" s="81"/>
      <c r="G574" s="343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653</v>
      </c>
      <c r="C575" s="58"/>
      <c r="D575" s="58"/>
      <c r="E575" s="60"/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484</v>
      </c>
      <c r="C576" s="58"/>
      <c r="D576" s="58"/>
      <c r="E576" s="60"/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7.25" hidden="1" customHeight="1" thickBot="1">
      <c r="A578" s="344" t="s">
        <v>722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4185</v>
      </c>
      <c r="I579" s="130">
        <f>I108+I248+I380+I572+I578</f>
        <v>3773</v>
      </c>
      <c r="J579" s="130">
        <f>J108+J248+J380+J572+J578</f>
        <v>0</v>
      </c>
      <c r="K579" s="130">
        <f>K108+K248+K380+K572+K578</f>
        <v>11</v>
      </c>
      <c r="L579" s="78">
        <f>IF(H579=0,0,(I579/H579*100))</f>
        <v>90.155316606929517</v>
      </c>
      <c r="M579" s="73">
        <f>IF(J579=0,0,(K579/J579*100))</f>
        <v>0</v>
      </c>
      <c r="N579" s="73">
        <f>N578+N572+N380+N248+N108</f>
        <v>73</v>
      </c>
      <c r="O579" s="73">
        <f>O578+O572+O380+O248+O108</f>
        <v>7</v>
      </c>
      <c r="P579" s="73">
        <f>N579/(N579+O579)*100</f>
        <v>91.25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3784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0.90418160095579447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1540</v>
      </c>
      <c r="I581" s="132">
        <f t="shared" si="0"/>
        <v>1502</v>
      </c>
      <c r="J581" s="132">
        <f t="shared" si="0"/>
        <v>0</v>
      </c>
      <c r="K581" s="132">
        <f t="shared" si="0"/>
        <v>0</v>
      </c>
      <c r="L581" s="132">
        <f t="shared" si="0"/>
        <v>97.532467532467535</v>
      </c>
      <c r="M581" s="132">
        <f t="shared" si="0"/>
        <v>0</v>
      </c>
      <c r="N581" s="132">
        <f t="shared" si="0"/>
        <v>18</v>
      </c>
      <c r="O581" s="132">
        <f t="shared" si="0"/>
        <v>5</v>
      </c>
      <c r="P581" s="132">
        <f t="shared" si="0"/>
        <v>78.260869565217391</v>
      </c>
      <c r="Q581" s="7"/>
      <c r="R581" s="7"/>
      <c r="S581" s="7"/>
      <c r="T581" s="7"/>
      <c r="U581" s="7"/>
      <c r="V581" s="7"/>
      <c r="W581" s="7"/>
    </row>
    <row r="582" spans="1:23" ht="16.5" thickBot="1">
      <c r="A582" s="351" t="s">
        <v>383</v>
      </c>
      <c r="B582" s="351"/>
      <c r="C582" s="351"/>
      <c r="D582" s="351"/>
      <c r="E582" s="351"/>
      <c r="F582" s="131"/>
      <c r="G582" s="132"/>
      <c r="H582" s="132">
        <f t="shared" ref="H582:M582" si="1">H209+H181+H134</f>
        <v>1047</v>
      </c>
      <c r="I582" s="132">
        <f t="shared" si="1"/>
        <v>852</v>
      </c>
      <c r="J582" s="132">
        <f t="shared" si="1"/>
        <v>0</v>
      </c>
      <c r="K582" s="132">
        <f t="shared" si="1"/>
        <v>0</v>
      </c>
      <c r="L582" s="132">
        <f t="shared" si="1"/>
        <v>272.20938525174722</v>
      </c>
      <c r="M582" s="132">
        <f t="shared" si="1"/>
        <v>0</v>
      </c>
      <c r="N582" s="132">
        <f>N248</f>
        <v>16</v>
      </c>
      <c r="O582" s="132">
        <f>O248</f>
        <v>2</v>
      </c>
      <c r="P582" s="132">
        <f>P248</f>
        <v>88.888888888888886</v>
      </c>
      <c r="Q582" s="7"/>
      <c r="R582" s="7"/>
      <c r="S582" s="7"/>
      <c r="T582" s="7"/>
      <c r="U582" s="7"/>
      <c r="V582" s="7"/>
      <c r="W582" s="7"/>
    </row>
    <row r="583" spans="1:23" ht="15.75" hidden="1">
      <c r="A583" s="351" t="s">
        <v>384</v>
      </c>
      <c r="B583" s="351"/>
      <c r="C583" s="351"/>
      <c r="D583" s="351"/>
      <c r="E583" s="351"/>
      <c r="F583" s="131"/>
      <c r="G583" s="132"/>
      <c r="H583" s="132">
        <f t="shared" ref="H583:P583" si="2">H247</f>
        <v>0</v>
      </c>
      <c r="I583" s="132">
        <f t="shared" si="2"/>
        <v>0</v>
      </c>
      <c r="J583" s="132">
        <f t="shared" si="2"/>
        <v>0</v>
      </c>
      <c r="K583" s="132">
        <f t="shared" si="2"/>
        <v>0</v>
      </c>
      <c r="L583" s="132">
        <f t="shared" si="2"/>
        <v>0</v>
      </c>
      <c r="M583" s="132">
        <f t="shared" si="2"/>
        <v>0</v>
      </c>
      <c r="N583" s="132">
        <f t="shared" si="2"/>
        <v>0</v>
      </c>
      <c r="O583" s="132">
        <f t="shared" si="2"/>
        <v>0</v>
      </c>
      <c r="P583" s="132" t="e">
        <f t="shared" si="2"/>
        <v>#DIV/0!</v>
      </c>
      <c r="Q583" s="7"/>
      <c r="R583" s="7"/>
      <c r="S583" s="7"/>
      <c r="T583" s="7"/>
      <c r="U583" s="7"/>
      <c r="V583" s="7"/>
      <c r="W583" s="7"/>
    </row>
    <row r="584" spans="1:23" ht="16.5" thickBot="1">
      <c r="A584" s="351" t="s">
        <v>386</v>
      </c>
      <c r="B584" s="351"/>
      <c r="C584" s="351"/>
      <c r="D584" s="351"/>
      <c r="E584" s="351"/>
      <c r="F584" s="131"/>
      <c r="G584" s="132"/>
      <c r="H584" s="132">
        <f t="shared" ref="H584:P584" si="3">H287</f>
        <v>1070</v>
      </c>
      <c r="I584" s="132">
        <f t="shared" si="3"/>
        <v>918</v>
      </c>
      <c r="J584" s="132">
        <f t="shared" si="3"/>
        <v>0</v>
      </c>
      <c r="K584" s="132">
        <f t="shared" si="3"/>
        <v>0</v>
      </c>
      <c r="L584" s="132">
        <f t="shared" si="3"/>
        <v>85.794392523364479</v>
      </c>
      <c r="M584" s="132">
        <f t="shared" si="3"/>
        <v>0</v>
      </c>
      <c r="N584" s="132">
        <f t="shared" si="3"/>
        <v>5</v>
      </c>
      <c r="O584" s="132">
        <f t="shared" si="3"/>
        <v>0</v>
      </c>
      <c r="P584" s="132">
        <f t="shared" si="3"/>
        <v>100</v>
      </c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387</v>
      </c>
      <c r="B585" s="351"/>
      <c r="C585" s="351"/>
      <c r="D585" s="351"/>
      <c r="E585" s="351"/>
      <c r="F585" s="131"/>
      <c r="G585" s="132"/>
      <c r="H585" s="132">
        <f>H324+H379+H339</f>
        <v>474</v>
      </c>
      <c r="I585" s="291">
        <f>I324+I379+I339</f>
        <v>470</v>
      </c>
      <c r="J585" s="132">
        <f>J324+J379</f>
        <v>0</v>
      </c>
      <c r="K585" s="132">
        <f>K324+K379</f>
        <v>0</v>
      </c>
      <c r="L585" s="132">
        <f>L324+L379</f>
        <v>97.297297297297305</v>
      </c>
      <c r="M585" s="132">
        <f>M324+M379</f>
        <v>0</v>
      </c>
      <c r="N585" s="132">
        <f>N324+N339</f>
        <v>30</v>
      </c>
      <c r="O585" s="132">
        <f>O380</f>
        <v>0</v>
      </c>
      <c r="P585" s="132">
        <f>P380</f>
        <v>100</v>
      </c>
      <c r="Q585" s="7"/>
      <c r="R585" s="7"/>
      <c r="S585" s="7"/>
      <c r="T585" s="7"/>
      <c r="U585" s="7"/>
      <c r="V585" s="7"/>
      <c r="W585" s="7"/>
    </row>
    <row r="586" spans="1:23" ht="16.5" thickBot="1">
      <c r="A586" s="351" t="s">
        <v>388</v>
      </c>
      <c r="B586" s="351"/>
      <c r="C586" s="351"/>
      <c r="D586" s="351"/>
      <c r="E586" s="351"/>
      <c r="F586" s="131"/>
      <c r="G586" s="132"/>
      <c r="H586" s="132">
        <f t="shared" ref="H586:P586" si="4">H572</f>
        <v>54</v>
      </c>
      <c r="I586" s="132">
        <f t="shared" si="4"/>
        <v>31</v>
      </c>
      <c r="J586" s="132">
        <f t="shared" si="4"/>
        <v>0</v>
      </c>
      <c r="K586" s="132">
        <f t="shared" si="4"/>
        <v>11</v>
      </c>
      <c r="L586" s="132">
        <f t="shared" si="4"/>
        <v>57.407407407407405</v>
      </c>
      <c r="M586" s="132">
        <f t="shared" si="4"/>
        <v>0</v>
      </c>
      <c r="N586" s="132">
        <f t="shared" si="4"/>
        <v>4</v>
      </c>
      <c r="O586" s="132">
        <f t="shared" si="4"/>
        <v>0</v>
      </c>
      <c r="P586" s="132">
        <f t="shared" si="4"/>
        <v>100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428</v>
      </c>
      <c r="B587" s="351"/>
      <c r="C587" s="351"/>
      <c r="D587" s="351"/>
      <c r="E587" s="351"/>
      <c r="F587" s="131"/>
      <c r="G587" s="132"/>
      <c r="H587" s="132">
        <f t="shared" ref="H587:P587" si="5">H578</f>
        <v>0</v>
      </c>
      <c r="I587" s="132">
        <f t="shared" si="5"/>
        <v>0</v>
      </c>
      <c r="J587" s="132">
        <f t="shared" si="5"/>
        <v>0</v>
      </c>
      <c r="K587" s="132">
        <f t="shared" si="5"/>
        <v>0</v>
      </c>
      <c r="L587" s="132">
        <f t="shared" si="5"/>
        <v>0</v>
      </c>
      <c r="M587" s="132">
        <f t="shared" si="5"/>
        <v>0</v>
      </c>
      <c r="N587" s="132">
        <f t="shared" si="5"/>
        <v>0</v>
      </c>
      <c r="O587" s="132">
        <f t="shared" si="5"/>
        <v>0</v>
      </c>
      <c r="P587" s="132" t="e">
        <f t="shared" si="5"/>
        <v>#DIV/0!</v>
      </c>
      <c r="Q587" s="7"/>
      <c r="R587" s="7"/>
      <c r="S587" s="7"/>
      <c r="T587" s="7"/>
      <c r="U587" s="7"/>
      <c r="V587" s="7"/>
      <c r="W587" s="7"/>
    </row>
    <row r="588" spans="1:23" ht="13.5" thickBo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"/>
      <c r="O588" s="3"/>
      <c r="P588" s="3"/>
      <c r="Q588" s="7"/>
      <c r="R588" s="7"/>
      <c r="S588" s="7"/>
      <c r="T588" s="7"/>
      <c r="U588" s="7"/>
      <c r="V588" s="7"/>
      <c r="W588" s="7"/>
    </row>
    <row r="589" spans="1:23" ht="15" thickTop="1">
      <c r="A589" s="353" t="s">
        <v>947</v>
      </c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134"/>
      <c r="O589" s="134"/>
      <c r="P589" s="134"/>
      <c r="Q589" s="7"/>
      <c r="R589" s="7"/>
      <c r="S589" s="7"/>
      <c r="T589" s="7"/>
      <c r="U589" s="7"/>
      <c r="V589" s="7"/>
      <c r="W589" s="7"/>
    </row>
    <row r="590" spans="1:23" ht="15">
      <c r="A590" s="135"/>
      <c r="B590" s="136"/>
      <c r="C590" s="137"/>
      <c r="D590" s="138"/>
      <c r="E590" s="136"/>
      <c r="F590" s="136"/>
      <c r="G590" s="139"/>
      <c r="H590" s="140"/>
      <c r="I590" s="141"/>
      <c r="J590" s="354" t="s">
        <v>390</v>
      </c>
      <c r="K590" s="354"/>
      <c r="L590" s="354"/>
      <c r="M590" s="354"/>
      <c r="N590" s="276"/>
      <c r="O590" s="276"/>
      <c r="P590" s="276"/>
      <c r="Q590" s="7"/>
      <c r="R590" s="7"/>
      <c r="S590" s="7"/>
      <c r="T590" s="7"/>
      <c r="U590" s="7"/>
      <c r="V590" s="7"/>
      <c r="W590" s="7"/>
    </row>
    <row r="591" spans="1:23" ht="15">
      <c r="A591" s="143"/>
      <c r="B591" s="144"/>
      <c r="C591" s="144"/>
      <c r="D591" s="145"/>
      <c r="E591" s="146"/>
      <c r="F591" s="144"/>
      <c r="G591" s="147"/>
      <c r="H591" s="148"/>
      <c r="I591" s="149"/>
      <c r="J591" s="150"/>
      <c r="K591" s="144"/>
      <c r="L591" s="144"/>
      <c r="M591" s="151"/>
      <c r="N591" s="151"/>
      <c r="O591" s="151"/>
      <c r="P591" s="151"/>
      <c r="Q591" s="7"/>
      <c r="R591" s="7"/>
      <c r="S591" s="7"/>
      <c r="T591" s="7"/>
      <c r="U591" s="7"/>
      <c r="V591" s="7"/>
      <c r="W591" s="7"/>
    </row>
    <row r="592" spans="1:23" ht="15.75">
      <c r="A592" s="347" t="s">
        <v>841</v>
      </c>
      <c r="B592" s="347"/>
      <c r="C592" s="347"/>
      <c r="D592" s="348" t="s">
        <v>843</v>
      </c>
      <c r="E592" s="348"/>
      <c r="F592" s="348"/>
      <c r="G592" s="348"/>
      <c r="H592" s="348"/>
      <c r="I592" s="348"/>
      <c r="J592" s="349" t="s">
        <v>391</v>
      </c>
      <c r="K592" s="349"/>
      <c r="L592" s="349"/>
      <c r="M592" s="349"/>
      <c r="N592" s="277"/>
      <c r="O592" s="277"/>
      <c r="P592" s="277"/>
      <c r="Q592" s="7"/>
      <c r="R592" s="7"/>
      <c r="S592" s="7"/>
      <c r="T592" s="7"/>
      <c r="U592" s="7"/>
      <c r="V592" s="7"/>
      <c r="W592" s="7"/>
    </row>
    <row r="593" spans="1:23" ht="15.75" thickBot="1">
      <c r="A593" s="355" t="s">
        <v>842</v>
      </c>
      <c r="B593" s="355"/>
      <c r="C593" s="355"/>
      <c r="D593" s="356" t="s">
        <v>392</v>
      </c>
      <c r="E593" s="356"/>
      <c r="F593" s="356"/>
      <c r="G593" s="356"/>
      <c r="H593" s="356"/>
      <c r="I593" s="356"/>
      <c r="J593" s="357" t="s">
        <v>393</v>
      </c>
      <c r="K593" s="357"/>
      <c r="L593" s="357"/>
      <c r="M593" s="357"/>
      <c r="N593" s="275"/>
      <c r="O593" s="275"/>
      <c r="P593" s="275"/>
      <c r="Q593" s="7"/>
      <c r="R593" s="7"/>
      <c r="S593" s="7"/>
      <c r="T593" s="7"/>
      <c r="U593" s="7"/>
      <c r="V593" s="7"/>
      <c r="W593" s="7"/>
    </row>
    <row r="594" spans="1:23" ht="15" thickTop="1">
      <c r="A594" s="154"/>
      <c r="B594" s="154"/>
      <c r="C594" s="154"/>
      <c r="D594" s="154"/>
      <c r="E594" s="155"/>
      <c r="F594" s="154"/>
      <c r="G594" s="155"/>
      <c r="H594" s="156"/>
      <c r="I594" s="156"/>
      <c r="J594" s="154"/>
      <c r="K594" s="154"/>
      <c r="L594" s="154"/>
      <c r="M594" s="154"/>
      <c r="N594" s="154"/>
      <c r="O594" s="154"/>
      <c r="P594" s="154"/>
      <c r="Q594" s="7"/>
      <c r="R594" s="7"/>
      <c r="S594" s="7"/>
      <c r="T594" s="7"/>
      <c r="U594" s="7"/>
      <c r="V594" s="7"/>
      <c r="W594" s="7"/>
    </row>
    <row r="595" spans="1:23" ht="14.25">
      <c r="A595" s="154" t="s">
        <v>394</v>
      </c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358" t="s">
        <v>395</v>
      </c>
      <c r="B596" s="358"/>
      <c r="C596" s="173">
        <f>Total!B37</f>
        <v>57589</v>
      </c>
      <c r="D596" s="157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396</v>
      </c>
      <c r="B597" s="358"/>
      <c r="C597" s="174">
        <f>Total!C37</f>
        <v>6904</v>
      </c>
      <c r="D597" s="159"/>
      <c r="E597" s="160"/>
      <c r="F597" s="7"/>
      <c r="G597" s="160"/>
      <c r="H597" s="161"/>
      <c r="I597" s="161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>
      <c r="C598" s="175">
        <f>SUM(C596:C597)</f>
        <v>64493</v>
      </c>
    </row>
  </sheetData>
  <sheetProtection selectLockedCells="1" selectUnlockedCells="1"/>
  <mergeCells count="76">
    <mergeCell ref="A593:C593"/>
    <mergeCell ref="D593:I593"/>
    <mergeCell ref="J593:M593"/>
    <mergeCell ref="A597:B597"/>
    <mergeCell ref="A586:E586"/>
    <mergeCell ref="A587:E587"/>
    <mergeCell ref="A588:M588"/>
    <mergeCell ref="A589:M589"/>
    <mergeCell ref="J590:M590"/>
    <mergeCell ref="A596:B596"/>
    <mergeCell ref="A579:G579"/>
    <mergeCell ref="A580:E580"/>
    <mergeCell ref="G580:K580"/>
    <mergeCell ref="A592:C592"/>
    <mergeCell ref="D592:I592"/>
    <mergeCell ref="J592:M592"/>
    <mergeCell ref="L580:M580"/>
    <mergeCell ref="A581:E581"/>
    <mergeCell ref="A582:E582"/>
    <mergeCell ref="A583:E583"/>
    <mergeCell ref="A584:E584"/>
    <mergeCell ref="A585:E585"/>
    <mergeCell ref="I560:I561"/>
    <mergeCell ref="H562:H563"/>
    <mergeCell ref="A572:F572"/>
    <mergeCell ref="A573:A577"/>
    <mergeCell ref="G573:G574"/>
    <mergeCell ref="A578:F578"/>
    <mergeCell ref="B379:G379"/>
    <mergeCell ref="A380:G380"/>
    <mergeCell ref="A381:A571"/>
    <mergeCell ref="G381:G386"/>
    <mergeCell ref="H481:H483"/>
    <mergeCell ref="H506:H507"/>
    <mergeCell ref="N184:O184"/>
    <mergeCell ref="B247:G247"/>
    <mergeCell ref="A248:F248"/>
    <mergeCell ref="A249:A379"/>
    <mergeCell ref="G250:G260"/>
    <mergeCell ref="N250:O250"/>
    <mergeCell ref="N252:O252"/>
    <mergeCell ref="B287:G287"/>
    <mergeCell ref="N288:O288"/>
    <mergeCell ref="B324:G324"/>
    <mergeCell ref="A109:A247"/>
    <mergeCell ref="G110:G117"/>
    <mergeCell ref="B134:G134"/>
    <mergeCell ref="G135:G142"/>
    <mergeCell ref="N136:O136"/>
    <mergeCell ref="N140:O140"/>
    <mergeCell ref="B181:G181"/>
    <mergeCell ref="N182:O182"/>
    <mergeCell ref="G183:G187"/>
    <mergeCell ref="N49:O49"/>
    <mergeCell ref="H69:H70"/>
    <mergeCell ref="B74:G74"/>
    <mergeCell ref="G75:G80"/>
    <mergeCell ref="B107:G107"/>
    <mergeCell ref="N8:O9"/>
    <mergeCell ref="P8:P11"/>
    <mergeCell ref="C9:F9"/>
    <mergeCell ref="D10:F10"/>
    <mergeCell ref="D11:F11"/>
    <mergeCell ref="B339:G339"/>
    <mergeCell ref="A3:K3"/>
    <mergeCell ref="B7:I7"/>
    <mergeCell ref="A8:G8"/>
    <mergeCell ref="H8:I9"/>
    <mergeCell ref="J8:K9"/>
    <mergeCell ref="A13:A107"/>
    <mergeCell ref="G14:G20"/>
    <mergeCell ref="B48:G48"/>
    <mergeCell ref="G49:G65"/>
    <mergeCell ref="A108:F108"/>
    <mergeCell ref="D12:F12"/>
    <mergeCell ref="B209:G209"/>
  </mergeCells>
  <printOptions horizontalCentered="1"/>
  <pageMargins left="0.51181102362204722" right="0.51181102362204722" top="0.51181102362204722" bottom="0.51181102362204722" header="0.51181102362204722" footer="0.51181102362204722"/>
  <pageSetup paperSize="9" scale="49" firstPageNumber="0" orientation="portrait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E598"/>
  <sheetViews>
    <sheetView zoomScale="80" zoomScaleNormal="80" workbookViewId="0">
      <pane xSplit="6" ySplit="12" topLeftCell="G343" activePane="bottomRight" state="frozen"/>
      <selection pane="topRight" activeCell="G1" sqref="G1"/>
      <selection pane="bottomLeft" activeCell="A584" sqref="A584"/>
      <selection pane="bottomRight" activeCell="I385" sqref="I385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12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947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0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customHeight="1">
      <c r="A14" s="325"/>
      <c r="B14" s="57" t="s">
        <v>38</v>
      </c>
      <c r="C14" s="58"/>
      <c r="D14" s="59"/>
      <c r="E14" s="60"/>
      <c r="F14" s="61"/>
      <c r="G14" s="303"/>
      <c r="H14" s="62">
        <v>350</v>
      </c>
      <c r="I14" s="63">
        <v>350</v>
      </c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57" t="s">
        <v>88</v>
      </c>
      <c r="C15" s="58"/>
      <c r="D15" s="59"/>
      <c r="E15" s="60"/>
      <c r="F15" s="61"/>
      <c r="G15" s="303"/>
      <c r="H15" s="62">
        <v>40</v>
      </c>
      <c r="I15" s="63">
        <v>40</v>
      </c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2.75" customHeight="1" thickBot="1">
      <c r="A16" s="325"/>
      <c r="B16" s="57" t="s">
        <v>40</v>
      </c>
      <c r="C16" s="58"/>
      <c r="D16" s="59"/>
      <c r="E16" s="60"/>
      <c r="F16" s="61"/>
      <c r="G16" s="303"/>
      <c r="H16" s="62">
        <v>300</v>
      </c>
      <c r="I16" s="62">
        <v>75</v>
      </c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5.2" hidden="1" customHeight="1">
      <c r="A17" s="325"/>
      <c r="B17" s="57" t="s">
        <v>40</v>
      </c>
      <c r="C17" s="58"/>
      <c r="D17" s="59"/>
      <c r="E17" s="60"/>
      <c r="F17" s="61"/>
      <c r="G17" s="303"/>
      <c r="H17" s="62"/>
      <c r="I17" s="62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5.2" hidden="1" customHeight="1">
      <c r="A18" s="325"/>
      <c r="B18" s="57" t="s">
        <v>41</v>
      </c>
      <c r="C18" s="58"/>
      <c r="D18" s="59"/>
      <c r="E18" s="60"/>
      <c r="F18" s="61"/>
      <c r="G18" s="303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38</v>
      </c>
      <c r="C19" s="58"/>
      <c r="D19" s="59"/>
      <c r="E19" s="60"/>
      <c r="F19" s="61"/>
      <c r="G19" s="303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462</v>
      </c>
      <c r="C20" s="58"/>
      <c r="D20" s="59"/>
      <c r="E20" s="60"/>
      <c r="F20" s="61"/>
      <c r="G20" s="303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690</v>
      </c>
      <c r="I48" s="69">
        <f>SUM(I13:I47)</f>
        <v>465</v>
      </c>
      <c r="J48" s="70">
        <f>SUM(J13:J47)</f>
        <v>0</v>
      </c>
      <c r="K48" s="70">
        <f>SUM(K13:K47)</f>
        <v>0</v>
      </c>
      <c r="L48" s="71">
        <f>IF(H48=0,0,(I48/H48*100))</f>
        <v>67.391304347826093</v>
      </c>
      <c r="M48" s="72">
        <f>IF(K48=0,0,(J48/K48*100))</f>
        <v>0</v>
      </c>
      <c r="N48" s="72">
        <v>5</v>
      </c>
      <c r="O48" s="72">
        <v>6</v>
      </c>
      <c r="P48" s="73">
        <f>N48/(N48+O48)*100</f>
        <v>45.454545454545453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61</v>
      </c>
      <c r="C49" s="59" t="s">
        <v>42</v>
      </c>
      <c r="D49" s="59" t="s">
        <v>79</v>
      </c>
      <c r="E49" s="60"/>
      <c r="F49" s="61"/>
      <c r="G49" s="326" t="s">
        <v>965</v>
      </c>
      <c r="H49" s="62">
        <v>300</v>
      </c>
      <c r="I49" s="62">
        <v>380</v>
      </c>
      <c r="J49" s="58"/>
      <c r="K49" s="55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61</v>
      </c>
      <c r="C50" s="59" t="s">
        <v>42</v>
      </c>
      <c r="D50" s="59" t="s">
        <v>126</v>
      </c>
      <c r="E50" s="60"/>
      <c r="F50" s="61"/>
      <c r="G50" s="326"/>
      <c r="H50" s="62">
        <v>100</v>
      </c>
      <c r="I50" s="62">
        <v>100</v>
      </c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64</v>
      </c>
      <c r="C51" s="59" t="s">
        <v>42</v>
      </c>
      <c r="D51" s="59" t="s">
        <v>79</v>
      </c>
      <c r="E51" s="60"/>
      <c r="F51" s="61"/>
      <c r="G51" s="326"/>
      <c r="H51" s="62">
        <v>100</v>
      </c>
      <c r="I51" s="62">
        <v>404</v>
      </c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57" t="s">
        <v>63</v>
      </c>
      <c r="C52" s="58" t="s">
        <v>54</v>
      </c>
      <c r="D52" s="59" t="s">
        <v>79</v>
      </c>
      <c r="E52" s="60"/>
      <c r="F52" s="61"/>
      <c r="G52" s="326"/>
      <c r="H52" s="64"/>
      <c r="I52" s="64">
        <v>2</v>
      </c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customHeight="1">
      <c r="A53" s="325"/>
      <c r="B53" s="57" t="s">
        <v>429</v>
      </c>
      <c r="C53" s="58" t="s">
        <v>54</v>
      </c>
      <c r="D53" s="59" t="s">
        <v>79</v>
      </c>
      <c r="E53" s="60"/>
      <c r="F53" s="61"/>
      <c r="G53" s="326"/>
      <c r="H53" s="64">
        <v>100</v>
      </c>
      <c r="I53" s="64"/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customHeight="1">
      <c r="A54" s="325"/>
      <c r="B54" s="57" t="s">
        <v>38</v>
      </c>
      <c r="C54" s="58" t="s">
        <v>42</v>
      </c>
      <c r="D54" s="59" t="s">
        <v>79</v>
      </c>
      <c r="E54" s="60"/>
      <c r="F54" s="61"/>
      <c r="G54" s="326"/>
      <c r="H54" s="64">
        <v>250</v>
      </c>
      <c r="I54" s="64">
        <v>300</v>
      </c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customHeight="1">
      <c r="A55" s="325"/>
      <c r="B55" s="57" t="s">
        <v>88</v>
      </c>
      <c r="C55" s="58" t="s">
        <v>42</v>
      </c>
      <c r="D55" s="59" t="s">
        <v>126</v>
      </c>
      <c r="E55" s="60"/>
      <c r="F55" s="61"/>
      <c r="G55" s="326"/>
      <c r="H55" s="64">
        <v>40</v>
      </c>
      <c r="I55" s="64">
        <v>40</v>
      </c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customHeight="1">
      <c r="A56" s="325"/>
      <c r="B56" s="57" t="s">
        <v>39</v>
      </c>
      <c r="C56" s="58" t="s">
        <v>42</v>
      </c>
      <c r="D56" s="59" t="s">
        <v>79</v>
      </c>
      <c r="E56" s="60"/>
      <c r="F56" s="61"/>
      <c r="G56" s="326"/>
      <c r="H56" s="64"/>
      <c r="I56" s="64">
        <v>200</v>
      </c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2.75" customHeight="1">
      <c r="A57" s="325"/>
      <c r="B57" s="57" t="s">
        <v>40</v>
      </c>
      <c r="C57" s="58" t="s">
        <v>42</v>
      </c>
      <c r="D57" s="59" t="s">
        <v>79</v>
      </c>
      <c r="E57" s="60"/>
      <c r="F57" s="61"/>
      <c r="G57" s="326"/>
      <c r="H57" s="62">
        <v>300</v>
      </c>
      <c r="I57" s="62">
        <v>74</v>
      </c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customHeight="1">
      <c r="A58" s="325"/>
      <c r="B58" s="57" t="s">
        <v>38</v>
      </c>
      <c r="C58" s="58" t="s">
        <v>42</v>
      </c>
      <c r="D58" s="59" t="s">
        <v>126</v>
      </c>
      <c r="E58" s="60"/>
      <c r="F58" s="61"/>
      <c r="G58" s="326"/>
      <c r="H58" s="62">
        <v>100</v>
      </c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customHeight="1" thickBot="1">
      <c r="A59" s="325"/>
      <c r="B59" s="57" t="s">
        <v>39</v>
      </c>
      <c r="C59" s="58" t="s">
        <v>42</v>
      </c>
      <c r="D59" s="59" t="s">
        <v>126</v>
      </c>
      <c r="E59" s="60"/>
      <c r="F59" s="61"/>
      <c r="G59" s="326"/>
      <c r="H59" s="62">
        <v>155</v>
      </c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62</v>
      </c>
      <c r="C60" s="58" t="s">
        <v>54</v>
      </c>
      <c r="D60" s="59" t="s">
        <v>43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1445</v>
      </c>
      <c r="I74" s="77">
        <f>SUM(I49:I73)</f>
        <v>1500</v>
      </c>
      <c r="J74" s="77">
        <f>SUM(J49:J73)</f>
        <v>0</v>
      </c>
      <c r="K74" s="77">
        <f>SUM(K49:K73)</f>
        <v>0</v>
      </c>
      <c r="L74" s="78">
        <f>IF(H74=0,0,(I74/H74*100))</f>
        <v>103.80622837370241</v>
      </c>
      <c r="M74" s="73">
        <f>IF(K74=0,0,(I74/K74*100))</f>
        <v>0</v>
      </c>
      <c r="N74" s="73">
        <v>12</v>
      </c>
      <c r="O74" s="73">
        <v>0</v>
      </c>
      <c r="P74" s="73">
        <f>N74/(N74+O74)*100</f>
        <v>100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75</v>
      </c>
      <c r="C75" s="58" t="s">
        <v>76</v>
      </c>
      <c r="D75" s="58" t="s">
        <v>77</v>
      </c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1445</v>
      </c>
      <c r="I108" s="77">
        <f>I74+I107</f>
        <v>1500</v>
      </c>
      <c r="J108" s="77">
        <f>J74+J107</f>
        <v>0</v>
      </c>
      <c r="K108" s="77">
        <f>K74+K107</f>
        <v>0</v>
      </c>
      <c r="L108" s="78">
        <f>IF(H108=0,0,(I108/H108*100))</f>
        <v>103.80622837370241</v>
      </c>
      <c r="M108" s="73">
        <f>IF(K108=0,0,(I108/K108*100))</f>
        <v>0</v>
      </c>
      <c r="N108" s="77">
        <f>N48+N74</f>
        <v>17</v>
      </c>
      <c r="O108" s="77">
        <f>O48+O74</f>
        <v>6</v>
      </c>
      <c r="P108" s="73">
        <f>N108/(N108+O108)*100</f>
        <v>73.91304347826086</v>
      </c>
      <c r="Q108" s="7"/>
      <c r="R108" s="7"/>
      <c r="S108" s="7"/>
      <c r="T108" s="7"/>
      <c r="U108" s="7"/>
      <c r="V108" s="7"/>
      <c r="W108" s="7"/>
    </row>
    <row r="109" spans="1:23" ht="12.75" hidden="1" customHeight="1">
      <c r="A109" s="314" t="s">
        <v>106</v>
      </c>
      <c r="B109" s="57" t="s">
        <v>160</v>
      </c>
      <c r="C109" s="58" t="s">
        <v>108</v>
      </c>
      <c r="D109" s="59"/>
      <c r="E109" s="60"/>
      <c r="F109" s="81"/>
      <c r="G109" s="82"/>
      <c r="H109" s="58"/>
      <c r="I109" s="58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160</v>
      </c>
      <c r="C110" s="58" t="s">
        <v>108</v>
      </c>
      <c r="D110" s="59"/>
      <c r="E110" s="60"/>
      <c r="F110" s="81"/>
      <c r="G110" s="329" t="s">
        <v>966</v>
      </c>
      <c r="H110" s="58">
        <v>100</v>
      </c>
      <c r="I110" s="58">
        <v>160</v>
      </c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2" customHeight="1">
      <c r="A111" s="314"/>
      <c r="B111" s="57" t="s">
        <v>132</v>
      </c>
      <c r="C111" s="58" t="s">
        <v>108</v>
      </c>
      <c r="D111" s="59"/>
      <c r="E111" s="60"/>
      <c r="F111" s="81"/>
      <c r="G111" s="329"/>
      <c r="H111" s="58">
        <v>20</v>
      </c>
      <c r="I111" s="58">
        <v>20</v>
      </c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5.2" hidden="1" customHeight="1">
      <c r="A112" s="314"/>
      <c r="B112" s="57" t="s">
        <v>142</v>
      </c>
      <c r="C112" s="58" t="s">
        <v>108</v>
      </c>
      <c r="D112" s="59"/>
      <c r="E112" s="60"/>
      <c r="F112" s="81"/>
      <c r="G112" s="329"/>
      <c r="H112" s="58"/>
      <c r="I112" s="58"/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customHeight="1" thickBot="1">
      <c r="A113" s="314"/>
      <c r="B113" s="57" t="s">
        <v>142</v>
      </c>
      <c r="C113" s="58" t="s">
        <v>108</v>
      </c>
      <c r="D113" s="59"/>
      <c r="E113" s="60"/>
      <c r="F113" s="81"/>
      <c r="G113" s="329"/>
      <c r="H113" s="62">
        <v>200</v>
      </c>
      <c r="I113" s="62">
        <v>144</v>
      </c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hidden="1" customHeight="1">
      <c r="A114" s="314"/>
      <c r="B114" s="57" t="s">
        <v>153</v>
      </c>
      <c r="C114" s="58" t="s">
        <v>91</v>
      </c>
      <c r="D114" s="58" t="s">
        <v>217</v>
      </c>
      <c r="E114" s="60"/>
      <c r="F114" s="81"/>
      <c r="G114" s="329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455</v>
      </c>
      <c r="C115" s="58" t="s">
        <v>108</v>
      </c>
      <c r="D115" s="58"/>
      <c r="E115" s="60"/>
      <c r="F115" s="81"/>
      <c r="G115" s="85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112</v>
      </c>
      <c r="C116" s="58" t="s">
        <v>76</v>
      </c>
      <c r="D116" s="58" t="s">
        <v>519</v>
      </c>
      <c r="E116" s="60"/>
      <c r="F116" s="81"/>
      <c r="G116" s="85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131</v>
      </c>
      <c r="C117" s="58" t="s">
        <v>108</v>
      </c>
      <c r="D117" s="59"/>
      <c r="E117" s="60"/>
      <c r="F117" s="81"/>
      <c r="G117" s="85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7.25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320</v>
      </c>
      <c r="I134" s="77">
        <f>SUM(I109:I133)</f>
        <v>324</v>
      </c>
      <c r="J134" s="77">
        <f>SUM(J109:J133)</f>
        <v>0</v>
      </c>
      <c r="K134" s="77">
        <f>SUM(K109:K133)</f>
        <v>0</v>
      </c>
      <c r="L134" s="78">
        <f>IF(H134=0,0,(I134/H134*100))</f>
        <v>101.25</v>
      </c>
      <c r="M134" s="73">
        <f>IF(K134=0,0,(I134/K134*100))</f>
        <v>0</v>
      </c>
      <c r="N134" s="73">
        <v>6</v>
      </c>
      <c r="O134" s="73">
        <v>0</v>
      </c>
      <c r="P134" s="73">
        <f>N134/(N134+O134)*100</f>
        <v>100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470</v>
      </c>
      <c r="C135" s="58"/>
      <c r="D135" s="58" t="s">
        <v>159</v>
      </c>
      <c r="E135" s="60"/>
      <c r="F135" s="81"/>
      <c r="G135" s="363" t="s">
        <v>968</v>
      </c>
      <c r="H135" s="58">
        <v>20</v>
      </c>
      <c r="I135" s="58">
        <v>20</v>
      </c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 thickBot="1">
      <c r="A136" s="314"/>
      <c r="B136" s="57" t="s">
        <v>470</v>
      </c>
      <c r="C136" s="58"/>
      <c r="D136" s="59" t="s">
        <v>126</v>
      </c>
      <c r="E136" s="60"/>
      <c r="F136" s="81"/>
      <c r="G136" s="363"/>
      <c r="H136" s="58">
        <v>70</v>
      </c>
      <c r="I136" s="58">
        <v>70</v>
      </c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customHeight="1" thickBot="1">
      <c r="A137" s="314"/>
      <c r="B137" s="57" t="s">
        <v>529</v>
      </c>
      <c r="C137" s="58"/>
      <c r="D137" s="58" t="s">
        <v>111</v>
      </c>
      <c r="E137" s="60"/>
      <c r="F137" s="81"/>
      <c r="G137" s="363"/>
      <c r="H137" s="58">
        <v>50</v>
      </c>
      <c r="I137" s="58">
        <v>28</v>
      </c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2.75" customHeight="1">
      <c r="A138" s="314"/>
      <c r="B138" s="57" t="s">
        <v>503</v>
      </c>
      <c r="C138" s="58"/>
      <c r="D138" s="58" t="s">
        <v>79</v>
      </c>
      <c r="E138" s="60"/>
      <c r="F138" s="81"/>
      <c r="G138" s="363"/>
      <c r="H138" s="58">
        <v>50</v>
      </c>
      <c r="I138" s="58">
        <v>6</v>
      </c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2.75" customHeight="1">
      <c r="A139" s="314"/>
      <c r="B139" s="57" t="s">
        <v>730</v>
      </c>
      <c r="C139" s="58" t="s">
        <v>127</v>
      </c>
      <c r="D139" s="58" t="s">
        <v>521</v>
      </c>
      <c r="E139" s="60"/>
      <c r="F139" s="81"/>
      <c r="G139" s="363"/>
      <c r="H139" s="58">
        <v>8</v>
      </c>
      <c r="I139" s="58">
        <v>8</v>
      </c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2.75" customHeight="1">
      <c r="A140" s="314"/>
      <c r="B140" s="57" t="s">
        <v>730</v>
      </c>
      <c r="C140" s="58" t="s">
        <v>127</v>
      </c>
      <c r="D140" s="58" t="s">
        <v>547</v>
      </c>
      <c r="E140" s="60"/>
      <c r="F140" s="81"/>
      <c r="G140" s="363"/>
      <c r="H140" s="62">
        <v>8</v>
      </c>
      <c r="I140" s="62">
        <v>8</v>
      </c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2.75" customHeight="1">
      <c r="A141" s="314"/>
      <c r="B141" s="57" t="s">
        <v>730</v>
      </c>
      <c r="C141" s="58" t="s">
        <v>127</v>
      </c>
      <c r="D141" s="58" t="s">
        <v>451</v>
      </c>
      <c r="E141" s="60"/>
      <c r="F141" s="81"/>
      <c r="G141" s="82"/>
      <c r="H141" s="62">
        <v>8</v>
      </c>
      <c r="I141" s="62">
        <v>8</v>
      </c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2.75" customHeight="1">
      <c r="A142" s="314"/>
      <c r="B142" s="57" t="s">
        <v>967</v>
      </c>
      <c r="C142" s="58" t="s">
        <v>127</v>
      </c>
      <c r="D142" s="58" t="s">
        <v>547</v>
      </c>
      <c r="E142" s="60"/>
      <c r="F142" s="81"/>
      <c r="G142" s="82"/>
      <c r="H142" s="62">
        <v>11</v>
      </c>
      <c r="I142" s="62">
        <v>11</v>
      </c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2.75" customHeight="1">
      <c r="A143" s="314"/>
      <c r="B143" s="57" t="s">
        <v>448</v>
      </c>
      <c r="C143" s="58" t="s">
        <v>79</v>
      </c>
      <c r="D143" s="58" t="s">
        <v>79</v>
      </c>
      <c r="E143" s="60"/>
      <c r="F143" s="81"/>
      <c r="G143" s="82"/>
      <c r="H143" s="62"/>
      <c r="I143" s="62">
        <v>12</v>
      </c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customHeight="1">
      <c r="A144" s="314"/>
      <c r="B144" s="57" t="s">
        <v>138</v>
      </c>
      <c r="C144" s="58" t="s">
        <v>54</v>
      </c>
      <c r="D144" s="59" t="s">
        <v>126</v>
      </c>
      <c r="E144" s="60"/>
      <c r="F144" s="81"/>
      <c r="G144" s="82"/>
      <c r="H144" s="62"/>
      <c r="I144" s="62">
        <v>4</v>
      </c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customHeight="1" thickBot="1">
      <c r="A145" s="314"/>
      <c r="B145" s="57" t="s">
        <v>951</v>
      </c>
      <c r="C145" s="58" t="s">
        <v>79</v>
      </c>
      <c r="D145" s="59"/>
      <c r="E145" s="60"/>
      <c r="F145" s="81"/>
      <c r="G145" s="82"/>
      <c r="H145" s="62"/>
      <c r="I145" s="62">
        <v>50</v>
      </c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299</v>
      </c>
      <c r="C146" s="58" t="s">
        <v>42</v>
      </c>
      <c r="D146" s="59" t="s">
        <v>226</v>
      </c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464</v>
      </c>
      <c r="C147" s="58" t="s">
        <v>111</v>
      </c>
      <c r="D147" s="59"/>
      <c r="E147" s="60"/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 t="s">
        <v>399</v>
      </c>
      <c r="C148" s="58" t="s">
        <v>54</v>
      </c>
      <c r="D148" s="58" t="s">
        <v>127</v>
      </c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 t="s">
        <v>399</v>
      </c>
      <c r="C149" s="58" t="s">
        <v>79</v>
      </c>
      <c r="D149" s="58" t="s">
        <v>79</v>
      </c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 t="s">
        <v>450</v>
      </c>
      <c r="C150" s="58" t="s">
        <v>127</v>
      </c>
      <c r="D150" s="59" t="s">
        <v>116</v>
      </c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 t="s">
        <v>65</v>
      </c>
      <c r="C151" s="58" t="s">
        <v>54</v>
      </c>
      <c r="D151" s="59" t="s">
        <v>43</v>
      </c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225</v>
      </c>
      <c r="I181" s="77">
        <f>SUM(I135:I180)</f>
        <v>225</v>
      </c>
      <c r="J181" s="77">
        <f>SUM(J135:J180)</f>
        <v>0</v>
      </c>
      <c r="K181" s="77">
        <f>SUM(K135:K180)</f>
        <v>0</v>
      </c>
      <c r="L181" s="78">
        <f>IF(H181=0,0,(I181/H181*100))</f>
        <v>100</v>
      </c>
      <c r="M181" s="78">
        <f>IF(J181=0,0,(K181/J181*100))</f>
        <v>0</v>
      </c>
      <c r="N181" s="73">
        <v>6</v>
      </c>
      <c r="O181" s="73">
        <v>0</v>
      </c>
      <c r="P181" s="73">
        <f>N181/(N181+O181)*100</f>
        <v>100</v>
      </c>
      <c r="Q181" s="7"/>
      <c r="R181" s="7"/>
      <c r="S181" s="7"/>
      <c r="T181" s="7"/>
      <c r="U181" s="7"/>
      <c r="V181" s="7"/>
      <c r="W181" s="7"/>
    </row>
    <row r="182" spans="1:23" ht="15.2" customHeight="1" thickBot="1">
      <c r="A182" s="314"/>
      <c r="B182" s="57" t="s">
        <v>460</v>
      </c>
      <c r="C182" s="58" t="s">
        <v>79</v>
      </c>
      <c r="D182" s="58" t="s">
        <v>79</v>
      </c>
      <c r="E182" s="60"/>
      <c r="F182" s="81"/>
      <c r="G182" s="359"/>
      <c r="H182" s="62">
        <v>50</v>
      </c>
      <c r="I182" s="62">
        <v>50</v>
      </c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2.75" customHeight="1" thickBot="1">
      <c r="A183" s="314"/>
      <c r="B183" s="57" t="s">
        <v>109</v>
      </c>
      <c r="C183" s="58" t="s">
        <v>108</v>
      </c>
      <c r="D183" s="58"/>
      <c r="E183" s="60"/>
      <c r="F183" s="81"/>
      <c r="G183" s="359"/>
      <c r="H183" s="62">
        <v>252</v>
      </c>
      <c r="I183" s="62">
        <v>252</v>
      </c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2.75" customHeight="1" thickBot="1">
      <c r="A184" s="314"/>
      <c r="B184" s="57" t="s">
        <v>80</v>
      </c>
      <c r="C184" s="58" t="s">
        <v>108</v>
      </c>
      <c r="D184" s="58" t="s">
        <v>451</v>
      </c>
      <c r="E184" s="60"/>
      <c r="F184" s="81"/>
      <c r="G184" s="359"/>
      <c r="H184" s="62"/>
      <c r="I184" s="62">
        <v>20</v>
      </c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2.75" hidden="1" customHeight="1">
      <c r="A185" s="314"/>
      <c r="B185" s="57" t="s">
        <v>142</v>
      </c>
      <c r="C185" s="58" t="s">
        <v>108</v>
      </c>
      <c r="D185" s="58"/>
      <c r="E185" s="60"/>
      <c r="F185" s="81"/>
      <c r="G185" s="359"/>
      <c r="H185" s="62"/>
      <c r="I185" s="62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hidden="1" customHeight="1">
      <c r="A186" s="314"/>
      <c r="B186" s="57" t="s">
        <v>435</v>
      </c>
      <c r="C186" s="58" t="s">
        <v>108</v>
      </c>
      <c r="D186" s="59"/>
      <c r="E186" s="60"/>
      <c r="F186" s="81"/>
      <c r="G186" s="359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457</v>
      </c>
      <c r="C187" s="58" t="s">
        <v>76</v>
      </c>
      <c r="D187" s="59" t="s">
        <v>477</v>
      </c>
      <c r="E187" s="60"/>
      <c r="F187" s="81"/>
      <c r="G187" s="359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403</v>
      </c>
      <c r="C188" s="58" t="s">
        <v>108</v>
      </c>
      <c r="D188" s="59" t="s">
        <v>217</v>
      </c>
      <c r="E188" s="60"/>
      <c r="F188" s="81"/>
      <c r="G188" s="359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118</v>
      </c>
      <c r="C189" s="58" t="s">
        <v>42</v>
      </c>
      <c r="D189" s="58" t="s">
        <v>191</v>
      </c>
      <c r="E189" s="60"/>
      <c r="F189" s="81"/>
      <c r="G189" s="359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75</v>
      </c>
      <c r="C190" s="58" t="s">
        <v>76</v>
      </c>
      <c r="D190" s="58" t="s">
        <v>515</v>
      </c>
      <c r="E190" s="60"/>
      <c r="F190" s="81"/>
      <c r="G190" s="85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112</v>
      </c>
      <c r="C191" s="58" t="s">
        <v>76</v>
      </c>
      <c r="D191" s="58" t="s">
        <v>113</v>
      </c>
      <c r="E191" s="60"/>
      <c r="F191" s="81"/>
      <c r="G191" s="85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89</v>
      </c>
      <c r="C192" s="58" t="s">
        <v>42</v>
      </c>
      <c r="D192" s="58" t="s">
        <v>523</v>
      </c>
      <c r="E192" s="60" t="s">
        <v>137</v>
      </c>
      <c r="F192" s="81"/>
      <c r="G192" s="85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57" t="s">
        <v>163</v>
      </c>
      <c r="C198" s="58" t="s">
        <v>108</v>
      </c>
      <c r="D198" s="59" t="s">
        <v>101</v>
      </c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>
      <c r="A199" s="314"/>
      <c r="B199" s="57" t="s">
        <v>163</v>
      </c>
      <c r="C199" s="58" t="s">
        <v>91</v>
      </c>
      <c r="D199" s="59" t="s">
        <v>127</v>
      </c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164</v>
      </c>
      <c r="C200" s="58" t="s">
        <v>91</v>
      </c>
      <c r="D200" s="59" t="s">
        <v>101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165</v>
      </c>
      <c r="C201" s="58" t="s">
        <v>91</v>
      </c>
      <c r="D201" s="59"/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167</v>
      </c>
      <c r="C203" s="58" t="s">
        <v>108</v>
      </c>
      <c r="D203" s="59" t="s">
        <v>168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169</v>
      </c>
      <c r="C204" s="58" t="s">
        <v>108</v>
      </c>
      <c r="D204" s="59" t="s">
        <v>170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 thickBo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5.2" customHeight="1" thickBot="1">
      <c r="A211" s="314"/>
      <c r="B211" s="316" t="s">
        <v>158</v>
      </c>
      <c r="C211" s="316"/>
      <c r="D211" s="316"/>
      <c r="E211" s="316"/>
      <c r="F211" s="316"/>
      <c r="G211" s="316"/>
      <c r="H211" s="77">
        <f>SUM(H182:H210)</f>
        <v>302</v>
      </c>
      <c r="I211" s="77">
        <f>SUM(I182:I210)</f>
        <v>322</v>
      </c>
      <c r="J211" s="77">
        <f>SUM(J182:J210)</f>
        <v>0</v>
      </c>
      <c r="K211" s="77">
        <f>SUM(K182:K210)</f>
        <v>0</v>
      </c>
      <c r="L211" s="78">
        <f>IF(H211=0,0,(I211/H211*100))</f>
        <v>106.62251655629137</v>
      </c>
      <c r="M211" s="73">
        <f>IF(K211=0,0,(I211/K211*100))</f>
        <v>0</v>
      </c>
      <c r="N211" s="73">
        <v>6</v>
      </c>
      <c r="O211" s="73">
        <v>0</v>
      </c>
      <c r="P211" s="73">
        <f>N211/(N211+O211)*100</f>
        <v>100</v>
      </c>
      <c r="Q211" s="7"/>
      <c r="R211" s="7"/>
      <c r="S211" s="7"/>
      <c r="T211" s="7"/>
      <c r="U211" s="7"/>
      <c r="V211" s="7"/>
      <c r="W211" s="7"/>
    </row>
    <row r="212" spans="1:23" ht="15.2" hidden="1" customHeight="1">
      <c r="A212" s="314"/>
      <c r="B212" s="57" t="s">
        <v>65</v>
      </c>
      <c r="C212" s="58" t="s">
        <v>54</v>
      </c>
      <c r="D212" s="58" t="s">
        <v>49</v>
      </c>
      <c r="E212" s="60"/>
      <c r="F212" s="81"/>
      <c r="G212" s="366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5.2" hidden="1" customHeight="1">
      <c r="A213" s="314"/>
      <c r="B213" s="57" t="s">
        <v>299</v>
      </c>
      <c r="C213" s="58" t="s">
        <v>42</v>
      </c>
      <c r="D213" s="58" t="s">
        <v>49</v>
      </c>
      <c r="E213" s="58"/>
      <c r="F213" s="81"/>
      <c r="G213" s="366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5.2" hidden="1" customHeight="1">
      <c r="A214" s="314"/>
      <c r="B214" s="57" t="s">
        <v>633</v>
      </c>
      <c r="C214" s="58" t="s">
        <v>127</v>
      </c>
      <c r="D214" s="59" t="s">
        <v>127</v>
      </c>
      <c r="E214" s="60"/>
      <c r="F214" s="81"/>
      <c r="G214" s="366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5.2" hidden="1" customHeight="1">
      <c r="A215" s="314"/>
      <c r="B215" s="57" t="s">
        <v>535</v>
      </c>
      <c r="C215" s="58" t="s">
        <v>54</v>
      </c>
      <c r="D215" s="59" t="s">
        <v>119</v>
      </c>
      <c r="E215" s="60"/>
      <c r="F215" s="81"/>
      <c r="G215" s="366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5.2" hidden="1" customHeight="1">
      <c r="A216" s="314"/>
      <c r="B216" s="57" t="s">
        <v>535</v>
      </c>
      <c r="C216" s="58" t="s">
        <v>54</v>
      </c>
      <c r="D216" s="59" t="s">
        <v>127</v>
      </c>
      <c r="E216" s="60"/>
      <c r="F216" s="81"/>
      <c r="G216" s="366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5.2" hidden="1" customHeight="1">
      <c r="A217" s="314"/>
      <c r="B217" s="57" t="s">
        <v>252</v>
      </c>
      <c r="C217" s="58" t="s">
        <v>119</v>
      </c>
      <c r="D217" s="58" t="s">
        <v>119</v>
      </c>
      <c r="E217" s="60"/>
      <c r="F217" s="81"/>
      <c r="G217" s="366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612</v>
      </c>
      <c r="C218" s="58"/>
      <c r="D218" s="59" t="s">
        <v>79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 thickBo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7.25" hidden="1" customHeight="1" thickBot="1">
      <c r="A229" s="314"/>
      <c r="B229" s="316" t="s">
        <v>516</v>
      </c>
      <c r="C229" s="316"/>
      <c r="D229" s="316"/>
      <c r="E229" s="316"/>
      <c r="F229" s="316"/>
      <c r="G229" s="316"/>
      <c r="H229" s="77">
        <f>SUM(H212:H228)</f>
        <v>0</v>
      </c>
      <c r="I229" s="77">
        <f>SUM(I212:I228)</f>
        <v>0</v>
      </c>
      <c r="J229" s="77">
        <f>SUM(J212:J228)</f>
        <v>0</v>
      </c>
      <c r="K229" s="77">
        <f>SUM(K212:K228)</f>
        <v>0</v>
      </c>
      <c r="L229" s="78">
        <f>IF(H229=0,0,(I229/H229*100))</f>
        <v>0</v>
      </c>
      <c r="M229" s="73">
        <f>IF(K229=0,0,(I229/K229*100))</f>
        <v>0</v>
      </c>
      <c r="N229" s="73"/>
      <c r="O229" s="73"/>
      <c r="P229" s="73" t="e">
        <f>N229/(N229+O229)*100</f>
        <v>#DIV/0!</v>
      </c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630</v>
      </c>
      <c r="C230" s="59" t="s">
        <v>108</v>
      </c>
      <c r="D230" s="59"/>
      <c r="E230" s="60"/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575</v>
      </c>
      <c r="C231" s="59" t="s">
        <v>108</v>
      </c>
      <c r="D231" s="59"/>
      <c r="E231" s="60"/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hidden="1" customHeight="1" thickBot="1">
      <c r="A247" s="314"/>
      <c r="B247" s="316" t="s">
        <v>609</v>
      </c>
      <c r="C247" s="316"/>
      <c r="D247" s="316"/>
      <c r="E247" s="316"/>
      <c r="F247" s="316"/>
      <c r="G247" s="316"/>
      <c r="H247" s="77">
        <f>SUM(H230:H246)</f>
        <v>0</v>
      </c>
      <c r="I247" s="77">
        <f>SUM(I230:I246)</f>
        <v>0</v>
      </c>
      <c r="J247" s="77">
        <f>SUM(J230:J246)</f>
        <v>0</v>
      </c>
      <c r="K247" s="77">
        <f>SUM(K230:K246)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H247+H211+H181+H134+H229</f>
        <v>847</v>
      </c>
      <c r="I248" s="94">
        <f>I247+I211+I181+I134+I229</f>
        <v>871</v>
      </c>
      <c r="J248" s="94">
        <f>J247+J211+J181+J134+J229</f>
        <v>0</v>
      </c>
      <c r="K248" s="94">
        <f>K247+K211+K181+K134+K229</f>
        <v>0</v>
      </c>
      <c r="L248" s="78">
        <f>IF(H248=0,0,(I248/H248*100))</f>
        <v>102.83353010625737</v>
      </c>
      <c r="M248" s="73">
        <f>IF(J248=0,0,(K248/J248*100))</f>
        <v>0</v>
      </c>
      <c r="N248" s="94">
        <f>N247+N211+N181+N134+N229</f>
        <v>18</v>
      </c>
      <c r="O248" s="94">
        <f>O247+O211+O181+O134</f>
        <v>0</v>
      </c>
      <c r="P248" s="73">
        <f>N248/(N248+O248)*100</f>
        <v>100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>
      <c r="A250" s="340"/>
      <c r="B250" s="57" t="s">
        <v>214</v>
      </c>
      <c r="C250" s="58" t="s">
        <v>42</v>
      </c>
      <c r="D250" s="58" t="s">
        <v>927</v>
      </c>
      <c r="E250" s="60" t="s">
        <v>717</v>
      </c>
      <c r="F250" s="81"/>
      <c r="G250" s="341"/>
      <c r="H250" s="62"/>
      <c r="I250" s="62">
        <v>100</v>
      </c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customHeight="1">
      <c r="A251" s="340"/>
      <c r="B251" s="57" t="s">
        <v>214</v>
      </c>
      <c r="C251" s="58" t="s">
        <v>42</v>
      </c>
      <c r="D251" s="58" t="s">
        <v>929</v>
      </c>
      <c r="E251" s="60" t="s">
        <v>717</v>
      </c>
      <c r="F251" s="81"/>
      <c r="G251" s="341"/>
      <c r="H251" s="64">
        <v>1000</v>
      </c>
      <c r="I251" s="62">
        <v>272</v>
      </c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customHeight="1">
      <c r="A252" s="340"/>
      <c r="B252" s="57" t="s">
        <v>214</v>
      </c>
      <c r="C252" s="58" t="s">
        <v>42</v>
      </c>
      <c r="D252" s="58" t="s">
        <v>154</v>
      </c>
      <c r="E252" s="60" t="s">
        <v>546</v>
      </c>
      <c r="F252" s="81"/>
      <c r="G252" s="341"/>
      <c r="H252" s="64"/>
      <c r="I252" s="62">
        <v>100</v>
      </c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customHeight="1">
      <c r="A253" s="340"/>
      <c r="B253" s="57" t="s">
        <v>214</v>
      </c>
      <c r="C253" s="58" t="s">
        <v>42</v>
      </c>
      <c r="D253" s="58" t="s">
        <v>944</v>
      </c>
      <c r="E253" s="60" t="s">
        <v>717</v>
      </c>
      <c r="F253" s="81"/>
      <c r="G253" s="341"/>
      <c r="H253" s="64"/>
      <c r="I253" s="62">
        <v>8</v>
      </c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5.2" customHeight="1">
      <c r="A254" s="340"/>
      <c r="B254" s="57" t="s">
        <v>214</v>
      </c>
      <c r="C254" s="58" t="s">
        <v>42</v>
      </c>
      <c r="D254" s="58" t="s">
        <v>929</v>
      </c>
      <c r="E254" s="60" t="s">
        <v>546</v>
      </c>
      <c r="F254" s="81"/>
      <c r="G254" s="341"/>
      <c r="H254" s="64"/>
      <c r="I254" s="64">
        <v>200</v>
      </c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2.75" customHeight="1">
      <c r="A255" s="340"/>
      <c r="B255" s="57" t="s">
        <v>969</v>
      </c>
      <c r="C255" s="58" t="s">
        <v>79</v>
      </c>
      <c r="D255" s="58" t="s">
        <v>928</v>
      </c>
      <c r="E255" s="60" t="s">
        <v>215</v>
      </c>
      <c r="F255" s="81"/>
      <c r="G255" s="341"/>
      <c r="H255" s="64"/>
      <c r="I255" s="64">
        <v>120</v>
      </c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5.2" customHeight="1">
      <c r="A256" s="340"/>
      <c r="B256" s="57" t="s">
        <v>214</v>
      </c>
      <c r="C256" s="58" t="s">
        <v>42</v>
      </c>
      <c r="D256" s="58" t="s">
        <v>298</v>
      </c>
      <c r="E256" s="60" t="s">
        <v>546</v>
      </c>
      <c r="F256" s="81"/>
      <c r="G256" s="341"/>
      <c r="H256" s="64"/>
      <c r="I256" s="64">
        <v>10</v>
      </c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customHeight="1" thickBot="1">
      <c r="A257" s="340"/>
      <c r="B257" s="57" t="s">
        <v>214</v>
      </c>
      <c r="C257" s="58" t="s">
        <v>42</v>
      </c>
      <c r="D257" s="58" t="s">
        <v>929</v>
      </c>
      <c r="E257" s="60" t="s">
        <v>717</v>
      </c>
      <c r="F257" s="81"/>
      <c r="G257" s="341"/>
      <c r="H257" s="64"/>
      <c r="I257" s="64">
        <v>30</v>
      </c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525</v>
      </c>
      <c r="C258" s="58" t="s">
        <v>43</v>
      </c>
      <c r="D258" s="59" t="s">
        <v>517</v>
      </c>
      <c r="E258" s="60"/>
      <c r="F258" s="81"/>
      <c r="G258" s="341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525</v>
      </c>
      <c r="C259" s="58" t="s">
        <v>43</v>
      </c>
      <c r="D259" s="59" t="s">
        <v>152</v>
      </c>
      <c r="E259" s="60"/>
      <c r="F259" s="81"/>
      <c r="G259" s="341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525</v>
      </c>
      <c r="C260" s="58" t="s">
        <v>43</v>
      </c>
      <c r="D260" s="59" t="s">
        <v>216</v>
      </c>
      <c r="E260" s="60"/>
      <c r="F260" s="81"/>
      <c r="G260" s="341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1000</v>
      </c>
      <c r="I287" s="77">
        <f>SUM(I249:I286)</f>
        <v>840</v>
      </c>
      <c r="J287" s="77">
        <f>SUM(J249:J286)</f>
        <v>0</v>
      </c>
      <c r="K287" s="77">
        <f>SUM(K249:K286)</f>
        <v>0</v>
      </c>
      <c r="L287" s="78">
        <f>IF(H287=0,0,(I287/H287*100))</f>
        <v>84</v>
      </c>
      <c r="M287" s="73">
        <f>IF(J287=0,0,(K287/J287*100))</f>
        <v>0</v>
      </c>
      <c r="N287" s="73"/>
      <c r="O287" s="73"/>
      <c r="P287" s="73" t="e">
        <f>N287/(N287+O287)*100</f>
        <v>#DIV/0!</v>
      </c>
      <c r="Q287" s="7"/>
      <c r="R287" s="7"/>
      <c r="S287" s="7"/>
      <c r="T287" s="7"/>
      <c r="U287" s="7"/>
      <c r="V287" s="7"/>
      <c r="W287" s="7"/>
    </row>
    <row r="288" spans="1:23" ht="12.75" hidden="1" customHeight="1">
      <c r="A288" s="340"/>
      <c r="B288" s="57" t="s">
        <v>414</v>
      </c>
      <c r="C288" s="58"/>
      <c r="D288" s="58"/>
      <c r="E288" s="60"/>
      <c r="F288" s="81"/>
      <c r="G288" s="82"/>
      <c r="H288" s="106"/>
      <c r="I288" s="106"/>
      <c r="J288" s="58"/>
      <c r="K288" s="86"/>
      <c r="L288" s="86"/>
      <c r="M288" s="87"/>
      <c r="N288" s="87"/>
      <c r="O288" s="87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5.2" customHeight="1">
      <c r="A289" s="340"/>
      <c r="B289" s="57" t="s">
        <v>266</v>
      </c>
      <c r="C289" s="58"/>
      <c r="D289" s="58"/>
      <c r="E289" s="60"/>
      <c r="F289" s="81"/>
      <c r="G289" s="82"/>
      <c r="H289" s="106">
        <v>120</v>
      </c>
      <c r="I289" s="106"/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5.2" customHeight="1">
      <c r="A290" s="340"/>
      <c r="B290" s="57" t="s">
        <v>919</v>
      </c>
      <c r="C290" s="58"/>
      <c r="D290" s="59"/>
      <c r="E290" s="60"/>
      <c r="F290" s="81"/>
      <c r="G290" s="82"/>
      <c r="H290" s="106">
        <v>21</v>
      </c>
      <c r="I290" s="106"/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customHeight="1">
      <c r="A291" s="340"/>
      <c r="B291" s="57" t="s">
        <v>740</v>
      </c>
      <c r="C291" s="58"/>
      <c r="D291" s="58"/>
      <c r="E291" s="60"/>
      <c r="F291" s="81"/>
      <c r="G291" s="82"/>
      <c r="H291" s="106">
        <v>60</v>
      </c>
      <c r="I291" s="106">
        <v>60</v>
      </c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customHeight="1">
      <c r="A292" s="340"/>
      <c r="B292" s="57" t="s">
        <v>439</v>
      </c>
      <c r="C292" s="58"/>
      <c r="D292" s="58"/>
      <c r="E292" s="60"/>
      <c r="F292" s="81"/>
      <c r="G292" s="82"/>
      <c r="H292" s="106"/>
      <c r="I292" s="106">
        <v>60</v>
      </c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customHeight="1" thickBot="1">
      <c r="A293" s="340"/>
      <c r="B293" s="57" t="s">
        <v>946</v>
      </c>
      <c r="C293" s="58"/>
      <c r="D293" s="58"/>
      <c r="E293" s="60"/>
      <c r="F293" s="81"/>
      <c r="G293" s="82"/>
      <c r="H293" s="106"/>
      <c r="I293" s="106">
        <v>40</v>
      </c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201</v>
      </c>
      <c r="I324" s="77">
        <f>SUM(I288:I323)</f>
        <v>160</v>
      </c>
      <c r="J324" s="77">
        <f>SUM(J288:J323)</f>
        <v>0</v>
      </c>
      <c r="K324" s="77">
        <f>SUM(K288:K323)</f>
        <v>0</v>
      </c>
      <c r="L324" s="78">
        <f>IF(H324=0,0,(I324/H324*100))</f>
        <v>79.601990049751251</v>
      </c>
      <c r="M324" s="73">
        <f>IF(K324=0,0,(I324/K324*100))</f>
        <v>0</v>
      </c>
      <c r="N324" s="73"/>
      <c r="O324" s="73"/>
      <c r="P324" s="73" t="e">
        <f>N324/(N324+O324)*100</f>
        <v>#DIV/0!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946</v>
      </c>
      <c r="C325" s="58"/>
      <c r="D325" s="58"/>
      <c r="E325" s="60"/>
      <c r="F325" s="81"/>
      <c r="G325" s="396"/>
      <c r="H325" s="106">
        <v>220</v>
      </c>
      <c r="I325" s="106">
        <v>180</v>
      </c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5.2" customHeight="1" thickBot="1">
      <c r="A326" s="340"/>
      <c r="B326" s="57" t="s">
        <v>266</v>
      </c>
      <c r="C326" s="58"/>
      <c r="D326" s="58"/>
      <c r="E326" s="60"/>
      <c r="F326" s="81"/>
      <c r="G326" s="398"/>
      <c r="H326" s="106"/>
      <c r="I326" s="106">
        <v>90</v>
      </c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hidden="1" customHeight="1">
      <c r="A327" s="340"/>
      <c r="B327" s="57" t="s">
        <v>732</v>
      </c>
      <c r="C327" s="58"/>
      <c r="D327" s="59"/>
      <c r="E327" s="60"/>
      <c r="F327" s="81"/>
      <c r="G327" s="82"/>
      <c r="H327" s="106"/>
      <c r="I327" s="106"/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hidden="1" customHeight="1">
      <c r="A328" s="340"/>
      <c r="B328" s="57" t="s">
        <v>740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489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/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/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 thickBo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8.75" customHeight="1" thickBot="1">
      <c r="A343" s="340"/>
      <c r="B343" s="316" t="s">
        <v>158</v>
      </c>
      <c r="C343" s="316"/>
      <c r="D343" s="316"/>
      <c r="E343" s="316"/>
      <c r="F343" s="316"/>
      <c r="G343" s="316"/>
      <c r="H343" s="77">
        <f>SUM(H325:H342)</f>
        <v>220</v>
      </c>
      <c r="I343" s="77">
        <f>SUM(I325:I342)</f>
        <v>270</v>
      </c>
      <c r="J343" s="77">
        <f>SUM(J325:J342)</f>
        <v>0</v>
      </c>
      <c r="K343" s="77">
        <f>SUM(K325:K342)</f>
        <v>0</v>
      </c>
      <c r="L343" s="78">
        <f>IF(H343=0,0,(I343/H343*100))</f>
        <v>122.72727272727273</v>
      </c>
      <c r="M343" s="73">
        <f>IF(K343=0,0,(I343/K343*100))</f>
        <v>0</v>
      </c>
      <c r="N343" s="73"/>
      <c r="O343" s="73"/>
      <c r="P343" s="73" t="e">
        <f>N343/(N343+O343)*100</f>
        <v>#DIV/0!</v>
      </c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 t="s">
        <v>489</v>
      </c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hidden="1" customHeight="1" thickBot="1">
      <c r="A379" s="340"/>
      <c r="B379" s="316" t="s">
        <v>211</v>
      </c>
      <c r="C379" s="316"/>
      <c r="D379" s="316"/>
      <c r="E379" s="316"/>
      <c r="F379" s="316"/>
      <c r="G379" s="316"/>
      <c r="H379" s="77">
        <f>SUM(H344:H378)</f>
        <v>0</v>
      </c>
      <c r="I379" s="77">
        <f>SUM(I344:I378)</f>
        <v>0</v>
      </c>
      <c r="J379" s="77">
        <f>SUM(J344:J378)</f>
        <v>0</v>
      </c>
      <c r="K379" s="77">
        <f>SUM(K344:K378)</f>
        <v>0</v>
      </c>
      <c r="L379" s="78">
        <f>IF(H379=0,0,(I379/H379*100))</f>
        <v>0</v>
      </c>
      <c r="M379" s="73">
        <f>IF(K379=0,0,(I379/K379*100))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H287+H324+H379+H343</f>
        <v>1421</v>
      </c>
      <c r="I380" s="94">
        <f>I287+I324+I379+I343</f>
        <v>1270</v>
      </c>
      <c r="J380" s="94">
        <f>J287+J324+J379+J343</f>
        <v>0</v>
      </c>
      <c r="K380" s="94">
        <f>K287+K324+K379+K343</f>
        <v>0</v>
      </c>
      <c r="L380" s="78">
        <f>IF(H380=0,0,(I380/H380*100))</f>
        <v>89.373680506685432</v>
      </c>
      <c r="M380" s="73">
        <f>IF(J380=0,0,(K380/J380*100))</f>
        <v>0</v>
      </c>
      <c r="N380" s="94">
        <f>N287+N324+N379+N343</f>
        <v>0</v>
      </c>
      <c r="O380" s="94">
        <f>O287+O324+O379+O343</f>
        <v>0</v>
      </c>
      <c r="P380" s="73" t="e">
        <f>N380/(N380+O380)*100</f>
        <v>#DIV/0!</v>
      </c>
      <c r="Q380" s="7"/>
      <c r="R380" s="7"/>
      <c r="S380" s="7"/>
      <c r="T380" s="7"/>
      <c r="U380" s="7"/>
      <c r="V380" s="7"/>
      <c r="W380" s="7"/>
    </row>
    <row r="381" spans="1:23" ht="15.2" customHeight="1" thickBot="1">
      <c r="A381" s="342" t="s">
        <v>286</v>
      </c>
      <c r="B381" s="57" t="s">
        <v>431</v>
      </c>
      <c r="C381" s="58"/>
      <c r="D381" s="58" t="s">
        <v>816</v>
      </c>
      <c r="E381" s="60"/>
      <c r="F381" s="119"/>
      <c r="G381" s="411"/>
      <c r="H381" s="106">
        <v>2</v>
      </c>
      <c r="I381" s="106">
        <v>2</v>
      </c>
      <c r="J381" s="58"/>
      <c r="K381" s="83"/>
      <c r="L381" s="83"/>
      <c r="M381" s="84"/>
      <c r="N381" s="327"/>
      <c r="O381" s="327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>
      <c r="A382" s="342"/>
      <c r="B382" s="57" t="s">
        <v>431</v>
      </c>
      <c r="C382" s="58"/>
      <c r="D382" s="58" t="s">
        <v>521</v>
      </c>
      <c r="E382" s="60"/>
      <c r="F382" s="81"/>
      <c r="G382" s="411"/>
      <c r="H382" s="58">
        <v>5</v>
      </c>
      <c r="I382" s="58">
        <v>5</v>
      </c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customHeight="1" thickBot="1">
      <c r="A383" s="342"/>
      <c r="B383" s="57" t="s">
        <v>431</v>
      </c>
      <c r="C383" s="58"/>
      <c r="D383" s="58" t="s">
        <v>523</v>
      </c>
      <c r="E383" s="60"/>
      <c r="F383" s="81"/>
      <c r="G383" s="411"/>
      <c r="H383" s="58">
        <v>3</v>
      </c>
      <c r="I383" s="58">
        <v>3</v>
      </c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customHeight="1" thickBot="1">
      <c r="A384" s="342"/>
      <c r="B384" s="57" t="s">
        <v>290</v>
      </c>
      <c r="C384" s="58" t="s">
        <v>79</v>
      </c>
      <c r="D384" s="59" t="s">
        <v>288</v>
      </c>
      <c r="E384" s="60"/>
      <c r="F384" s="81"/>
      <c r="G384" s="411"/>
      <c r="H384" s="58">
        <v>50</v>
      </c>
      <c r="I384" s="58">
        <v>27</v>
      </c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5.2" customHeight="1" thickBot="1">
      <c r="A385" s="342"/>
      <c r="B385" s="57" t="s">
        <v>526</v>
      </c>
      <c r="C385" s="58" t="s">
        <v>79</v>
      </c>
      <c r="D385" s="59" t="s">
        <v>288</v>
      </c>
      <c r="E385" s="60"/>
      <c r="F385" s="81"/>
      <c r="G385" s="411"/>
      <c r="H385" s="58"/>
      <c r="I385" s="58">
        <v>23</v>
      </c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5.2" hidden="1" customHeight="1" thickBot="1">
      <c r="A386" s="342"/>
      <c r="B386" s="57" t="s">
        <v>645</v>
      </c>
      <c r="C386" s="58" t="s">
        <v>108</v>
      </c>
      <c r="D386" s="59" t="s">
        <v>294</v>
      </c>
      <c r="E386" s="60"/>
      <c r="F386" s="81"/>
      <c r="G386" s="411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5.2" hidden="1" customHeight="1" thickBot="1">
      <c r="A387" s="342"/>
      <c r="B387" s="57" t="s">
        <v>290</v>
      </c>
      <c r="C387" s="58" t="s">
        <v>79</v>
      </c>
      <c r="D387" s="59" t="s">
        <v>291</v>
      </c>
      <c r="E387" s="60"/>
      <c r="F387" s="81"/>
      <c r="G387" s="411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5.2" hidden="1" customHeight="1">
      <c r="A388" s="342"/>
      <c r="B388" s="57" t="s">
        <v>526</v>
      </c>
      <c r="C388" s="58" t="s">
        <v>79</v>
      </c>
      <c r="D388" s="59" t="s">
        <v>288</v>
      </c>
      <c r="E388" s="60"/>
      <c r="F388" s="81"/>
      <c r="G388" s="411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 thickBot="1">
      <c r="A389" s="342"/>
      <c r="B389" s="57" t="s">
        <v>452</v>
      </c>
      <c r="C389" s="58" t="s">
        <v>79</v>
      </c>
      <c r="D389" s="59" t="s">
        <v>288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290</v>
      </c>
      <c r="C390" s="58" t="s">
        <v>79</v>
      </c>
      <c r="D390" s="59" t="s">
        <v>291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60</v>
      </c>
      <c r="I572" s="94">
        <f>SUM(I381:I571)</f>
        <v>60</v>
      </c>
      <c r="J572" s="121">
        <f>SUM(J381:J571)</f>
        <v>0</v>
      </c>
      <c r="K572" s="121">
        <f>SUM(K381:K571)</f>
        <v>0</v>
      </c>
      <c r="L572" s="78">
        <f>IF(H572=0,0,(I572/H572*100))</f>
        <v>100</v>
      </c>
      <c r="M572" s="73">
        <f>IF(J572=0,0,(K572/J572*100))</f>
        <v>0</v>
      </c>
      <c r="N572" s="73">
        <v>6</v>
      </c>
      <c r="O572" s="73">
        <v>0</v>
      </c>
      <c r="P572" s="73">
        <f>N572/(N572+O572)*100</f>
        <v>100</v>
      </c>
      <c r="Q572" s="7"/>
      <c r="R572" s="7"/>
      <c r="S572" s="7"/>
      <c r="T572" s="7"/>
      <c r="U572" s="7"/>
      <c r="V572" s="7"/>
      <c r="W572" s="7"/>
    </row>
    <row r="573" spans="1:23" ht="12.75" hidden="1" customHeight="1">
      <c r="A573" s="314" t="s">
        <v>14</v>
      </c>
      <c r="B573" s="57" t="s">
        <v>651</v>
      </c>
      <c r="C573" s="58"/>
      <c r="D573" s="59"/>
      <c r="E573" s="60"/>
      <c r="F573" s="119"/>
      <c r="G573" s="8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2.75" hidden="1" customHeight="1">
      <c r="A574" s="314"/>
      <c r="B574" s="57" t="s">
        <v>652</v>
      </c>
      <c r="C574" s="58"/>
      <c r="D574" s="59"/>
      <c r="E574" s="60"/>
      <c r="F574" s="81"/>
      <c r="G574" s="120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653</v>
      </c>
      <c r="C575" s="58"/>
      <c r="D575" s="58"/>
      <c r="E575" s="60"/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654</v>
      </c>
      <c r="C576" s="58"/>
      <c r="D576" s="58"/>
      <c r="E576" s="60"/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123" t="s">
        <v>755</v>
      </c>
      <c r="C577" s="123"/>
      <c r="D577" s="123"/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5.75" hidden="1" customHeight="1" thickBot="1">
      <c r="A578" s="344" t="s">
        <v>722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3773</v>
      </c>
      <c r="I579" s="130">
        <f>I108+I248+I380+I572+I578</f>
        <v>3701</v>
      </c>
      <c r="J579" s="130">
        <f>J108+J248+J380+J572+J578</f>
        <v>0</v>
      </c>
      <c r="K579" s="130">
        <f>K108+K248+K380+K572+K578</f>
        <v>0</v>
      </c>
      <c r="L579" s="78">
        <f>IF(H579=0,0,(I579/H579*100))</f>
        <v>98.091704214153197</v>
      </c>
      <c r="M579" s="73">
        <f>IF(J579=0,0,(K579/J579*100))</f>
        <v>0</v>
      </c>
      <c r="N579" s="73">
        <f>N578+N572+N380+N248+N108</f>
        <v>41</v>
      </c>
      <c r="O579" s="73">
        <f>O578+O572+O380+O248+O108</f>
        <v>6</v>
      </c>
      <c r="P579" s="73">
        <f>N579/(N579+O579)*100</f>
        <v>87.2340425531915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3701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0.98091704214153197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1445</v>
      </c>
      <c r="I581" s="132">
        <f t="shared" si="0"/>
        <v>1500</v>
      </c>
      <c r="J581" s="132">
        <f t="shared" si="0"/>
        <v>0</v>
      </c>
      <c r="K581" s="132">
        <f t="shared" si="0"/>
        <v>0</v>
      </c>
      <c r="L581" s="132">
        <f t="shared" si="0"/>
        <v>103.80622837370241</v>
      </c>
      <c r="M581" s="132">
        <f t="shared" si="0"/>
        <v>0</v>
      </c>
      <c r="N581" s="132">
        <f t="shared" si="0"/>
        <v>17</v>
      </c>
      <c r="O581" s="132">
        <f t="shared" si="0"/>
        <v>6</v>
      </c>
      <c r="P581" s="132">
        <f t="shared" si="0"/>
        <v>73.91304347826086</v>
      </c>
      <c r="Q581" s="7"/>
      <c r="R581" s="7"/>
      <c r="S581" s="7"/>
      <c r="T581" s="7"/>
      <c r="U581" s="7"/>
      <c r="V581" s="7"/>
      <c r="W581" s="7"/>
    </row>
    <row r="582" spans="1:23" ht="16.5" thickBot="1">
      <c r="A582" s="351" t="s">
        <v>383</v>
      </c>
      <c r="B582" s="351"/>
      <c r="C582" s="351"/>
      <c r="D582" s="351"/>
      <c r="E582" s="351"/>
      <c r="F582" s="131"/>
      <c r="G582" s="132"/>
      <c r="H582" s="132">
        <f t="shared" ref="H582:P582" si="1">H134+H181+H211</f>
        <v>847</v>
      </c>
      <c r="I582" s="132">
        <f t="shared" si="1"/>
        <v>871</v>
      </c>
      <c r="J582" s="132">
        <f t="shared" si="1"/>
        <v>0</v>
      </c>
      <c r="K582" s="132">
        <f t="shared" si="1"/>
        <v>0</v>
      </c>
      <c r="L582" s="132">
        <f t="shared" si="1"/>
        <v>307.87251655629137</v>
      </c>
      <c r="M582" s="132">
        <f t="shared" si="1"/>
        <v>0</v>
      </c>
      <c r="N582" s="132">
        <f t="shared" si="1"/>
        <v>18</v>
      </c>
      <c r="O582" s="132">
        <f t="shared" si="1"/>
        <v>0</v>
      </c>
      <c r="P582" s="132">
        <f t="shared" si="1"/>
        <v>300</v>
      </c>
      <c r="Q582" s="7"/>
      <c r="R582" s="7"/>
      <c r="S582" s="7"/>
      <c r="T582" s="7"/>
      <c r="U582" s="7"/>
      <c r="V582" s="7"/>
      <c r="W582" s="7"/>
    </row>
    <row r="583" spans="1:23" ht="15.75" hidden="1">
      <c r="A583" s="351" t="s">
        <v>384</v>
      </c>
      <c r="B583" s="351"/>
      <c r="C583" s="351"/>
      <c r="D583" s="351"/>
      <c r="E583" s="351"/>
      <c r="F583" s="131"/>
      <c r="G583" s="132"/>
      <c r="H583" s="132">
        <f t="shared" ref="H583:P583" si="2">H247</f>
        <v>0</v>
      </c>
      <c r="I583" s="132">
        <f t="shared" si="2"/>
        <v>0</v>
      </c>
      <c r="J583" s="132">
        <f t="shared" si="2"/>
        <v>0</v>
      </c>
      <c r="K583" s="132">
        <f t="shared" si="2"/>
        <v>0</v>
      </c>
      <c r="L583" s="132">
        <f t="shared" si="2"/>
        <v>0</v>
      </c>
      <c r="M583" s="132">
        <f t="shared" si="2"/>
        <v>0</v>
      </c>
      <c r="N583" s="132">
        <f t="shared" si="2"/>
        <v>0</v>
      </c>
      <c r="O583" s="132">
        <f t="shared" si="2"/>
        <v>0</v>
      </c>
      <c r="P583" s="132" t="e">
        <f t="shared" si="2"/>
        <v>#DIV/0!</v>
      </c>
      <c r="Q583" s="7"/>
      <c r="R583" s="7"/>
      <c r="S583" s="7"/>
      <c r="T583" s="7"/>
      <c r="U583" s="7"/>
      <c r="V583" s="7"/>
      <c r="W583" s="7"/>
    </row>
    <row r="584" spans="1:23" ht="16.5" thickBot="1">
      <c r="A584" s="351" t="s">
        <v>386</v>
      </c>
      <c r="B584" s="351"/>
      <c r="C584" s="351"/>
      <c r="D584" s="351"/>
      <c r="E584" s="351"/>
      <c r="F584" s="131"/>
      <c r="G584" s="132"/>
      <c r="H584" s="132">
        <f t="shared" ref="H584:P584" si="3">H287</f>
        <v>1000</v>
      </c>
      <c r="I584" s="132">
        <f t="shared" si="3"/>
        <v>840</v>
      </c>
      <c r="J584" s="132">
        <f t="shared" si="3"/>
        <v>0</v>
      </c>
      <c r="K584" s="132">
        <f t="shared" si="3"/>
        <v>0</v>
      </c>
      <c r="L584" s="132">
        <f t="shared" si="3"/>
        <v>84</v>
      </c>
      <c r="M584" s="132">
        <f t="shared" si="3"/>
        <v>0</v>
      </c>
      <c r="N584" s="132">
        <f t="shared" si="3"/>
        <v>0</v>
      </c>
      <c r="O584" s="132">
        <f t="shared" si="3"/>
        <v>0</v>
      </c>
      <c r="P584" s="132" t="e">
        <f t="shared" si="3"/>
        <v>#DIV/0!</v>
      </c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387</v>
      </c>
      <c r="B585" s="351"/>
      <c r="C585" s="351"/>
      <c r="D585" s="351"/>
      <c r="E585" s="351"/>
      <c r="F585" s="131"/>
      <c r="G585" s="132"/>
      <c r="H585" s="132">
        <f>H379+H324+H343</f>
        <v>421</v>
      </c>
      <c r="I585" s="293">
        <f>I379+I324+I343</f>
        <v>430</v>
      </c>
      <c r="J585" s="132">
        <f t="shared" ref="J585:P585" si="4">J379+J324</f>
        <v>0</v>
      </c>
      <c r="K585" s="132">
        <f t="shared" si="4"/>
        <v>0</v>
      </c>
      <c r="L585" s="132">
        <f t="shared" si="4"/>
        <v>79.601990049751251</v>
      </c>
      <c r="M585" s="132">
        <f t="shared" si="4"/>
        <v>0</v>
      </c>
      <c r="N585" s="132">
        <f t="shared" si="4"/>
        <v>0</v>
      </c>
      <c r="O585" s="132">
        <f t="shared" si="4"/>
        <v>0</v>
      </c>
      <c r="P585" s="132" t="e">
        <f t="shared" si="4"/>
        <v>#DIV/0!</v>
      </c>
      <c r="Q585" s="7"/>
      <c r="R585" s="7"/>
      <c r="S585" s="7"/>
      <c r="T585" s="7"/>
      <c r="U585" s="7"/>
      <c r="V585" s="7"/>
      <c r="W585" s="7"/>
    </row>
    <row r="586" spans="1:23" ht="16.5" thickBot="1">
      <c r="A586" s="351" t="s">
        <v>388</v>
      </c>
      <c r="B586" s="351"/>
      <c r="C586" s="351"/>
      <c r="D586" s="351"/>
      <c r="E586" s="351"/>
      <c r="F586" s="131"/>
      <c r="G586" s="132"/>
      <c r="H586" s="132">
        <f t="shared" ref="H586:P586" si="5">H572</f>
        <v>60</v>
      </c>
      <c r="I586" s="132">
        <f t="shared" si="5"/>
        <v>60</v>
      </c>
      <c r="J586" s="132">
        <f t="shared" si="5"/>
        <v>0</v>
      </c>
      <c r="K586" s="132">
        <f t="shared" si="5"/>
        <v>0</v>
      </c>
      <c r="L586" s="132">
        <f t="shared" si="5"/>
        <v>100</v>
      </c>
      <c r="M586" s="132">
        <f t="shared" si="5"/>
        <v>0</v>
      </c>
      <c r="N586" s="132">
        <f t="shared" si="5"/>
        <v>6</v>
      </c>
      <c r="O586" s="132">
        <f t="shared" si="5"/>
        <v>0</v>
      </c>
      <c r="P586" s="132">
        <f t="shared" si="5"/>
        <v>100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428</v>
      </c>
      <c r="B587" s="351"/>
      <c r="C587" s="351"/>
      <c r="D587" s="351"/>
      <c r="E587" s="351"/>
      <c r="F587" s="131"/>
      <c r="G587" s="132"/>
      <c r="H587" s="132">
        <f t="shared" ref="H587:P587" si="6">H578</f>
        <v>0</v>
      </c>
      <c r="I587" s="132">
        <f t="shared" si="6"/>
        <v>0</v>
      </c>
      <c r="J587" s="132">
        <f t="shared" si="6"/>
        <v>0</v>
      </c>
      <c r="K587" s="132">
        <f t="shared" si="6"/>
        <v>0</v>
      </c>
      <c r="L587" s="132">
        <f t="shared" si="6"/>
        <v>0</v>
      </c>
      <c r="M587" s="132">
        <f t="shared" si="6"/>
        <v>0</v>
      </c>
      <c r="N587" s="132">
        <f t="shared" si="6"/>
        <v>0</v>
      </c>
      <c r="O587" s="132">
        <f t="shared" si="6"/>
        <v>0</v>
      </c>
      <c r="P587" s="132" t="e">
        <f t="shared" si="6"/>
        <v>#DIV/0!</v>
      </c>
      <c r="Q587" s="7"/>
      <c r="R587" s="7"/>
      <c r="S587" s="7"/>
      <c r="T587" s="7"/>
      <c r="U587" s="7"/>
      <c r="V587" s="7"/>
      <c r="W587" s="7"/>
    </row>
    <row r="588" spans="1:23" ht="13.5" thickBo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"/>
      <c r="O588" s="3"/>
      <c r="P588" s="3"/>
      <c r="Q588" s="7"/>
      <c r="R588" s="7"/>
      <c r="S588" s="7"/>
      <c r="T588" s="7"/>
      <c r="U588" s="7"/>
      <c r="V588" s="7"/>
      <c r="W588" s="7"/>
    </row>
    <row r="589" spans="1:23" ht="15" thickTop="1">
      <c r="A589" s="353" t="s">
        <v>964</v>
      </c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134"/>
      <c r="O589" s="134"/>
      <c r="P589" s="134"/>
      <c r="Q589" s="7"/>
      <c r="R589" s="7"/>
      <c r="S589" s="7"/>
      <c r="T589" s="7"/>
      <c r="U589" s="7"/>
      <c r="V589" s="7"/>
      <c r="W589" s="7"/>
    </row>
    <row r="590" spans="1:23" ht="15">
      <c r="A590" s="135"/>
      <c r="B590" s="136"/>
      <c r="C590" s="137"/>
      <c r="D590" s="138"/>
      <c r="E590" s="136"/>
      <c r="F590" s="136"/>
      <c r="G590" s="139"/>
      <c r="H590" s="140"/>
      <c r="I590" s="141"/>
      <c r="J590" s="354" t="s">
        <v>390</v>
      </c>
      <c r="K590" s="354"/>
      <c r="L590" s="354"/>
      <c r="M590" s="354"/>
      <c r="N590" s="276"/>
      <c r="O590" s="276"/>
      <c r="P590" s="276"/>
      <c r="Q590" s="7"/>
      <c r="R590" s="7"/>
      <c r="S590" s="7"/>
      <c r="T590" s="7"/>
      <c r="U590" s="7"/>
      <c r="V590" s="7"/>
      <c r="W590" s="7"/>
    </row>
    <row r="591" spans="1:23" ht="15">
      <c r="A591" s="143"/>
      <c r="B591" s="144"/>
      <c r="C591" s="144"/>
      <c r="D591" s="145"/>
      <c r="E591" s="146"/>
      <c r="F591" s="144"/>
      <c r="G591" s="147"/>
      <c r="H591" s="148"/>
      <c r="I591" s="149"/>
      <c r="J591" s="150"/>
      <c r="K591" s="144"/>
      <c r="L591" s="144"/>
      <c r="M591" s="151"/>
      <c r="N591" s="151"/>
      <c r="O591" s="151"/>
      <c r="P591" s="151"/>
      <c r="Q591" s="7"/>
      <c r="R591" s="7"/>
      <c r="S591" s="7"/>
      <c r="T591" s="7"/>
      <c r="U591" s="7"/>
      <c r="V591" s="7"/>
      <c r="W591" s="7"/>
    </row>
    <row r="592" spans="1:23" ht="15.75">
      <c r="A592" s="347" t="s">
        <v>841</v>
      </c>
      <c r="B592" s="347"/>
      <c r="C592" s="347"/>
      <c r="D592" s="348" t="s">
        <v>843</v>
      </c>
      <c r="E592" s="348"/>
      <c r="F592" s="348"/>
      <c r="G592" s="348"/>
      <c r="H592" s="348"/>
      <c r="I592" s="348"/>
      <c r="J592" s="349" t="s">
        <v>391</v>
      </c>
      <c r="K592" s="349"/>
      <c r="L592" s="349"/>
      <c r="M592" s="349"/>
      <c r="N592" s="277"/>
      <c r="O592" s="277"/>
      <c r="P592" s="277"/>
      <c r="Q592" s="7"/>
      <c r="R592" s="7"/>
      <c r="S592" s="7"/>
      <c r="T592" s="7"/>
      <c r="U592" s="7"/>
      <c r="V592" s="7"/>
      <c r="W592" s="7"/>
    </row>
    <row r="593" spans="1:23" ht="15.75" thickBot="1">
      <c r="A593" s="355" t="s">
        <v>842</v>
      </c>
      <c r="B593" s="355"/>
      <c r="C593" s="355"/>
      <c r="D593" s="356" t="s">
        <v>392</v>
      </c>
      <c r="E593" s="356"/>
      <c r="F593" s="356"/>
      <c r="G593" s="356"/>
      <c r="H593" s="356"/>
      <c r="I593" s="356"/>
      <c r="J593" s="357" t="s">
        <v>393</v>
      </c>
      <c r="K593" s="357"/>
      <c r="L593" s="357"/>
      <c r="M593" s="357"/>
      <c r="N593" s="275"/>
      <c r="O593" s="275"/>
      <c r="P593" s="275"/>
      <c r="Q593" s="7"/>
      <c r="R593" s="7"/>
      <c r="S593" s="7"/>
      <c r="T593" s="7"/>
      <c r="U593" s="7"/>
      <c r="V593" s="7"/>
      <c r="W593" s="7"/>
    </row>
    <row r="594" spans="1:23" ht="15" thickTop="1">
      <c r="A594" s="154"/>
      <c r="B594" s="154"/>
      <c r="C594" s="154"/>
      <c r="D594" s="154"/>
      <c r="E594" s="155"/>
      <c r="F594" s="154"/>
      <c r="G594" s="155"/>
      <c r="H594" s="156"/>
      <c r="I594" s="156"/>
      <c r="J594" s="154"/>
      <c r="K594" s="154"/>
      <c r="L594" s="154"/>
      <c r="M594" s="154"/>
      <c r="N594" s="154"/>
      <c r="O594" s="154"/>
      <c r="P594" s="154"/>
      <c r="Q594" s="7"/>
      <c r="R594" s="7"/>
      <c r="S594" s="7"/>
      <c r="T594" s="7"/>
      <c r="U594" s="7"/>
      <c r="V594" s="7"/>
      <c r="W594" s="7"/>
    </row>
    <row r="595" spans="1:23" ht="14.25">
      <c r="A595" s="154" t="s">
        <v>394</v>
      </c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358" t="s">
        <v>395</v>
      </c>
      <c r="B596" s="358"/>
      <c r="C596" s="154">
        <f>Total!B37</f>
        <v>57589</v>
      </c>
      <c r="D596" s="157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396</v>
      </c>
      <c r="B597" s="358"/>
      <c r="C597" s="158">
        <f>Total!C37</f>
        <v>6904</v>
      </c>
      <c r="D597" s="159"/>
      <c r="E597" s="160"/>
      <c r="F597" s="7"/>
      <c r="G597" s="160"/>
      <c r="H597" s="161"/>
      <c r="I597" s="161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>
      <c r="C598" s="35">
        <f>SUM(C596:C597)</f>
        <v>64493</v>
      </c>
    </row>
  </sheetData>
  <sheetProtection selectLockedCells="1" selectUnlockedCells="1"/>
  <mergeCells count="78">
    <mergeCell ref="A593:C593"/>
    <mergeCell ref="D593:I593"/>
    <mergeCell ref="J593:M593"/>
    <mergeCell ref="A596:B596"/>
    <mergeCell ref="A597:B597"/>
    <mergeCell ref="A592:C592"/>
    <mergeCell ref="D592:I592"/>
    <mergeCell ref="J592:M592"/>
    <mergeCell ref="L580:M580"/>
    <mergeCell ref="A581:E581"/>
    <mergeCell ref="A582:E582"/>
    <mergeCell ref="A583:E583"/>
    <mergeCell ref="A584:E584"/>
    <mergeCell ref="A585:E585"/>
    <mergeCell ref="A586:E586"/>
    <mergeCell ref="A587:E587"/>
    <mergeCell ref="A588:M588"/>
    <mergeCell ref="A589:M589"/>
    <mergeCell ref="J590:M590"/>
    <mergeCell ref="A572:F572"/>
    <mergeCell ref="A573:A577"/>
    <mergeCell ref="A578:F578"/>
    <mergeCell ref="A579:G579"/>
    <mergeCell ref="A580:E580"/>
    <mergeCell ref="G580:K580"/>
    <mergeCell ref="A380:G380"/>
    <mergeCell ref="A381:A571"/>
    <mergeCell ref="G381:G388"/>
    <mergeCell ref="N381:O381"/>
    <mergeCell ref="H481:H483"/>
    <mergeCell ref="H506:H507"/>
    <mergeCell ref="I560:I561"/>
    <mergeCell ref="H562:H563"/>
    <mergeCell ref="A248:F248"/>
    <mergeCell ref="A249:A379"/>
    <mergeCell ref="G250:G260"/>
    <mergeCell ref="N250:O250"/>
    <mergeCell ref="N252:O252"/>
    <mergeCell ref="B287:G287"/>
    <mergeCell ref="B324:G324"/>
    <mergeCell ref="B379:G379"/>
    <mergeCell ref="G325:G326"/>
    <mergeCell ref="B343:G343"/>
    <mergeCell ref="N136:O136"/>
    <mergeCell ref="N140:O140"/>
    <mergeCell ref="B181:G181"/>
    <mergeCell ref="G182:G189"/>
    <mergeCell ref="N182:O182"/>
    <mergeCell ref="N184:O184"/>
    <mergeCell ref="A109:A247"/>
    <mergeCell ref="G110:G114"/>
    <mergeCell ref="B134:G134"/>
    <mergeCell ref="G135:G140"/>
    <mergeCell ref="B211:G211"/>
    <mergeCell ref="G212:G217"/>
    <mergeCell ref="B247:G247"/>
    <mergeCell ref="B229:G229"/>
    <mergeCell ref="A108:F108"/>
    <mergeCell ref="N8:O9"/>
    <mergeCell ref="P8:P11"/>
    <mergeCell ref="C9:F9"/>
    <mergeCell ref="D10:F10"/>
    <mergeCell ref="D11:F11"/>
    <mergeCell ref="D12:F12"/>
    <mergeCell ref="A13:A107"/>
    <mergeCell ref="G14:G20"/>
    <mergeCell ref="B48:G48"/>
    <mergeCell ref="G49:G65"/>
    <mergeCell ref="N51:N57"/>
    <mergeCell ref="H69:H70"/>
    <mergeCell ref="B74:G74"/>
    <mergeCell ref="G75:G80"/>
    <mergeCell ref="B107:G107"/>
    <mergeCell ref="A3:K3"/>
    <mergeCell ref="B7:I7"/>
    <mergeCell ref="A8:G8"/>
    <mergeCell ref="H8:I9"/>
    <mergeCell ref="J8:K9"/>
  </mergeCells>
  <printOptions horizontalCentered="1"/>
  <pageMargins left="0.31496062992125984" right="0.31496062992125984" top="0.31496062992125984" bottom="0.31496062992125984" header="0.51181102362204722" footer="0.51181102362204722"/>
  <pageSetup paperSize="9" scale="53" firstPageNumber="0" orientation="portrait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E598"/>
  <sheetViews>
    <sheetView zoomScale="80" zoomScaleNormal="80" workbookViewId="0">
      <pane xSplit="6" ySplit="12" topLeftCell="G13" activePane="bottomRight" state="frozen"/>
      <selection pane="topRight" activeCell="G1" sqref="G1"/>
      <selection pane="bottomLeft" activeCell="A185" sqref="A185"/>
      <selection pane="bottomRight" activeCell="P584" sqref="P584"/>
    </sheetView>
  </sheetViews>
  <sheetFormatPr defaultRowHeight="12.75"/>
  <cols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13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964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0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2.75" customHeight="1">
      <c r="A14" s="325"/>
      <c r="B14" s="176" t="s">
        <v>666</v>
      </c>
      <c r="C14" s="58"/>
      <c r="D14" s="59"/>
      <c r="E14" s="60"/>
      <c r="F14" s="61"/>
      <c r="G14" s="303" t="s">
        <v>971</v>
      </c>
      <c r="H14" s="62">
        <v>100</v>
      </c>
      <c r="I14" s="63">
        <v>100</v>
      </c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176" t="s">
        <v>38</v>
      </c>
      <c r="C15" s="58"/>
      <c r="D15" s="59"/>
      <c r="E15" s="60"/>
      <c r="F15" s="61"/>
      <c r="G15" s="303"/>
      <c r="H15" s="177">
        <v>200</v>
      </c>
      <c r="I15" s="178">
        <v>300</v>
      </c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5.2" customHeight="1">
      <c r="A16" s="325"/>
      <c r="B16" s="176" t="s">
        <v>40</v>
      </c>
      <c r="C16" s="58"/>
      <c r="D16" s="59"/>
      <c r="E16" s="60"/>
      <c r="F16" s="61"/>
      <c r="G16" s="303"/>
      <c r="H16" s="177">
        <v>200</v>
      </c>
      <c r="I16" s="178">
        <v>200</v>
      </c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5.2" customHeight="1" thickBot="1">
      <c r="A17" s="325"/>
      <c r="B17" s="176" t="s">
        <v>39</v>
      </c>
      <c r="C17" s="58"/>
      <c r="D17" s="59"/>
      <c r="E17" s="60"/>
      <c r="F17" s="61"/>
      <c r="G17" s="303"/>
      <c r="H17" s="177">
        <v>200</v>
      </c>
      <c r="I17" s="177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176" t="s">
        <v>41</v>
      </c>
      <c r="C18" s="58"/>
      <c r="D18" s="59"/>
      <c r="E18" s="60"/>
      <c r="F18" s="61"/>
      <c r="G18" s="303"/>
      <c r="H18" s="177"/>
      <c r="I18" s="177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41</v>
      </c>
      <c r="C19" s="58"/>
      <c r="D19" s="59"/>
      <c r="E19" s="60"/>
      <c r="F19" s="61"/>
      <c r="G19" s="303"/>
      <c r="H19" s="177"/>
      <c r="I19" s="177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303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700</v>
      </c>
      <c r="I48" s="69">
        <f>SUM(I13:I47)</f>
        <v>600</v>
      </c>
      <c r="J48" s="70">
        <f>SUM(J13:J47)</f>
        <v>0</v>
      </c>
      <c r="K48" s="70">
        <f>SUM(K13:K47)</f>
        <v>0</v>
      </c>
      <c r="L48" s="71">
        <f>IF(H48=0,0,(I48/H48*100))</f>
        <v>85.714285714285708</v>
      </c>
      <c r="M48" s="72">
        <f>IF(K48=0,0,(J48/K48*100))</f>
        <v>0</v>
      </c>
      <c r="N48" s="72">
        <v>9</v>
      </c>
      <c r="O48" s="72">
        <v>1</v>
      </c>
      <c r="P48" s="73">
        <f>N48/(N48+O48)*100</f>
        <v>90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176" t="s">
        <v>754</v>
      </c>
      <c r="C49" s="179" t="s">
        <v>42</v>
      </c>
      <c r="D49" s="180" t="s">
        <v>79</v>
      </c>
      <c r="E49" s="181"/>
      <c r="F49" s="182"/>
      <c r="G49" s="412"/>
      <c r="H49" s="177">
        <v>300</v>
      </c>
      <c r="I49" s="177">
        <v>300</v>
      </c>
      <c r="J49" s="58"/>
      <c r="K49" s="55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176" t="s">
        <v>972</v>
      </c>
      <c r="C50" s="180" t="s">
        <v>54</v>
      </c>
      <c r="D50" s="180" t="s">
        <v>79</v>
      </c>
      <c r="E50" s="181"/>
      <c r="F50" s="182"/>
      <c r="G50" s="412"/>
      <c r="H50" s="177">
        <v>100</v>
      </c>
      <c r="I50" s="177">
        <v>125</v>
      </c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176" t="s">
        <v>64</v>
      </c>
      <c r="C51" s="179" t="s">
        <v>42</v>
      </c>
      <c r="D51" s="180" t="s">
        <v>79</v>
      </c>
      <c r="E51" s="181"/>
      <c r="F51" s="182"/>
      <c r="G51" s="412"/>
      <c r="H51" s="177">
        <v>300</v>
      </c>
      <c r="I51" s="177">
        <v>300</v>
      </c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176" t="s">
        <v>63</v>
      </c>
      <c r="C52" s="180" t="s">
        <v>54</v>
      </c>
      <c r="D52" s="180" t="s">
        <v>79</v>
      </c>
      <c r="E52" s="181"/>
      <c r="F52" s="182"/>
      <c r="G52" s="412"/>
      <c r="H52" s="183">
        <v>100</v>
      </c>
      <c r="I52" s="183">
        <v>104</v>
      </c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customHeight="1">
      <c r="A53" s="325"/>
      <c r="B53" s="176" t="s">
        <v>38</v>
      </c>
      <c r="C53" s="179" t="s">
        <v>42</v>
      </c>
      <c r="D53" s="180" t="s">
        <v>79</v>
      </c>
      <c r="E53" s="181"/>
      <c r="F53" s="182"/>
      <c r="G53" s="412"/>
      <c r="H53" s="183">
        <v>200</v>
      </c>
      <c r="I53" s="183">
        <v>200</v>
      </c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customHeight="1">
      <c r="A54" s="325"/>
      <c r="B54" s="176" t="s">
        <v>39</v>
      </c>
      <c r="C54" s="179" t="s">
        <v>42</v>
      </c>
      <c r="D54" s="180" t="s">
        <v>79</v>
      </c>
      <c r="E54" s="181"/>
      <c r="F54" s="182"/>
      <c r="G54" s="412"/>
      <c r="H54" s="183">
        <v>200</v>
      </c>
      <c r="I54" s="183">
        <v>200</v>
      </c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customHeight="1">
      <c r="A55" s="325"/>
      <c r="B55" s="176" t="s">
        <v>40</v>
      </c>
      <c r="C55" s="179" t="s">
        <v>42</v>
      </c>
      <c r="D55" s="180" t="s">
        <v>79</v>
      </c>
      <c r="E55" s="181"/>
      <c r="F55" s="182"/>
      <c r="G55" s="412"/>
      <c r="H55" s="183">
        <v>200</v>
      </c>
      <c r="I55" s="183">
        <v>210</v>
      </c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customHeight="1" thickBot="1">
      <c r="A56" s="325"/>
      <c r="B56" s="176" t="s">
        <v>65</v>
      </c>
      <c r="C56" s="180" t="s">
        <v>54</v>
      </c>
      <c r="D56" s="180" t="s">
        <v>79</v>
      </c>
      <c r="E56" s="181"/>
      <c r="F56" s="182"/>
      <c r="G56" s="412"/>
      <c r="H56" s="183">
        <v>100</v>
      </c>
      <c r="I56" s="183">
        <v>100</v>
      </c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5.2" hidden="1" customHeight="1">
      <c r="A57" s="325"/>
      <c r="B57" s="176" t="s">
        <v>40</v>
      </c>
      <c r="C57" s="179" t="s">
        <v>42</v>
      </c>
      <c r="D57" s="180" t="s">
        <v>518</v>
      </c>
      <c r="E57" s="181"/>
      <c r="F57" s="182"/>
      <c r="G57" s="412"/>
      <c r="H57" s="177"/>
      <c r="I57" s="177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176" t="s">
        <v>40</v>
      </c>
      <c r="C58" s="179" t="s">
        <v>42</v>
      </c>
      <c r="D58" s="180" t="s">
        <v>43</v>
      </c>
      <c r="E58" s="181"/>
      <c r="F58" s="182"/>
      <c r="G58" s="412"/>
      <c r="H58" s="177"/>
      <c r="I58" s="177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176" t="s">
        <v>41</v>
      </c>
      <c r="C59" s="180" t="s">
        <v>43</v>
      </c>
      <c r="D59" s="180" t="s">
        <v>43</v>
      </c>
      <c r="E59" s="181"/>
      <c r="F59" s="182"/>
      <c r="G59" s="412"/>
      <c r="H59" s="177"/>
      <c r="I59" s="177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176" t="s">
        <v>62</v>
      </c>
      <c r="C60" s="179" t="s">
        <v>54</v>
      </c>
      <c r="D60" s="180" t="s">
        <v>43</v>
      </c>
      <c r="E60" s="181"/>
      <c r="F60" s="182"/>
      <c r="G60" s="412"/>
      <c r="H60" s="177"/>
      <c r="I60" s="177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176" t="s">
        <v>40</v>
      </c>
      <c r="C61" s="179" t="s">
        <v>42</v>
      </c>
      <c r="D61" s="180" t="s">
        <v>43</v>
      </c>
      <c r="E61" s="181"/>
      <c r="F61" s="182"/>
      <c r="G61" s="412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176" t="s">
        <v>67</v>
      </c>
      <c r="C62" s="179" t="s">
        <v>68</v>
      </c>
      <c r="D62" s="180" t="s">
        <v>398</v>
      </c>
      <c r="E62" s="181"/>
      <c r="F62" s="182"/>
      <c r="G62" s="412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176" t="s">
        <v>67</v>
      </c>
      <c r="C63" s="179" t="s">
        <v>68</v>
      </c>
      <c r="D63" s="180" t="s">
        <v>69</v>
      </c>
      <c r="E63" s="181"/>
      <c r="F63" s="182"/>
      <c r="G63" s="412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176" t="s">
        <v>52</v>
      </c>
      <c r="C64" s="179" t="s">
        <v>42</v>
      </c>
      <c r="D64" s="180" t="s">
        <v>43</v>
      </c>
      <c r="E64" s="181"/>
      <c r="F64" s="182"/>
      <c r="G64" s="412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176" t="s">
        <v>38</v>
      </c>
      <c r="C65" s="179" t="s">
        <v>42</v>
      </c>
      <c r="D65" s="180" t="s">
        <v>49</v>
      </c>
      <c r="E65" s="181"/>
      <c r="F65" s="182"/>
      <c r="G65" s="412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1500</v>
      </c>
      <c r="I74" s="77">
        <f>SUM(I49:I73)</f>
        <v>1539</v>
      </c>
      <c r="J74" s="77">
        <f>SUM(J49:J73)</f>
        <v>0</v>
      </c>
      <c r="K74" s="77">
        <f>SUM(K49:K73)</f>
        <v>0</v>
      </c>
      <c r="L74" s="78">
        <f>IF(H74=0,0,(I74/H74*100))</f>
        <v>102.60000000000001</v>
      </c>
      <c r="M74" s="73">
        <f>IF(K74=0,0,(I74/K74*100))</f>
        <v>0</v>
      </c>
      <c r="N74" s="73">
        <v>11</v>
      </c>
      <c r="O74" s="73">
        <v>2</v>
      </c>
      <c r="P74" s="73">
        <f>N74/(N74+O74)*100</f>
        <v>84.615384615384613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743</v>
      </c>
      <c r="C75" s="58" t="s">
        <v>108</v>
      </c>
      <c r="D75" s="58"/>
      <c r="E75" s="60"/>
      <c r="F75" s="61"/>
      <c r="G75" s="403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38</v>
      </c>
      <c r="C76" s="58" t="s">
        <v>42</v>
      </c>
      <c r="D76" s="58" t="s">
        <v>43</v>
      </c>
      <c r="E76" s="60"/>
      <c r="F76" s="61"/>
      <c r="G76" s="403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403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403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403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403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1500</v>
      </c>
      <c r="I108" s="77">
        <f>I74+I107</f>
        <v>1539</v>
      </c>
      <c r="J108" s="77">
        <f>J74+J107</f>
        <v>0</v>
      </c>
      <c r="K108" s="77">
        <f>K74+K107</f>
        <v>0</v>
      </c>
      <c r="L108" s="78">
        <f>IF(H108=0,0,(I108/H108*100))</f>
        <v>102.60000000000001</v>
      </c>
      <c r="M108" s="73">
        <f>IF(K108=0,0,(I108/K108*100))</f>
        <v>0</v>
      </c>
      <c r="N108" s="77">
        <f>N48+N74</f>
        <v>20</v>
      </c>
      <c r="O108" s="77">
        <f>O48+O74</f>
        <v>3</v>
      </c>
      <c r="P108" s="73">
        <f>N108/(N108+O108)*100</f>
        <v>86.956521739130437</v>
      </c>
      <c r="Q108" s="7"/>
      <c r="R108" s="7"/>
      <c r="S108" s="7"/>
      <c r="T108" s="7"/>
      <c r="U108" s="7"/>
      <c r="V108" s="7"/>
      <c r="W108" s="7"/>
    </row>
    <row r="109" spans="1:23" ht="12.75" hidden="1" customHeight="1">
      <c r="A109" s="314"/>
      <c r="B109" s="57" t="s">
        <v>974</v>
      </c>
      <c r="C109" s="58" t="s">
        <v>108</v>
      </c>
      <c r="D109" s="59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974</v>
      </c>
      <c r="C110" s="179" t="s">
        <v>108</v>
      </c>
      <c r="D110" s="180"/>
      <c r="E110" s="60"/>
      <c r="F110" s="81"/>
      <c r="G110" s="413"/>
      <c r="H110" s="179"/>
      <c r="I110" s="179">
        <v>100</v>
      </c>
      <c r="J110" s="179"/>
      <c r="K110" s="184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2" customHeight="1">
      <c r="A111" s="314"/>
      <c r="B111" s="176" t="s">
        <v>109</v>
      </c>
      <c r="C111" s="179" t="s">
        <v>108</v>
      </c>
      <c r="D111" s="180"/>
      <c r="E111" s="60"/>
      <c r="F111" s="81"/>
      <c r="G111" s="413"/>
      <c r="H111" s="179">
        <v>300</v>
      </c>
      <c r="I111" s="179">
        <v>300</v>
      </c>
      <c r="J111" s="179"/>
      <c r="K111" s="184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2.75" customHeight="1" thickBot="1">
      <c r="A112" s="314"/>
      <c r="B112" s="176" t="s">
        <v>160</v>
      </c>
      <c r="C112" s="179" t="s">
        <v>108</v>
      </c>
      <c r="D112" s="180"/>
      <c r="E112" s="60"/>
      <c r="F112" s="81"/>
      <c r="G112" s="413"/>
      <c r="H112" s="179">
        <v>100</v>
      </c>
      <c r="I112" s="179"/>
      <c r="J112" s="179"/>
      <c r="K112" s="184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hidden="1" customHeight="1">
      <c r="A113" s="314"/>
      <c r="B113" s="176" t="s">
        <v>181</v>
      </c>
      <c r="C113" s="179" t="s">
        <v>289</v>
      </c>
      <c r="D113" s="179" t="s">
        <v>731</v>
      </c>
      <c r="E113" s="60"/>
      <c r="F113" s="81"/>
      <c r="G113" s="413"/>
      <c r="H113" s="177"/>
      <c r="I113" s="177"/>
      <c r="J113" s="179"/>
      <c r="K113" s="184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5.2" hidden="1" customHeight="1">
      <c r="A114" s="314"/>
      <c r="B114" s="176" t="s">
        <v>78</v>
      </c>
      <c r="C114" s="179" t="s">
        <v>42</v>
      </c>
      <c r="D114" s="179" t="s">
        <v>79</v>
      </c>
      <c r="E114" s="60"/>
      <c r="F114" s="81"/>
      <c r="G114" s="413"/>
      <c r="H114" s="177"/>
      <c r="I114" s="177"/>
      <c r="J114" s="179"/>
      <c r="K114" s="184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176" t="s">
        <v>529</v>
      </c>
      <c r="C115" s="179"/>
      <c r="D115" s="179" t="s">
        <v>79</v>
      </c>
      <c r="E115" s="60"/>
      <c r="F115" s="81"/>
      <c r="G115" s="185"/>
      <c r="H115" s="177"/>
      <c r="I115" s="177"/>
      <c r="J115" s="179"/>
      <c r="K115" s="184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176" t="s">
        <v>112</v>
      </c>
      <c r="C116" s="179" t="s">
        <v>76</v>
      </c>
      <c r="D116" s="179" t="s">
        <v>482</v>
      </c>
      <c r="E116" s="181"/>
      <c r="F116" s="81"/>
      <c r="G116" s="185"/>
      <c r="H116" s="177"/>
      <c r="I116" s="177"/>
      <c r="J116" s="179"/>
      <c r="K116" s="184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85</v>
      </c>
      <c r="C117" s="58" t="s">
        <v>42</v>
      </c>
      <c r="D117" s="59" t="s">
        <v>528</v>
      </c>
      <c r="E117" s="60" t="s">
        <v>86</v>
      </c>
      <c r="F117" s="81"/>
      <c r="G117" s="186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 t="s">
        <v>258</v>
      </c>
      <c r="C118" s="58" t="s">
        <v>54</v>
      </c>
      <c r="D118" s="59" t="s">
        <v>139</v>
      </c>
      <c r="E118" s="60"/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400</v>
      </c>
      <c r="I134" s="77">
        <f>SUM(I109:I133)</f>
        <v>400</v>
      </c>
      <c r="J134" s="77">
        <f>SUM(J109:J133)</f>
        <v>0</v>
      </c>
      <c r="K134" s="77">
        <f>SUM(K109:K133)</f>
        <v>0</v>
      </c>
      <c r="L134" s="78">
        <f>IF(H134=0,0,(I134/H134*100))</f>
        <v>100</v>
      </c>
      <c r="M134" s="73">
        <f>IF(K134=0,0,(I134/K134*100))</f>
        <v>0</v>
      </c>
      <c r="N134" s="73">
        <v>6</v>
      </c>
      <c r="O134" s="73">
        <v>0</v>
      </c>
      <c r="P134" s="73">
        <f>N134/(N134+O134)*100</f>
        <v>100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176" t="s">
        <v>503</v>
      </c>
      <c r="C135" s="179"/>
      <c r="D135" s="179" t="s">
        <v>79</v>
      </c>
      <c r="E135" s="181"/>
      <c r="F135" s="81"/>
      <c r="G135" s="363"/>
      <c r="H135" s="179">
        <v>50</v>
      </c>
      <c r="I135" s="179">
        <v>18</v>
      </c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 thickBot="1">
      <c r="A136" s="314"/>
      <c r="B136" s="176" t="s">
        <v>401</v>
      </c>
      <c r="C136" s="179"/>
      <c r="D136" s="179" t="s">
        <v>226</v>
      </c>
      <c r="E136" s="181"/>
      <c r="F136" s="81"/>
      <c r="G136" s="363"/>
      <c r="H136" s="179">
        <v>44</v>
      </c>
      <c r="I136" s="179">
        <v>44</v>
      </c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customHeight="1" thickBot="1">
      <c r="A137" s="314"/>
      <c r="B137" s="176" t="s">
        <v>227</v>
      </c>
      <c r="C137" s="179" t="s">
        <v>54</v>
      </c>
      <c r="D137" s="180" t="s">
        <v>226</v>
      </c>
      <c r="E137" s="181"/>
      <c r="F137" s="81"/>
      <c r="G137" s="363"/>
      <c r="H137" s="179">
        <v>8</v>
      </c>
      <c r="I137" s="179">
        <v>8</v>
      </c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customHeight="1">
      <c r="A138" s="314"/>
      <c r="B138" s="176" t="s">
        <v>208</v>
      </c>
      <c r="C138" s="179" t="s">
        <v>54</v>
      </c>
      <c r="D138" s="180" t="s">
        <v>136</v>
      </c>
      <c r="E138" s="181"/>
      <c r="F138" s="81"/>
      <c r="G138" s="363"/>
      <c r="H138" s="179">
        <v>20</v>
      </c>
      <c r="I138" s="179">
        <v>6</v>
      </c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customHeight="1">
      <c r="A139" s="314"/>
      <c r="B139" s="176" t="s">
        <v>208</v>
      </c>
      <c r="C139" s="179" t="s">
        <v>54</v>
      </c>
      <c r="D139" s="179" t="s">
        <v>710</v>
      </c>
      <c r="E139" s="181"/>
      <c r="F139" s="81"/>
      <c r="G139" s="363"/>
      <c r="H139" s="179">
        <v>25</v>
      </c>
      <c r="I139" s="179">
        <v>25</v>
      </c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customHeight="1">
      <c r="A140" s="314"/>
      <c r="B140" s="176" t="s">
        <v>733</v>
      </c>
      <c r="C140" s="179" t="s">
        <v>127</v>
      </c>
      <c r="D140" s="179" t="s">
        <v>451</v>
      </c>
      <c r="E140" s="181"/>
      <c r="F140" s="81"/>
      <c r="G140" s="363"/>
      <c r="H140" s="177">
        <v>46</v>
      </c>
      <c r="I140" s="177">
        <v>46</v>
      </c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5.2" customHeight="1" thickBot="1">
      <c r="A141" s="314"/>
      <c r="B141" s="176" t="s">
        <v>975</v>
      </c>
      <c r="C141" s="179" t="s">
        <v>79</v>
      </c>
      <c r="D141" s="179"/>
      <c r="E141" s="181"/>
      <c r="F141" s="81"/>
      <c r="G141" s="82"/>
      <c r="H141" s="177"/>
      <c r="I141" s="177">
        <v>50</v>
      </c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2.75" hidden="1" customHeight="1">
      <c r="A142" s="314"/>
      <c r="B142" s="57" t="s">
        <v>540</v>
      </c>
      <c r="C142" s="58" t="s">
        <v>127</v>
      </c>
      <c r="D142" s="58" t="s">
        <v>127</v>
      </c>
      <c r="E142" s="60"/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2.75" hidden="1" customHeight="1">
      <c r="A143" s="314"/>
      <c r="B143" s="57" t="s">
        <v>208</v>
      </c>
      <c r="C143" s="58" t="s">
        <v>54</v>
      </c>
      <c r="D143" s="59" t="s">
        <v>152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208</v>
      </c>
      <c r="C144" s="58" t="s">
        <v>54</v>
      </c>
      <c r="D144" s="59" t="s">
        <v>156</v>
      </c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208</v>
      </c>
      <c r="C145" s="58" t="s">
        <v>54</v>
      </c>
      <c r="D145" s="59" t="s">
        <v>161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196</v>
      </c>
      <c r="C146" s="58" t="s">
        <v>54</v>
      </c>
      <c r="D146" s="59" t="s">
        <v>226</v>
      </c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196</v>
      </c>
      <c r="C147" s="58" t="s">
        <v>54</v>
      </c>
      <c r="D147" s="58" t="s">
        <v>126</v>
      </c>
      <c r="E147" s="60"/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 t="s">
        <v>567</v>
      </c>
      <c r="C148" s="58" t="s">
        <v>79</v>
      </c>
      <c r="D148" s="58" t="s">
        <v>79</v>
      </c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193</v>
      </c>
      <c r="I181" s="77">
        <f>SUM(I135:I180)</f>
        <v>197</v>
      </c>
      <c r="J181" s="77">
        <f>SUM(J135:J180)</f>
        <v>0</v>
      </c>
      <c r="K181" s="77">
        <f>SUM(K135:K180)</f>
        <v>0</v>
      </c>
      <c r="L181" s="78">
        <f>IF(H181=0,0,(I181/H181*100))</f>
        <v>102.07253886010363</v>
      </c>
      <c r="M181" s="73">
        <f>IF(J181=0,0,(K181/J181*100))</f>
        <v>0</v>
      </c>
      <c r="N181" s="73">
        <v>6</v>
      </c>
      <c r="O181" s="73">
        <v>0</v>
      </c>
      <c r="P181" s="73">
        <f>N181/(N181+O181)*100</f>
        <v>100</v>
      </c>
      <c r="Q181" s="7"/>
      <c r="R181" s="7"/>
      <c r="S181" s="7"/>
      <c r="T181" s="7"/>
      <c r="U181" s="7"/>
      <c r="V181" s="7"/>
      <c r="W181" s="7"/>
    </row>
    <row r="182" spans="1:23" ht="15.2" customHeight="1" thickBot="1">
      <c r="A182" s="314"/>
      <c r="B182" s="176" t="s">
        <v>973</v>
      </c>
      <c r="C182" s="179" t="s">
        <v>108</v>
      </c>
      <c r="D182" s="179"/>
      <c r="E182" s="181"/>
      <c r="F182" s="81"/>
      <c r="G182" s="415"/>
      <c r="H182" s="177">
        <v>100</v>
      </c>
      <c r="I182" s="177">
        <v>108</v>
      </c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customHeight="1" thickBot="1">
      <c r="A183" s="314"/>
      <c r="B183" s="176" t="s">
        <v>160</v>
      </c>
      <c r="C183" s="179" t="s">
        <v>108</v>
      </c>
      <c r="D183" s="179"/>
      <c r="E183" s="181"/>
      <c r="F183" s="81"/>
      <c r="G183" s="415"/>
      <c r="H183" s="177"/>
      <c r="I183" s="177">
        <v>100</v>
      </c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hidden="1" customHeight="1">
      <c r="A184" s="314"/>
      <c r="B184" s="176" t="s">
        <v>112</v>
      </c>
      <c r="C184" s="179" t="s">
        <v>76</v>
      </c>
      <c r="D184" s="179" t="s">
        <v>530</v>
      </c>
      <c r="E184" s="181" t="s">
        <v>531</v>
      </c>
      <c r="F184" s="81"/>
      <c r="G184" s="415"/>
      <c r="H184" s="177"/>
      <c r="I184" s="177"/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2.75" hidden="1" customHeight="1">
      <c r="A185" s="314"/>
      <c r="B185" s="176" t="s">
        <v>448</v>
      </c>
      <c r="C185" s="179"/>
      <c r="D185" s="179" t="s">
        <v>79</v>
      </c>
      <c r="E185" s="181"/>
      <c r="F185" s="81"/>
      <c r="G185" s="415"/>
      <c r="H185" s="177"/>
      <c r="I185" s="177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hidden="1" customHeight="1">
      <c r="A186" s="314"/>
      <c r="B186" s="176" t="s">
        <v>135</v>
      </c>
      <c r="C186" s="179" t="s">
        <v>42</v>
      </c>
      <c r="D186" s="180" t="s">
        <v>402</v>
      </c>
      <c r="E186" s="181"/>
      <c r="F186" s="81"/>
      <c r="G186" s="415"/>
      <c r="H186" s="177"/>
      <c r="I186" s="177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176" t="s">
        <v>448</v>
      </c>
      <c r="C187" s="179"/>
      <c r="D187" s="180" t="s">
        <v>226</v>
      </c>
      <c r="E187" s="181"/>
      <c r="F187" s="81"/>
      <c r="G187" s="415"/>
      <c r="H187" s="177"/>
      <c r="I187" s="177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176" t="s">
        <v>112</v>
      </c>
      <c r="C188" s="179" t="s">
        <v>76</v>
      </c>
      <c r="D188" s="180" t="s">
        <v>530</v>
      </c>
      <c r="E188" s="181" t="s">
        <v>531</v>
      </c>
      <c r="F188" s="81"/>
      <c r="G188" s="415"/>
      <c r="H188" s="183"/>
      <c r="I188" s="183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338</v>
      </c>
      <c r="C189" s="58" t="s">
        <v>54</v>
      </c>
      <c r="D189" s="59" t="s">
        <v>532</v>
      </c>
      <c r="E189" s="60" t="s">
        <v>137</v>
      </c>
      <c r="F189" s="81"/>
      <c r="G189" s="415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338</v>
      </c>
      <c r="C190" s="58" t="s">
        <v>54</v>
      </c>
      <c r="D190" s="59" t="s">
        <v>533</v>
      </c>
      <c r="E190" s="60" t="s">
        <v>137</v>
      </c>
      <c r="F190" s="81"/>
      <c r="G190" s="187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85</v>
      </c>
      <c r="C191" s="59" t="s">
        <v>42</v>
      </c>
      <c r="D191" s="59" t="s">
        <v>528</v>
      </c>
      <c r="E191" s="60" t="s">
        <v>86</v>
      </c>
      <c r="F191" s="81"/>
      <c r="G191" s="188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57" t="s">
        <v>163</v>
      </c>
      <c r="C198" s="58" t="s">
        <v>108</v>
      </c>
      <c r="D198" s="59" t="s">
        <v>101</v>
      </c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>
      <c r="A199" s="314"/>
      <c r="B199" s="57" t="s">
        <v>163</v>
      </c>
      <c r="C199" s="58" t="s">
        <v>91</v>
      </c>
      <c r="D199" s="59" t="s">
        <v>127</v>
      </c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164</v>
      </c>
      <c r="C200" s="58" t="s">
        <v>91</v>
      </c>
      <c r="D200" s="59" t="s">
        <v>101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165</v>
      </c>
      <c r="C201" s="58" t="s">
        <v>91</v>
      </c>
      <c r="D201" s="59"/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167</v>
      </c>
      <c r="C203" s="58" t="s">
        <v>108</v>
      </c>
      <c r="D203" s="59" t="s">
        <v>168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169</v>
      </c>
      <c r="C204" s="58" t="s">
        <v>108</v>
      </c>
      <c r="D204" s="59" t="s">
        <v>170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 thickBo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5.2" customHeight="1" thickBot="1">
      <c r="A206" s="314"/>
      <c r="B206" s="316" t="s">
        <v>158</v>
      </c>
      <c r="C206" s="316"/>
      <c r="D206" s="316"/>
      <c r="E206" s="316"/>
      <c r="F206" s="316"/>
      <c r="G206" s="316"/>
      <c r="H206" s="77">
        <f>SUM(H182:H205)</f>
        <v>100</v>
      </c>
      <c r="I206" s="77">
        <f>SUM(I182:I205)</f>
        <v>208</v>
      </c>
      <c r="J206" s="77">
        <f>SUM(J182:J205)</f>
        <v>0</v>
      </c>
      <c r="K206" s="77">
        <f>SUM(K182:K205)</f>
        <v>0</v>
      </c>
      <c r="L206" s="78">
        <f>IF(H206=0,0,(I206/H206*100))</f>
        <v>208</v>
      </c>
      <c r="M206" s="73">
        <f>IF(K206=0,0,(I206/K206*100))</f>
        <v>0</v>
      </c>
      <c r="N206" s="73">
        <v>6</v>
      </c>
      <c r="O206" s="73">
        <v>0</v>
      </c>
      <c r="P206" s="73">
        <f>N206/(N206+O206)*100</f>
        <v>100</v>
      </c>
      <c r="Q206" s="7"/>
      <c r="R206" s="7"/>
      <c r="S206" s="7"/>
      <c r="T206" s="7"/>
      <c r="U206" s="7"/>
      <c r="V206" s="7"/>
      <c r="W206" s="7"/>
    </row>
    <row r="207" spans="1:23" ht="15.2" hidden="1" customHeight="1">
      <c r="A207" s="314"/>
      <c r="B207" s="176" t="s">
        <v>117</v>
      </c>
      <c r="C207" s="179" t="s">
        <v>108</v>
      </c>
      <c r="D207" s="179"/>
      <c r="E207" s="181"/>
      <c r="F207" s="81"/>
      <c r="G207" s="414"/>
      <c r="H207" s="177"/>
      <c r="I207" s="177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5.2" hidden="1" customHeight="1">
      <c r="A208" s="314"/>
      <c r="B208" s="176" t="s">
        <v>299</v>
      </c>
      <c r="C208" s="179" t="s">
        <v>42</v>
      </c>
      <c r="D208" s="179" t="s">
        <v>126</v>
      </c>
      <c r="E208" s="181"/>
      <c r="F208" s="81"/>
      <c r="G208" s="414"/>
      <c r="H208" s="177"/>
      <c r="I208" s="177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5.2" hidden="1" customHeight="1">
      <c r="A209" s="314"/>
      <c r="B209" s="176" t="s">
        <v>65</v>
      </c>
      <c r="C209" s="179" t="s">
        <v>54</v>
      </c>
      <c r="D209" s="180" t="s">
        <v>126</v>
      </c>
      <c r="E209" s="60"/>
      <c r="F209" s="81"/>
      <c r="G209" s="414"/>
      <c r="H209" s="177"/>
      <c r="I209" s="177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160</v>
      </c>
      <c r="C210" s="58" t="s">
        <v>108</v>
      </c>
      <c r="D210" s="91"/>
      <c r="E210" s="60"/>
      <c r="F210" s="81"/>
      <c r="G210" s="414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175</v>
      </c>
      <c r="E212" s="60" t="s">
        <v>176</v>
      </c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 thickBo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5.75" hidden="1" customHeight="1" thickBot="1">
      <c r="A224" s="314"/>
      <c r="B224" s="316" t="s">
        <v>516</v>
      </c>
      <c r="C224" s="316"/>
      <c r="D224" s="316"/>
      <c r="E224" s="316"/>
      <c r="F224" s="316"/>
      <c r="G224" s="316"/>
      <c r="H224" s="77">
        <f>SUM(H207:H223)</f>
        <v>0</v>
      </c>
      <c r="I224" s="77">
        <f>SUM(I207:I223)</f>
        <v>0</v>
      </c>
      <c r="J224" s="77">
        <f>SUM(J207:J223)</f>
        <v>0</v>
      </c>
      <c r="K224" s="77">
        <f>SUM(K207:K223)</f>
        <v>0</v>
      </c>
      <c r="L224" s="78">
        <f>IF(H224=0,0,(I224/H224*100))</f>
        <v>0</v>
      </c>
      <c r="M224" s="73">
        <f>IF(K224=0,0,(I224/K224*100))</f>
        <v>0</v>
      </c>
      <c r="N224" s="73"/>
      <c r="O224" s="73"/>
      <c r="P224" s="73" t="e">
        <f>N224/(N224+O224)*100</f>
        <v>#DIV/0!</v>
      </c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630</v>
      </c>
      <c r="C225" s="58"/>
      <c r="D225" s="58"/>
      <c r="E225" s="60"/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hidden="1" customHeight="1" thickBot="1">
      <c r="A247" s="314"/>
      <c r="B247" s="316" t="s">
        <v>576</v>
      </c>
      <c r="C247" s="316"/>
      <c r="D247" s="316"/>
      <c r="E247" s="316"/>
      <c r="F247" s="316"/>
      <c r="G247" s="316"/>
      <c r="H247" s="77">
        <f>SUM(H225:H246)</f>
        <v>0</v>
      </c>
      <c r="I247" s="77">
        <f>SUM(I225:I246)</f>
        <v>0</v>
      </c>
      <c r="J247" s="77">
        <f>SUM(J225:J246)</f>
        <v>0</v>
      </c>
      <c r="K247" s="77">
        <f>SUM(K225:K246)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H247+H206+H181+H134+H224</f>
        <v>693</v>
      </c>
      <c r="I248" s="94">
        <f>I247+I206+I181+I134+I224</f>
        <v>805</v>
      </c>
      <c r="J248" s="94">
        <f>J247+J206+J181+J134+J224</f>
        <v>0</v>
      </c>
      <c r="K248" s="94">
        <f>K247+K206+K181+K134+K224</f>
        <v>0</v>
      </c>
      <c r="L248" s="78">
        <f>IF(H248=0,0,(I248/H248*100))</f>
        <v>116.16161616161615</v>
      </c>
      <c r="M248" s="73">
        <f>IF(J248=0,0,(K248/J248*100))</f>
        <v>0</v>
      </c>
      <c r="N248" s="94">
        <f>N247+N206+N181+N134</f>
        <v>18</v>
      </c>
      <c r="O248" s="94">
        <f>O247+O206+O181+O134</f>
        <v>0</v>
      </c>
      <c r="P248" s="73">
        <f>N248/(N248+O248)*100</f>
        <v>100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>
      <c r="A250" s="340"/>
      <c r="B250" s="57" t="s">
        <v>214</v>
      </c>
      <c r="C250" s="58" t="s">
        <v>42</v>
      </c>
      <c r="D250" s="58" t="s">
        <v>521</v>
      </c>
      <c r="E250" s="60" t="s">
        <v>215</v>
      </c>
      <c r="F250" s="81"/>
      <c r="G250" s="359"/>
      <c r="H250" s="62">
        <v>300</v>
      </c>
      <c r="I250" s="62">
        <v>164</v>
      </c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customHeight="1">
      <c r="A251" s="340"/>
      <c r="B251" s="57" t="s">
        <v>214</v>
      </c>
      <c r="C251" s="58" t="s">
        <v>42</v>
      </c>
      <c r="D251" s="58" t="s">
        <v>521</v>
      </c>
      <c r="E251" s="60" t="s">
        <v>546</v>
      </c>
      <c r="F251" s="81"/>
      <c r="G251" s="359"/>
      <c r="H251" s="64">
        <v>200</v>
      </c>
      <c r="I251" s="62">
        <v>100</v>
      </c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customHeight="1">
      <c r="A252" s="340"/>
      <c r="B252" s="57" t="s">
        <v>214</v>
      </c>
      <c r="C252" s="58" t="s">
        <v>42</v>
      </c>
      <c r="D252" s="58" t="s">
        <v>816</v>
      </c>
      <c r="E252" s="60" t="s">
        <v>215</v>
      </c>
      <c r="F252" s="81"/>
      <c r="G252" s="359"/>
      <c r="H252" s="64">
        <v>200</v>
      </c>
      <c r="I252" s="62">
        <v>100</v>
      </c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customHeight="1">
      <c r="A253" s="340"/>
      <c r="B253" s="57" t="s">
        <v>214</v>
      </c>
      <c r="C253" s="58" t="s">
        <v>42</v>
      </c>
      <c r="D253" s="58" t="s">
        <v>816</v>
      </c>
      <c r="E253" s="60" t="s">
        <v>546</v>
      </c>
      <c r="F253" s="81"/>
      <c r="G253" s="359"/>
      <c r="H253" s="64"/>
      <c r="I253" s="62">
        <v>200</v>
      </c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5.2" customHeight="1">
      <c r="A254" s="340"/>
      <c r="B254" s="57" t="s">
        <v>214</v>
      </c>
      <c r="C254" s="58" t="s">
        <v>42</v>
      </c>
      <c r="D254" s="58" t="s">
        <v>451</v>
      </c>
      <c r="E254" s="60" t="s">
        <v>717</v>
      </c>
      <c r="F254" s="81"/>
      <c r="G254" s="359"/>
      <c r="H254" s="64">
        <v>250</v>
      </c>
      <c r="I254" s="64">
        <v>250</v>
      </c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5.2" customHeight="1">
      <c r="A255" s="340"/>
      <c r="B255" s="57" t="s">
        <v>214</v>
      </c>
      <c r="C255" s="58" t="s">
        <v>42</v>
      </c>
      <c r="D255" s="58" t="s">
        <v>451</v>
      </c>
      <c r="E255" s="60" t="s">
        <v>546</v>
      </c>
      <c r="F255" s="81"/>
      <c r="G255" s="359"/>
      <c r="H255" s="64">
        <v>100</v>
      </c>
      <c r="I255" s="64">
        <v>195</v>
      </c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5.2" customHeight="1">
      <c r="A256" s="340"/>
      <c r="B256" s="57" t="s">
        <v>214</v>
      </c>
      <c r="C256" s="58" t="s">
        <v>42</v>
      </c>
      <c r="D256" s="58" t="s">
        <v>778</v>
      </c>
      <c r="E256" s="60" t="s">
        <v>546</v>
      </c>
      <c r="F256" s="81"/>
      <c r="G256" s="359"/>
      <c r="H256" s="64">
        <v>100</v>
      </c>
      <c r="I256" s="64">
        <v>120</v>
      </c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customHeight="1" thickBot="1">
      <c r="A257" s="340"/>
      <c r="B257" s="57" t="s">
        <v>75</v>
      </c>
      <c r="C257" s="58" t="s">
        <v>76</v>
      </c>
      <c r="D257" s="58" t="s">
        <v>482</v>
      </c>
      <c r="E257" s="60"/>
      <c r="F257" s="81"/>
      <c r="G257" s="359"/>
      <c r="H257" s="64">
        <v>6</v>
      </c>
      <c r="I257" s="64">
        <v>6</v>
      </c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559</v>
      </c>
      <c r="C258" s="58"/>
      <c r="D258" s="59"/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1156</v>
      </c>
      <c r="I287" s="77">
        <f>SUM(I249:I286)</f>
        <v>1135</v>
      </c>
      <c r="J287" s="77">
        <f>SUM(J249:J286)</f>
        <v>0</v>
      </c>
      <c r="K287" s="77">
        <f>SUM(K249:K286)</f>
        <v>0</v>
      </c>
      <c r="L287" s="78">
        <f>IF(H287=0,0,(I287/H287*100))</f>
        <v>98.183391003460201</v>
      </c>
      <c r="M287" s="73">
        <f>IF(K287=0,0,(I287/K287*100))</f>
        <v>0</v>
      </c>
      <c r="N287" s="73">
        <v>10</v>
      </c>
      <c r="O287" s="73">
        <v>0</v>
      </c>
      <c r="P287" s="73">
        <f>N287/(N287+O287)*100</f>
        <v>100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483</v>
      </c>
      <c r="C288" s="58"/>
      <c r="D288" s="58"/>
      <c r="E288" s="60"/>
      <c r="F288" s="81"/>
      <c r="G288" s="82"/>
      <c r="H288" s="62">
        <v>73</v>
      </c>
      <c r="I288" s="62">
        <v>42</v>
      </c>
      <c r="J288" s="58"/>
      <c r="K288" s="86"/>
      <c r="L288" s="86"/>
      <c r="M288" s="87"/>
      <c r="N288" s="87"/>
      <c r="O288" s="87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2.75" customHeight="1">
      <c r="A289" s="340"/>
      <c r="B289" s="57" t="s">
        <v>266</v>
      </c>
      <c r="C289" s="58"/>
      <c r="D289" s="58"/>
      <c r="E289" s="60"/>
      <c r="F289" s="81"/>
      <c r="G289" s="82"/>
      <c r="H289" s="64"/>
      <c r="I289" s="62">
        <v>102</v>
      </c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2.75" customHeight="1">
      <c r="A290" s="340"/>
      <c r="B290" s="57" t="s">
        <v>709</v>
      </c>
      <c r="C290" s="58"/>
      <c r="D290" s="58"/>
      <c r="E290" s="60"/>
      <c r="F290" s="81"/>
      <c r="G290" s="82"/>
      <c r="H290" s="64">
        <v>67</v>
      </c>
      <c r="I290" s="62">
        <v>36</v>
      </c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customHeight="1" thickBot="1">
      <c r="A291" s="340"/>
      <c r="B291" s="57" t="s">
        <v>245</v>
      </c>
      <c r="C291" s="58"/>
      <c r="D291" s="58"/>
      <c r="E291" s="60"/>
      <c r="F291" s="81"/>
      <c r="G291" s="82"/>
      <c r="H291" s="106">
        <v>40</v>
      </c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249</v>
      </c>
      <c r="C292" s="58" t="s">
        <v>98</v>
      </c>
      <c r="D292" s="58" t="s">
        <v>246</v>
      </c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180</v>
      </c>
      <c r="I324" s="77">
        <f>SUM(I288:I323)</f>
        <v>180</v>
      </c>
      <c r="J324" s="77">
        <f>SUM(J288:J323)</f>
        <v>0</v>
      </c>
      <c r="K324" s="77">
        <f>SUM(K288:K323)</f>
        <v>0</v>
      </c>
      <c r="L324" s="78">
        <f>IF(H324=0,0,(I324/H324*100))</f>
        <v>100</v>
      </c>
      <c r="M324" s="73">
        <f>IF(J324=0,0,(K324/J324*100))</f>
        <v>0</v>
      </c>
      <c r="N324" s="73">
        <v>7</v>
      </c>
      <c r="O324" s="73">
        <v>0</v>
      </c>
      <c r="P324" s="73">
        <f>N324/(N324+O324)*100</f>
        <v>100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176" t="s">
        <v>946</v>
      </c>
      <c r="C325" s="179"/>
      <c r="D325" s="179"/>
      <c r="E325" s="60"/>
      <c r="F325" s="81"/>
      <c r="G325" s="376"/>
      <c r="H325" s="177"/>
      <c r="I325" s="177">
        <v>38</v>
      </c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2.75" customHeight="1">
      <c r="A326" s="340"/>
      <c r="B326" s="176" t="s">
        <v>709</v>
      </c>
      <c r="C326" s="179"/>
      <c r="D326" s="179"/>
      <c r="E326" s="60"/>
      <c r="F326" s="81"/>
      <c r="G326" s="378"/>
      <c r="H326" s="177">
        <v>185</v>
      </c>
      <c r="I326" s="177">
        <v>142</v>
      </c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customHeight="1" thickBot="1">
      <c r="A327" s="340"/>
      <c r="B327" s="57" t="s">
        <v>638</v>
      </c>
      <c r="C327" s="58"/>
      <c r="D327" s="59"/>
      <c r="E327" s="60"/>
      <c r="F327" s="81"/>
      <c r="G327" s="82"/>
      <c r="H327" s="106">
        <v>100</v>
      </c>
      <c r="I327" s="106">
        <v>95</v>
      </c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hidden="1" customHeight="1">
      <c r="A328" s="340"/>
      <c r="B328" s="57" t="s">
        <v>267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268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 thickBo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5.75" customHeight="1" thickBot="1">
      <c r="A339" s="340"/>
      <c r="B339" s="316" t="s">
        <v>158</v>
      </c>
      <c r="C339" s="316"/>
      <c r="D339" s="316"/>
      <c r="E339" s="316"/>
      <c r="F339" s="316"/>
      <c r="G339" s="316"/>
      <c r="H339" s="77">
        <f>SUM(H325:H338)</f>
        <v>285</v>
      </c>
      <c r="I339" s="77">
        <f>SUM(I325:I338)</f>
        <v>275</v>
      </c>
      <c r="J339" s="77">
        <f>SUM(J325:J338)</f>
        <v>0</v>
      </c>
      <c r="K339" s="77">
        <f>SUM(K325:K338)</f>
        <v>0</v>
      </c>
      <c r="L339" s="78">
        <f>IF(H339=0,0,(I339/H339*100))</f>
        <v>96.491228070175438</v>
      </c>
      <c r="M339" s="73">
        <f>IF(K339=0,0,(I339/K339*100))</f>
        <v>0</v>
      </c>
      <c r="N339" s="73">
        <v>24</v>
      </c>
      <c r="O339" s="73">
        <v>0</v>
      </c>
      <c r="P339" s="73">
        <f>N339/(N339+O339)*100</f>
        <v>100</v>
      </c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 t="s">
        <v>414</v>
      </c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 t="s">
        <v>415</v>
      </c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 t="s">
        <v>489</v>
      </c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/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hidden="1" customHeight="1" thickBot="1">
      <c r="A379" s="340"/>
      <c r="B379" s="316" t="s">
        <v>211</v>
      </c>
      <c r="C379" s="316"/>
      <c r="D379" s="316"/>
      <c r="E379" s="316"/>
      <c r="F379" s="316"/>
      <c r="G379" s="316"/>
      <c r="H379" s="77">
        <f>SUM(H340:H378)</f>
        <v>0</v>
      </c>
      <c r="I379" s="77">
        <f>SUM(I340:I378)</f>
        <v>0</v>
      </c>
      <c r="J379" s="77">
        <f>SUM(J340:J378)</f>
        <v>0</v>
      </c>
      <c r="K379" s="77">
        <f>SUM(K340:K378)</f>
        <v>0</v>
      </c>
      <c r="L379" s="78">
        <f>IF(H379=0,0,(I379/H379*100))</f>
        <v>0</v>
      </c>
      <c r="M379" s="73">
        <f>IF(K379=0,0,(I379/K379*100))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H287+H324+H379+H339</f>
        <v>1621</v>
      </c>
      <c r="I380" s="94">
        <f>I287+I324+I379+I339</f>
        <v>1590</v>
      </c>
      <c r="J380" s="94">
        <f>J287+J324+J379+J339</f>
        <v>0</v>
      </c>
      <c r="K380" s="94">
        <f>K287+K324+K379+K339</f>
        <v>0</v>
      </c>
      <c r="L380" s="78">
        <f>IF(H380=0,0,(I380/H380*100))</f>
        <v>98.087600246761269</v>
      </c>
      <c r="M380" s="73">
        <f>IF(K380=0,0,(I380/K380*100))</f>
        <v>0</v>
      </c>
      <c r="N380" s="94">
        <f>N287+N324+N379+N339</f>
        <v>41</v>
      </c>
      <c r="O380" s="94">
        <f>O287+O324+O379+O339</f>
        <v>0</v>
      </c>
      <c r="P380" s="73">
        <f>N380/(N380+O380)*100</f>
        <v>100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416" t="s">
        <v>286</v>
      </c>
      <c r="B381" s="176" t="s">
        <v>976</v>
      </c>
      <c r="C381" s="179"/>
      <c r="D381" s="179"/>
      <c r="E381" s="60"/>
      <c r="F381" s="119"/>
      <c r="G381" s="335"/>
      <c r="H381" s="189">
        <v>6</v>
      </c>
      <c r="I381" s="189"/>
      <c r="J381" s="58"/>
      <c r="K381" s="83"/>
      <c r="L381" s="83"/>
      <c r="M381" s="84"/>
      <c r="N381" s="84"/>
      <c r="O381" s="84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>
      <c r="A382" s="417"/>
      <c r="B382" s="176" t="s">
        <v>814</v>
      </c>
      <c r="C382" s="179" t="s">
        <v>54</v>
      </c>
      <c r="D382" s="180" t="s">
        <v>294</v>
      </c>
      <c r="E382" s="60"/>
      <c r="F382" s="81"/>
      <c r="G382" s="336"/>
      <c r="H382" s="179">
        <v>2</v>
      </c>
      <c r="I382" s="179"/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customHeight="1">
      <c r="A383" s="417"/>
      <c r="B383" s="176" t="s">
        <v>645</v>
      </c>
      <c r="C383" s="179" t="s">
        <v>108</v>
      </c>
      <c r="D383" s="180" t="s">
        <v>294</v>
      </c>
      <c r="E383" s="60"/>
      <c r="F383" s="81"/>
      <c r="G383" s="336"/>
      <c r="H383" s="179">
        <v>6</v>
      </c>
      <c r="I383" s="179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customHeight="1">
      <c r="A384" s="417"/>
      <c r="B384" s="176" t="s">
        <v>419</v>
      </c>
      <c r="C384" s="179" t="s">
        <v>280</v>
      </c>
      <c r="D384" s="180" t="s">
        <v>291</v>
      </c>
      <c r="E384" s="60"/>
      <c r="F384" s="81"/>
      <c r="G384" s="336"/>
      <c r="H384" s="179">
        <v>12</v>
      </c>
      <c r="I384" s="179">
        <v>14</v>
      </c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5.2" customHeight="1" thickBot="1">
      <c r="A385" s="417"/>
      <c r="B385" s="176" t="s">
        <v>287</v>
      </c>
      <c r="C385" s="179" t="s">
        <v>79</v>
      </c>
      <c r="D385" s="180" t="s">
        <v>288</v>
      </c>
      <c r="E385" s="60"/>
      <c r="F385" s="81"/>
      <c r="G385" s="337"/>
      <c r="H385" s="179">
        <v>27</v>
      </c>
      <c r="I385" s="179">
        <v>27</v>
      </c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hidden="1" customHeight="1">
      <c r="A386" s="417"/>
      <c r="B386" s="176" t="s">
        <v>503</v>
      </c>
      <c r="C386" s="179"/>
      <c r="D386" s="180" t="s">
        <v>79</v>
      </c>
      <c r="E386" s="60"/>
      <c r="F386" s="81"/>
      <c r="G386" s="120"/>
      <c r="H386" s="179"/>
      <c r="I386" s="179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hidden="1" customHeight="1">
      <c r="A387" s="417"/>
      <c r="B387" s="176" t="s">
        <v>503</v>
      </c>
      <c r="C387" s="179"/>
      <c r="D387" s="180" t="s">
        <v>495</v>
      </c>
      <c r="E387" s="60" t="s">
        <v>527</v>
      </c>
      <c r="F387" s="81"/>
      <c r="G387" s="120"/>
      <c r="H387" s="179"/>
      <c r="I387" s="179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417"/>
      <c r="B388" s="57" t="s">
        <v>422</v>
      </c>
      <c r="C388" s="58" t="s">
        <v>423</v>
      </c>
      <c r="D388" s="59" t="s">
        <v>121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417"/>
      <c r="B389" s="57" t="s">
        <v>422</v>
      </c>
      <c r="C389" s="58" t="s">
        <v>424</v>
      </c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417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417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417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417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417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417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417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417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417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417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417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417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417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417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417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417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417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417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417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417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417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417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417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417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417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417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417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417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417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417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417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417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417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417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417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417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417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417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417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417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417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417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417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417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417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417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417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417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417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417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417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417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417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417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417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417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417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417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417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417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417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417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417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417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417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417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417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417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417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417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417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417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417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417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417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417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417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417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417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417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417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417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417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417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417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417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417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417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417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417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417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417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417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417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417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417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417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417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417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417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417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417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417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417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417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417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417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417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417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417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417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417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417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417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417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417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417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417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417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417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417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417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417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417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417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417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417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417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417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417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417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417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417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417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417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417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417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417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417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417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417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417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417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417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417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417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417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 thickBot="1">
      <c r="A537" s="418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5" customHeight="1" thickBot="1">
      <c r="A538" s="339" t="s">
        <v>375</v>
      </c>
      <c r="B538" s="339"/>
      <c r="C538" s="339"/>
      <c r="D538" s="339"/>
      <c r="E538" s="339"/>
      <c r="F538" s="339"/>
      <c r="G538" s="93"/>
      <c r="H538" s="94">
        <f>SUM(H381:H537)</f>
        <v>53</v>
      </c>
      <c r="I538" s="94">
        <f>SUM(I381:I537)</f>
        <v>41</v>
      </c>
      <c r="J538" s="94">
        <f>SUM(J381:J537)</f>
        <v>0</v>
      </c>
      <c r="K538" s="94">
        <f>SUM(K381:K537)</f>
        <v>0</v>
      </c>
      <c r="L538" s="78">
        <f>IF(H538=0,0,(I538/H538*100))</f>
        <v>77.358490566037744</v>
      </c>
      <c r="M538" s="73">
        <f>IF(K538=0,0,(I538/K538*100))</f>
        <v>0</v>
      </c>
      <c r="N538" s="73">
        <v>4</v>
      </c>
      <c r="O538" s="73">
        <v>0</v>
      </c>
      <c r="P538" s="73">
        <f>N538/(N538+O538)*100</f>
        <v>100</v>
      </c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416" t="s">
        <v>655</v>
      </c>
      <c r="B539" s="57" t="s">
        <v>756</v>
      </c>
      <c r="C539" s="58"/>
      <c r="D539" s="59"/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417"/>
      <c r="B540" s="57" t="s">
        <v>654</v>
      </c>
      <c r="C540" s="58"/>
      <c r="D540" s="59"/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417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417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417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417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417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417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417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417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417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417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417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417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417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417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417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417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417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417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417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417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417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417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417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417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417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417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417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417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417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417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418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hidden="1" customHeight="1" thickBot="1">
      <c r="A572" s="339" t="s">
        <v>650</v>
      </c>
      <c r="B572" s="339"/>
      <c r="C572" s="339"/>
      <c r="D572" s="339"/>
      <c r="E572" s="339"/>
      <c r="F572" s="339"/>
      <c r="G572" s="93"/>
      <c r="H572" s="94">
        <f>SUM(H539:H571)</f>
        <v>0</v>
      </c>
      <c r="I572" s="94">
        <f>SUM(I539:I571)</f>
        <v>0</v>
      </c>
      <c r="J572" s="94">
        <f>SUM(J539:J571)</f>
        <v>0</v>
      </c>
      <c r="K572" s="94">
        <f>SUM(K539:K571)</f>
        <v>0</v>
      </c>
      <c r="L572" s="78">
        <f>IF(H572=0,0,(I572/H572*100))</f>
        <v>0</v>
      </c>
      <c r="M572" s="73">
        <f>IF(K572=0,0,(I572/K572*100))</f>
        <v>0</v>
      </c>
      <c r="N572" s="73"/>
      <c r="O572" s="73"/>
      <c r="P572" s="73" t="e">
        <f>N572/(N572+O572)*100</f>
        <v>#DIV/0!</v>
      </c>
      <c r="Q572" s="7"/>
      <c r="R572" s="7"/>
      <c r="S572" s="7"/>
      <c r="T572" s="7"/>
      <c r="U572" s="7"/>
      <c r="V572" s="7"/>
      <c r="W572" s="7"/>
    </row>
    <row r="573" spans="1:23" ht="12.75" hidden="1" customHeight="1">
      <c r="A573" s="314" t="s">
        <v>499</v>
      </c>
      <c r="B573" s="57" t="s">
        <v>453</v>
      </c>
      <c r="C573" s="58" t="s">
        <v>108</v>
      </c>
      <c r="D573" s="59"/>
      <c r="E573" s="60"/>
      <c r="F573" s="119"/>
      <c r="G573" s="343"/>
      <c r="H573" s="179"/>
      <c r="I573" s="179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2.75" hidden="1" customHeight="1">
      <c r="A574" s="314"/>
      <c r="B574" s="57" t="s">
        <v>144</v>
      </c>
      <c r="C574" s="58" t="s">
        <v>108</v>
      </c>
      <c r="D574" s="59"/>
      <c r="E574" s="60"/>
      <c r="F574" s="81"/>
      <c r="G574" s="343"/>
      <c r="H574" s="189"/>
      <c r="I574" s="189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82</v>
      </c>
      <c r="C575" s="58" t="s">
        <v>58</v>
      </c>
      <c r="D575" s="58" t="s">
        <v>58</v>
      </c>
      <c r="E575" s="60" t="s">
        <v>192</v>
      </c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82</v>
      </c>
      <c r="C576" s="58" t="s">
        <v>49</v>
      </c>
      <c r="D576" s="58" t="s">
        <v>49</v>
      </c>
      <c r="E576" s="60" t="s">
        <v>192</v>
      </c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8" hidden="1" customHeight="1" thickBot="1">
      <c r="A578" s="344" t="s">
        <v>500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H108+H248+H380+H572+H578+H538</f>
        <v>3867</v>
      </c>
      <c r="I579" s="130">
        <f>I108+I248+I380+I572+I578+I538</f>
        <v>3975</v>
      </c>
      <c r="J579" s="130">
        <f>J108+J248+J380+J572+J578+J538</f>
        <v>0</v>
      </c>
      <c r="K579" s="130">
        <f>K108+K248+K380+K572+K578+K538</f>
        <v>0</v>
      </c>
      <c r="L579" s="78">
        <f>IF(H579=0,0,(I579/H579*100))</f>
        <v>102.79286268425136</v>
      </c>
      <c r="M579" s="73">
        <f>IF(J579=0,0,(K579/J579*100))</f>
        <v>0</v>
      </c>
      <c r="N579" s="73">
        <f>N578+N572+N380+N248+N108</f>
        <v>79</v>
      </c>
      <c r="O579" s="73">
        <f>O578+O572+O380+O248+O108</f>
        <v>3</v>
      </c>
      <c r="P579" s="73">
        <f>N579/(N579+O579)*100</f>
        <v>96.341463414634148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3975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1.0279286268425136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1500</v>
      </c>
      <c r="I581" s="132">
        <f t="shared" si="0"/>
        <v>1539</v>
      </c>
      <c r="J581" s="132">
        <f t="shared" si="0"/>
        <v>0</v>
      </c>
      <c r="K581" s="132">
        <f t="shared" si="0"/>
        <v>0</v>
      </c>
      <c r="L581" s="132">
        <f t="shared" si="0"/>
        <v>102.60000000000001</v>
      </c>
      <c r="M581" s="132">
        <f t="shared" si="0"/>
        <v>0</v>
      </c>
      <c r="N581" s="132">
        <f t="shared" si="0"/>
        <v>20</v>
      </c>
      <c r="O581" s="132">
        <f t="shared" si="0"/>
        <v>3</v>
      </c>
      <c r="P581" s="132">
        <f t="shared" si="0"/>
        <v>86.956521739130437</v>
      </c>
      <c r="Q581" s="7"/>
      <c r="R581" s="7"/>
      <c r="S581" s="7"/>
      <c r="T581" s="7"/>
      <c r="U581" s="7"/>
      <c r="V581" s="7"/>
      <c r="W581" s="7"/>
    </row>
    <row r="582" spans="1:23" ht="16.5" thickBot="1">
      <c r="A582" s="351" t="s">
        <v>383</v>
      </c>
      <c r="B582" s="351"/>
      <c r="C582" s="351"/>
      <c r="D582" s="351"/>
      <c r="E582" s="351"/>
      <c r="F582" s="131"/>
      <c r="G582" s="132"/>
      <c r="H582" s="132">
        <f t="shared" ref="H582:O582" si="1">H134+H181+H206</f>
        <v>693</v>
      </c>
      <c r="I582" s="132">
        <f t="shared" si="1"/>
        <v>805</v>
      </c>
      <c r="J582" s="132">
        <f t="shared" si="1"/>
        <v>0</v>
      </c>
      <c r="K582" s="132">
        <f t="shared" si="1"/>
        <v>0</v>
      </c>
      <c r="L582" s="132">
        <f t="shared" si="1"/>
        <v>410.07253886010363</v>
      </c>
      <c r="M582" s="132">
        <f t="shared" si="1"/>
        <v>0</v>
      </c>
      <c r="N582" s="132">
        <f t="shared" si="1"/>
        <v>18</v>
      </c>
      <c r="O582" s="132">
        <f t="shared" si="1"/>
        <v>0</v>
      </c>
      <c r="P582" s="132">
        <f>P248</f>
        <v>100</v>
      </c>
      <c r="Q582" s="7"/>
      <c r="R582" s="7"/>
      <c r="S582" s="7"/>
      <c r="T582" s="7"/>
      <c r="U582" s="7"/>
      <c r="V582" s="7"/>
      <c r="W582" s="7"/>
    </row>
    <row r="583" spans="1:23" ht="15.75" hidden="1">
      <c r="A583" s="351" t="s">
        <v>384</v>
      </c>
      <c r="B583" s="351"/>
      <c r="C583" s="351"/>
      <c r="D583" s="351"/>
      <c r="E583" s="351"/>
      <c r="F583" s="131"/>
      <c r="G583" s="132"/>
      <c r="H583" s="132">
        <f t="shared" ref="H583:P583" si="2">H247</f>
        <v>0</v>
      </c>
      <c r="I583" s="132">
        <f t="shared" si="2"/>
        <v>0</v>
      </c>
      <c r="J583" s="132">
        <f t="shared" si="2"/>
        <v>0</v>
      </c>
      <c r="K583" s="132">
        <f t="shared" si="2"/>
        <v>0</v>
      </c>
      <c r="L583" s="132">
        <f t="shared" si="2"/>
        <v>0</v>
      </c>
      <c r="M583" s="132">
        <f t="shared" si="2"/>
        <v>0</v>
      </c>
      <c r="N583" s="132">
        <f t="shared" si="2"/>
        <v>0</v>
      </c>
      <c r="O583" s="132">
        <f t="shared" si="2"/>
        <v>0</v>
      </c>
      <c r="P583" s="132" t="e">
        <f t="shared" si="2"/>
        <v>#DIV/0!</v>
      </c>
      <c r="Q583" s="7"/>
      <c r="R583" s="7"/>
      <c r="S583" s="7"/>
      <c r="T583" s="7"/>
      <c r="U583" s="7"/>
      <c r="V583" s="7"/>
      <c r="W583" s="7"/>
    </row>
    <row r="584" spans="1:23" ht="16.5" thickBot="1">
      <c r="A584" s="351" t="s">
        <v>386</v>
      </c>
      <c r="B584" s="351"/>
      <c r="C584" s="351"/>
      <c r="D584" s="351"/>
      <c r="E584" s="351"/>
      <c r="F584" s="131"/>
      <c r="G584" s="132"/>
      <c r="H584" s="132">
        <f t="shared" ref="H584:P584" si="3">H287</f>
        <v>1156</v>
      </c>
      <c r="I584" s="132">
        <f t="shared" si="3"/>
        <v>1135</v>
      </c>
      <c r="J584" s="132">
        <f t="shared" si="3"/>
        <v>0</v>
      </c>
      <c r="K584" s="132">
        <f t="shared" si="3"/>
        <v>0</v>
      </c>
      <c r="L584" s="132">
        <f t="shared" si="3"/>
        <v>98.183391003460201</v>
      </c>
      <c r="M584" s="132">
        <f t="shared" si="3"/>
        <v>0</v>
      </c>
      <c r="N584" s="132">
        <f t="shared" si="3"/>
        <v>10</v>
      </c>
      <c r="O584" s="132">
        <f t="shared" si="3"/>
        <v>0</v>
      </c>
      <c r="P584" s="132">
        <f t="shared" si="3"/>
        <v>100</v>
      </c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387</v>
      </c>
      <c r="B585" s="351"/>
      <c r="C585" s="351"/>
      <c r="D585" s="351"/>
      <c r="E585" s="351"/>
      <c r="F585" s="131"/>
      <c r="G585" s="132"/>
      <c r="H585" s="132">
        <f>H379+H324+H339</f>
        <v>465</v>
      </c>
      <c r="I585" s="296">
        <f>I379+I324+I339</f>
        <v>455</v>
      </c>
      <c r="J585" s="132">
        <f t="shared" ref="J585:O585" si="4">J379+J324</f>
        <v>0</v>
      </c>
      <c r="K585" s="132">
        <f t="shared" si="4"/>
        <v>0</v>
      </c>
      <c r="L585" s="132">
        <f t="shared" si="4"/>
        <v>100</v>
      </c>
      <c r="M585" s="132">
        <f t="shared" si="4"/>
        <v>0</v>
      </c>
      <c r="N585" s="132">
        <f t="shared" si="4"/>
        <v>7</v>
      </c>
      <c r="O585" s="132">
        <f t="shared" si="4"/>
        <v>0</v>
      </c>
      <c r="P585" s="132">
        <f>P339</f>
        <v>100</v>
      </c>
      <c r="Q585" s="7"/>
      <c r="R585" s="7"/>
      <c r="S585" s="7"/>
      <c r="T585" s="7"/>
      <c r="U585" s="7"/>
      <c r="V585" s="7"/>
      <c r="W585" s="7"/>
    </row>
    <row r="586" spans="1:23" ht="16.5" thickBot="1">
      <c r="A586" s="351" t="s">
        <v>388</v>
      </c>
      <c r="B586" s="351"/>
      <c r="C586" s="351"/>
      <c r="D586" s="351"/>
      <c r="E586" s="351"/>
      <c r="F586" s="131"/>
      <c r="G586" s="132"/>
      <c r="H586" s="132">
        <f>H538</f>
        <v>53</v>
      </c>
      <c r="I586" s="296">
        <f>I538</f>
        <v>41</v>
      </c>
      <c r="J586" s="296">
        <f>J538</f>
        <v>0</v>
      </c>
      <c r="K586" s="296">
        <f>K538</f>
        <v>0</v>
      </c>
      <c r="L586" s="132">
        <f>L572</f>
        <v>0</v>
      </c>
      <c r="M586" s="132">
        <f>M572</f>
        <v>0</v>
      </c>
      <c r="N586" s="132">
        <f>N538</f>
        <v>4</v>
      </c>
      <c r="O586" s="296">
        <f>O538</f>
        <v>0</v>
      </c>
      <c r="P586" s="132">
        <f>P538</f>
        <v>100</v>
      </c>
      <c r="Q586" s="7"/>
      <c r="R586" s="7"/>
      <c r="S586" s="7"/>
      <c r="T586" s="7"/>
      <c r="U586" s="7"/>
      <c r="V586" s="7"/>
      <c r="W586" s="7"/>
    </row>
    <row r="587" spans="1:23" ht="16.5" hidden="1" thickBot="1">
      <c r="A587" s="351" t="s">
        <v>428</v>
      </c>
      <c r="B587" s="351"/>
      <c r="C587" s="351"/>
      <c r="D587" s="351"/>
      <c r="E587" s="351"/>
      <c r="F587" s="131"/>
      <c r="G587" s="132"/>
      <c r="H587" s="132">
        <f t="shared" ref="H587:P587" si="5">H578</f>
        <v>0</v>
      </c>
      <c r="I587" s="132">
        <f t="shared" si="5"/>
        <v>0</v>
      </c>
      <c r="J587" s="132">
        <f t="shared" si="5"/>
        <v>0</v>
      </c>
      <c r="K587" s="132">
        <f t="shared" si="5"/>
        <v>0</v>
      </c>
      <c r="L587" s="132">
        <f t="shared" si="5"/>
        <v>0</v>
      </c>
      <c r="M587" s="132">
        <f t="shared" si="5"/>
        <v>0</v>
      </c>
      <c r="N587" s="132">
        <f t="shared" si="5"/>
        <v>0</v>
      </c>
      <c r="O587" s="132">
        <f t="shared" si="5"/>
        <v>0</v>
      </c>
      <c r="P587" s="132" t="e">
        <f t="shared" si="5"/>
        <v>#DIV/0!</v>
      </c>
      <c r="Q587" s="7"/>
      <c r="R587" s="7"/>
      <c r="S587" s="7"/>
      <c r="T587" s="7"/>
      <c r="U587" s="7"/>
      <c r="V587" s="7"/>
      <c r="W587" s="7"/>
    </row>
    <row r="588" spans="1:23" ht="13.5" thickBo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"/>
      <c r="O588" s="3"/>
      <c r="P588" s="3"/>
      <c r="Q588" s="7"/>
      <c r="R588" s="7"/>
      <c r="S588" s="7"/>
      <c r="T588" s="7"/>
      <c r="U588" s="7"/>
      <c r="V588" s="7"/>
      <c r="W588" s="7"/>
    </row>
    <row r="589" spans="1:23" ht="15" thickTop="1">
      <c r="A589" s="353" t="s">
        <v>970</v>
      </c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134"/>
      <c r="O589" s="134"/>
      <c r="P589" s="134"/>
      <c r="Q589" s="7"/>
      <c r="R589" s="7"/>
      <c r="S589" s="7"/>
      <c r="T589" s="7"/>
      <c r="U589" s="7"/>
      <c r="V589" s="7"/>
      <c r="W589" s="7"/>
    </row>
    <row r="590" spans="1:23" ht="15">
      <c r="A590" s="135"/>
      <c r="B590" s="136"/>
      <c r="C590" s="137"/>
      <c r="D590" s="138"/>
      <c r="E590" s="136"/>
      <c r="F590" s="136"/>
      <c r="G590" s="139"/>
      <c r="H590" s="140"/>
      <c r="I590" s="141"/>
      <c r="J590" s="354" t="s">
        <v>390</v>
      </c>
      <c r="K590" s="354"/>
      <c r="L590" s="354"/>
      <c r="M590" s="354"/>
      <c r="N590" s="276"/>
      <c r="O590" s="276"/>
      <c r="P590" s="276"/>
      <c r="Q590" s="7"/>
      <c r="R590" s="7"/>
      <c r="S590" s="7"/>
      <c r="T590" s="7"/>
      <c r="U590" s="7"/>
      <c r="V590" s="7"/>
      <c r="W590" s="7"/>
    </row>
    <row r="591" spans="1:23" ht="15">
      <c r="A591" s="143"/>
      <c r="B591" s="144"/>
      <c r="C591" s="144"/>
      <c r="D591" s="145"/>
      <c r="E591" s="146"/>
      <c r="F591" s="144"/>
      <c r="G591" s="147"/>
      <c r="H591" s="148"/>
      <c r="I591" s="149"/>
      <c r="J591" s="150"/>
      <c r="K591" s="144"/>
      <c r="L591" s="144"/>
      <c r="M591" s="151"/>
      <c r="N591" s="151"/>
      <c r="O591" s="151"/>
      <c r="P591" s="151"/>
      <c r="Q591" s="7"/>
      <c r="R591" s="7"/>
      <c r="S591" s="7"/>
      <c r="T591" s="7"/>
      <c r="U591" s="7"/>
      <c r="V591" s="7"/>
      <c r="W591" s="7"/>
    </row>
    <row r="592" spans="1:23" ht="15.75">
      <c r="A592" s="347" t="s">
        <v>841</v>
      </c>
      <c r="B592" s="347"/>
      <c r="C592" s="347"/>
      <c r="D592" s="348" t="s">
        <v>843</v>
      </c>
      <c r="E592" s="348"/>
      <c r="F592" s="348"/>
      <c r="G592" s="348"/>
      <c r="H592" s="348"/>
      <c r="I592" s="348"/>
      <c r="J592" s="349" t="s">
        <v>391</v>
      </c>
      <c r="K592" s="349"/>
      <c r="L592" s="349"/>
      <c r="M592" s="349"/>
      <c r="N592" s="277"/>
      <c r="O592" s="277"/>
      <c r="P592" s="277"/>
      <c r="Q592" s="7"/>
      <c r="R592" s="7"/>
      <c r="S592" s="7"/>
      <c r="T592" s="7"/>
      <c r="U592" s="7"/>
      <c r="V592" s="7"/>
      <c r="W592" s="7"/>
    </row>
    <row r="593" spans="1:23" ht="15.75" thickBot="1">
      <c r="A593" s="355" t="s">
        <v>842</v>
      </c>
      <c r="B593" s="355"/>
      <c r="C593" s="355"/>
      <c r="D593" s="356" t="s">
        <v>392</v>
      </c>
      <c r="E593" s="356"/>
      <c r="F593" s="356"/>
      <c r="G593" s="356"/>
      <c r="H593" s="356"/>
      <c r="I593" s="356"/>
      <c r="J593" s="357" t="s">
        <v>393</v>
      </c>
      <c r="K593" s="357"/>
      <c r="L593" s="357"/>
      <c r="M593" s="357"/>
      <c r="N593" s="275"/>
      <c r="O593" s="275"/>
      <c r="P593" s="275"/>
      <c r="Q593" s="7"/>
      <c r="R593" s="7"/>
      <c r="S593" s="7"/>
      <c r="T593" s="7"/>
      <c r="U593" s="7"/>
      <c r="V593" s="7"/>
      <c r="W593" s="7"/>
    </row>
    <row r="594" spans="1:23" ht="15" thickTop="1">
      <c r="A594" s="154"/>
      <c r="B594" s="154"/>
      <c r="C594" s="154"/>
      <c r="D594" s="154"/>
      <c r="E594" s="155"/>
      <c r="F594" s="154"/>
      <c r="G594" s="155"/>
      <c r="H594" s="156"/>
      <c r="I594" s="156"/>
      <c r="J594" s="154"/>
      <c r="K594" s="154"/>
      <c r="L594" s="154"/>
      <c r="M594" s="154"/>
      <c r="N594" s="154"/>
      <c r="O594" s="154"/>
      <c r="P594" s="154"/>
      <c r="Q594" s="7"/>
      <c r="R594" s="7"/>
      <c r="S594" s="7"/>
      <c r="T594" s="7"/>
      <c r="U594" s="7"/>
      <c r="V594" s="7"/>
      <c r="W594" s="7"/>
    </row>
    <row r="595" spans="1:23" ht="14.25">
      <c r="A595" s="154" t="s">
        <v>394</v>
      </c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358" t="s">
        <v>395</v>
      </c>
      <c r="B596" s="358"/>
      <c r="C596" s="154">
        <f>Total!B37</f>
        <v>57589</v>
      </c>
      <c r="D596" s="157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396</v>
      </c>
      <c r="B597" s="358"/>
      <c r="C597" s="158">
        <f>Total!C37</f>
        <v>6904</v>
      </c>
      <c r="D597" s="159"/>
      <c r="E597" s="160"/>
      <c r="F597" s="7"/>
      <c r="G597" s="160"/>
      <c r="H597" s="161"/>
      <c r="I597" s="161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>
      <c r="C598" s="35">
        <f>SUM(C596:C597)</f>
        <v>64493</v>
      </c>
    </row>
  </sheetData>
  <sheetProtection selectLockedCells="1" selectUnlockedCells="1"/>
  <mergeCells count="80">
    <mergeCell ref="A597:B597"/>
    <mergeCell ref="J590:M590"/>
    <mergeCell ref="A593:C593"/>
    <mergeCell ref="D593:I593"/>
    <mergeCell ref="J593:M593"/>
    <mergeCell ref="A596:B596"/>
    <mergeCell ref="A579:G579"/>
    <mergeCell ref="A592:C592"/>
    <mergeCell ref="D592:I592"/>
    <mergeCell ref="J592:M592"/>
    <mergeCell ref="L580:M580"/>
    <mergeCell ref="A581:E581"/>
    <mergeCell ref="A582:E582"/>
    <mergeCell ref="A583:E583"/>
    <mergeCell ref="A584:E584"/>
    <mergeCell ref="A585:E585"/>
    <mergeCell ref="A580:E580"/>
    <mergeCell ref="G580:K580"/>
    <mergeCell ref="A586:E586"/>
    <mergeCell ref="A587:E587"/>
    <mergeCell ref="A588:M588"/>
    <mergeCell ref="A589:M589"/>
    <mergeCell ref="A572:F572"/>
    <mergeCell ref="A573:A577"/>
    <mergeCell ref="G573:G574"/>
    <mergeCell ref="A578:F578"/>
    <mergeCell ref="H562:H563"/>
    <mergeCell ref="A539:A571"/>
    <mergeCell ref="A381:A537"/>
    <mergeCell ref="A248:F248"/>
    <mergeCell ref="A249:A379"/>
    <mergeCell ref="I560:I561"/>
    <mergeCell ref="A380:G380"/>
    <mergeCell ref="G381:G385"/>
    <mergeCell ref="H481:H483"/>
    <mergeCell ref="H506:H507"/>
    <mergeCell ref="A538:F538"/>
    <mergeCell ref="N250:O250"/>
    <mergeCell ref="N252:O252"/>
    <mergeCell ref="B287:G287"/>
    <mergeCell ref="B324:G324"/>
    <mergeCell ref="B379:G379"/>
    <mergeCell ref="G325:G326"/>
    <mergeCell ref="B339:G339"/>
    <mergeCell ref="G250:G260"/>
    <mergeCell ref="N136:O136"/>
    <mergeCell ref="N140:O140"/>
    <mergeCell ref="B181:G181"/>
    <mergeCell ref="G182:G189"/>
    <mergeCell ref="N182:O182"/>
    <mergeCell ref="N184:O184"/>
    <mergeCell ref="A109:A247"/>
    <mergeCell ref="G110:G114"/>
    <mergeCell ref="B134:G134"/>
    <mergeCell ref="G135:G140"/>
    <mergeCell ref="B206:G206"/>
    <mergeCell ref="G207:G210"/>
    <mergeCell ref="B247:G247"/>
    <mergeCell ref="B224:G224"/>
    <mergeCell ref="A108:F108"/>
    <mergeCell ref="N8:O9"/>
    <mergeCell ref="P8:P11"/>
    <mergeCell ref="C9:F9"/>
    <mergeCell ref="D10:F10"/>
    <mergeCell ref="D11:F11"/>
    <mergeCell ref="D12:F12"/>
    <mergeCell ref="A13:A107"/>
    <mergeCell ref="G14:G20"/>
    <mergeCell ref="B48:G48"/>
    <mergeCell ref="G49:G65"/>
    <mergeCell ref="N51:N57"/>
    <mergeCell ref="H69:H70"/>
    <mergeCell ref="B74:G74"/>
    <mergeCell ref="G75:G80"/>
    <mergeCell ref="B107:G107"/>
    <mergeCell ref="A3:K3"/>
    <mergeCell ref="B7:I7"/>
    <mergeCell ref="A8:G8"/>
    <mergeCell ref="H8:I9"/>
    <mergeCell ref="J8:K9"/>
  </mergeCells>
  <printOptions horizontalCentered="1"/>
  <pageMargins left="0.51181102362204722" right="0.51181102362204722" top="0.74803149606299213" bottom="0.55118110236220474" header="0.51181102362204722" footer="0.51181102362204722"/>
  <pageSetup paperSize="9" scale="52" firstPageNumber="0" orientation="portrait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AE598"/>
  <sheetViews>
    <sheetView zoomScale="80" zoomScaleNormal="80" workbookViewId="0">
      <pane xSplit="6" ySplit="12" topLeftCell="G339" activePane="bottomRight" state="frozen"/>
      <selection pane="topRight" activeCell="G1" sqref="G1"/>
      <selection pane="bottomLeft" activeCell="A584" sqref="A584"/>
      <selection pane="bottomRight" activeCell="H251" sqref="H251:I251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14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970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0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customHeight="1">
      <c r="A14" s="325"/>
      <c r="B14" s="57" t="s">
        <v>37</v>
      </c>
      <c r="C14" s="58"/>
      <c r="D14" s="59"/>
      <c r="E14" s="60"/>
      <c r="F14" s="61"/>
      <c r="G14" s="303" t="s">
        <v>978</v>
      </c>
      <c r="H14" s="62">
        <v>250</v>
      </c>
      <c r="I14" s="63">
        <v>170</v>
      </c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57" t="s">
        <v>38</v>
      </c>
      <c r="C15" s="58"/>
      <c r="D15" s="59"/>
      <c r="E15" s="60"/>
      <c r="F15" s="61"/>
      <c r="G15" s="303"/>
      <c r="H15" s="62">
        <v>250</v>
      </c>
      <c r="I15" s="63">
        <v>200</v>
      </c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2.75" customHeight="1">
      <c r="A16" s="325"/>
      <c r="B16" s="57" t="s">
        <v>40</v>
      </c>
      <c r="C16" s="58"/>
      <c r="D16" s="59"/>
      <c r="E16" s="60"/>
      <c r="F16" s="61"/>
      <c r="G16" s="303"/>
      <c r="H16" s="62">
        <v>100</v>
      </c>
      <c r="I16" s="62">
        <v>100</v>
      </c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5.2" customHeight="1" thickBot="1">
      <c r="A17" s="325"/>
      <c r="B17" s="57" t="s">
        <v>39</v>
      </c>
      <c r="C17" s="58"/>
      <c r="D17" s="59"/>
      <c r="E17" s="60"/>
      <c r="F17" s="61"/>
      <c r="G17" s="303"/>
      <c r="H17" s="62">
        <v>170</v>
      </c>
      <c r="I17" s="62">
        <v>170</v>
      </c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5.2" hidden="1" customHeight="1">
      <c r="A18" s="325"/>
      <c r="B18" s="57" t="s">
        <v>40</v>
      </c>
      <c r="C18" s="58"/>
      <c r="D18" s="59"/>
      <c r="E18" s="60"/>
      <c r="F18" s="61"/>
      <c r="G18" s="303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41</v>
      </c>
      <c r="C19" s="58"/>
      <c r="D19" s="59"/>
      <c r="E19" s="60"/>
      <c r="F19" s="61"/>
      <c r="G19" s="303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303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770</v>
      </c>
      <c r="I48" s="69">
        <f>SUM(I13:I47)</f>
        <v>640</v>
      </c>
      <c r="J48" s="70">
        <f>SUM(J13:J47)</f>
        <v>0</v>
      </c>
      <c r="K48" s="70">
        <f>SUM(K13:K47)</f>
        <v>0</v>
      </c>
      <c r="L48" s="71">
        <f>IF(H48=0,0,(I48/H48*100))</f>
        <v>83.116883116883116</v>
      </c>
      <c r="M48" s="72">
        <f>IF(K48=0,0,(J48/K48*100))</f>
        <v>0</v>
      </c>
      <c r="N48" s="72">
        <v>9</v>
      </c>
      <c r="O48" s="72">
        <v>1</v>
      </c>
      <c r="P48" s="73">
        <f>N48/(N48+O48)*100</f>
        <v>90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61</v>
      </c>
      <c r="C49" s="58" t="s">
        <v>42</v>
      </c>
      <c r="D49" s="59" t="s">
        <v>126</v>
      </c>
      <c r="E49" s="60"/>
      <c r="F49" s="61"/>
      <c r="G49" s="326" t="s">
        <v>979</v>
      </c>
      <c r="H49" s="62">
        <v>100</v>
      </c>
      <c r="I49" s="62">
        <v>100</v>
      </c>
      <c r="J49" s="58"/>
      <c r="K49" s="55"/>
      <c r="L49" s="55"/>
      <c r="M49" s="56"/>
      <c r="N49" s="392"/>
      <c r="O49" s="392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63</v>
      </c>
      <c r="C50" s="58" t="s">
        <v>54</v>
      </c>
      <c r="D50" s="59" t="s">
        <v>79</v>
      </c>
      <c r="E50" s="60"/>
      <c r="F50" s="61"/>
      <c r="G50" s="326"/>
      <c r="H50" s="62">
        <v>100</v>
      </c>
      <c r="I50" s="62">
        <v>180</v>
      </c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37</v>
      </c>
      <c r="C51" s="58" t="s">
        <v>42</v>
      </c>
      <c r="D51" s="59" t="s">
        <v>79</v>
      </c>
      <c r="E51" s="60"/>
      <c r="F51" s="61"/>
      <c r="G51" s="326"/>
      <c r="H51" s="62">
        <v>250</v>
      </c>
      <c r="I51" s="62">
        <v>170</v>
      </c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57" t="s">
        <v>38</v>
      </c>
      <c r="C52" s="58" t="s">
        <v>42</v>
      </c>
      <c r="D52" s="59" t="s">
        <v>79</v>
      </c>
      <c r="E52" s="60"/>
      <c r="F52" s="61"/>
      <c r="G52" s="326"/>
      <c r="H52" s="64">
        <v>300</v>
      </c>
      <c r="I52" s="64">
        <v>300</v>
      </c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customHeight="1">
      <c r="A53" s="325"/>
      <c r="B53" s="57" t="s">
        <v>40</v>
      </c>
      <c r="C53" s="58" t="s">
        <v>42</v>
      </c>
      <c r="D53" s="59" t="s">
        <v>79</v>
      </c>
      <c r="E53" s="60"/>
      <c r="F53" s="61"/>
      <c r="G53" s="326"/>
      <c r="H53" s="64">
        <v>100</v>
      </c>
      <c r="I53" s="64">
        <v>100</v>
      </c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customHeight="1">
      <c r="A54" s="325"/>
      <c r="B54" s="57" t="s">
        <v>39</v>
      </c>
      <c r="C54" s="58" t="s">
        <v>42</v>
      </c>
      <c r="D54" s="59" t="s">
        <v>79</v>
      </c>
      <c r="E54" s="60"/>
      <c r="F54" s="61"/>
      <c r="G54" s="326"/>
      <c r="H54" s="64">
        <v>15</v>
      </c>
      <c r="I54" s="64">
        <v>15</v>
      </c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customHeight="1">
      <c r="A55" s="325"/>
      <c r="B55" s="57" t="s">
        <v>39</v>
      </c>
      <c r="C55" s="58" t="s">
        <v>42</v>
      </c>
      <c r="D55" s="59" t="s">
        <v>126</v>
      </c>
      <c r="E55" s="60"/>
      <c r="F55" s="61"/>
      <c r="G55" s="326"/>
      <c r="H55" s="64">
        <v>155</v>
      </c>
      <c r="I55" s="64">
        <v>155</v>
      </c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customHeight="1">
      <c r="A56" s="325"/>
      <c r="B56" s="57" t="s">
        <v>64</v>
      </c>
      <c r="C56" s="58" t="s">
        <v>42</v>
      </c>
      <c r="D56" s="59" t="s">
        <v>79</v>
      </c>
      <c r="E56" s="60"/>
      <c r="F56" s="61"/>
      <c r="G56" s="326"/>
      <c r="H56" s="64">
        <v>200</v>
      </c>
      <c r="I56" s="64">
        <v>160</v>
      </c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5.2" customHeight="1">
      <c r="A57" s="325"/>
      <c r="B57" s="57" t="s">
        <v>62</v>
      </c>
      <c r="C57" s="58" t="s">
        <v>54</v>
      </c>
      <c r="D57" s="59" t="s">
        <v>79</v>
      </c>
      <c r="E57" s="60"/>
      <c r="F57" s="61"/>
      <c r="G57" s="326"/>
      <c r="H57" s="62">
        <v>100</v>
      </c>
      <c r="I57" s="62">
        <v>100</v>
      </c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5.2" customHeight="1">
      <c r="A58" s="325"/>
      <c r="B58" s="57" t="s">
        <v>38</v>
      </c>
      <c r="C58" s="58" t="s">
        <v>42</v>
      </c>
      <c r="D58" s="59" t="s">
        <v>126</v>
      </c>
      <c r="E58" s="60"/>
      <c r="F58" s="61"/>
      <c r="G58" s="326"/>
      <c r="H58" s="62">
        <v>100</v>
      </c>
      <c r="I58" s="62">
        <v>100</v>
      </c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5.2" customHeight="1" thickBot="1">
      <c r="A59" s="325"/>
      <c r="B59" s="57" t="s">
        <v>61</v>
      </c>
      <c r="C59" s="58" t="s">
        <v>42</v>
      </c>
      <c r="D59" s="59" t="s">
        <v>79</v>
      </c>
      <c r="E59" s="60"/>
      <c r="F59" s="61"/>
      <c r="G59" s="326"/>
      <c r="H59" s="62"/>
      <c r="I59" s="62">
        <v>80</v>
      </c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63</v>
      </c>
      <c r="C60" s="58" t="s">
        <v>54</v>
      </c>
      <c r="D60" s="59" t="s">
        <v>43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1420</v>
      </c>
      <c r="I74" s="77">
        <f>SUM(I49:I73)</f>
        <v>1460</v>
      </c>
      <c r="J74" s="77">
        <f>SUM(J49:J73)</f>
        <v>0</v>
      </c>
      <c r="K74" s="77">
        <f>SUM(K49:K73)</f>
        <v>0</v>
      </c>
      <c r="L74" s="78">
        <f>IF(H74=0,0,(I74/H74*100))</f>
        <v>102.8169014084507</v>
      </c>
      <c r="M74" s="78">
        <f>IF(J74=0,0,(K74/J74*100))</f>
        <v>0</v>
      </c>
      <c r="N74" s="73">
        <v>9</v>
      </c>
      <c r="O74" s="73">
        <v>3</v>
      </c>
      <c r="P74" s="73">
        <f>N74/(N74+O74)*100</f>
        <v>75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75</v>
      </c>
      <c r="C75" s="58" t="s">
        <v>76</v>
      </c>
      <c r="D75" s="58" t="s">
        <v>77</v>
      </c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1420</v>
      </c>
      <c r="I108" s="77">
        <f>I74+I107</f>
        <v>1460</v>
      </c>
      <c r="J108" s="77">
        <f>J74+J107</f>
        <v>0</v>
      </c>
      <c r="K108" s="77">
        <f>K74+K107</f>
        <v>0</v>
      </c>
      <c r="L108" s="78">
        <f>IF(H108=0,0,(I108/H108*100))</f>
        <v>102.8169014084507</v>
      </c>
      <c r="M108" s="78">
        <f>IF(J108=0,0,(K108/J108*100))</f>
        <v>0</v>
      </c>
      <c r="N108" s="77">
        <f>N48+N74</f>
        <v>18</v>
      </c>
      <c r="O108" s="77">
        <f>O48+O74</f>
        <v>4</v>
      </c>
      <c r="P108" s="73">
        <f>N108/(N108+O108)*100</f>
        <v>81.818181818181827</v>
      </c>
      <c r="Q108" s="7"/>
      <c r="R108" s="7"/>
      <c r="S108" s="7"/>
      <c r="T108" s="7"/>
      <c r="U108" s="7"/>
      <c r="V108" s="7"/>
      <c r="W108" s="7"/>
    </row>
    <row r="109" spans="1:23" ht="12.75" hidden="1" customHeight="1">
      <c r="A109" s="314" t="s">
        <v>106</v>
      </c>
      <c r="B109" s="57" t="s">
        <v>107</v>
      </c>
      <c r="C109" s="58" t="s">
        <v>108</v>
      </c>
      <c r="D109" s="59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160</v>
      </c>
      <c r="C110" s="58" t="s">
        <v>108</v>
      </c>
      <c r="D110" s="58"/>
      <c r="E110" s="60"/>
      <c r="F110" s="81"/>
      <c r="G110" s="359"/>
      <c r="H110" s="62"/>
      <c r="I110" s="62">
        <v>56</v>
      </c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2" customHeight="1">
      <c r="A111" s="314"/>
      <c r="B111" s="57" t="s">
        <v>109</v>
      </c>
      <c r="C111" s="58" t="s">
        <v>108</v>
      </c>
      <c r="D111" s="58"/>
      <c r="E111" s="60"/>
      <c r="F111" s="81"/>
      <c r="G111" s="359"/>
      <c r="H111" s="62">
        <v>76</v>
      </c>
      <c r="I111" s="62">
        <v>76</v>
      </c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5.2" customHeight="1">
      <c r="A112" s="314"/>
      <c r="B112" s="57" t="s">
        <v>456</v>
      </c>
      <c r="C112" s="58" t="s">
        <v>108</v>
      </c>
      <c r="D112" s="58"/>
      <c r="E112" s="60"/>
      <c r="F112" s="81"/>
      <c r="G112" s="359"/>
      <c r="H112" s="62">
        <v>200</v>
      </c>
      <c r="I112" s="62">
        <v>144</v>
      </c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5.2" customHeight="1">
      <c r="A113" s="314"/>
      <c r="B113" s="57" t="s">
        <v>738</v>
      </c>
      <c r="C113" s="58" t="s">
        <v>42</v>
      </c>
      <c r="D113" s="58" t="s">
        <v>126</v>
      </c>
      <c r="E113" s="60"/>
      <c r="F113" s="81"/>
      <c r="G113" s="359"/>
      <c r="H113" s="62">
        <v>20</v>
      </c>
      <c r="I113" s="62">
        <v>20</v>
      </c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customHeight="1">
      <c r="A114" s="314"/>
      <c r="B114" s="57" t="s">
        <v>738</v>
      </c>
      <c r="C114" s="58" t="s">
        <v>42</v>
      </c>
      <c r="D114" s="58" t="s">
        <v>127</v>
      </c>
      <c r="E114" s="60"/>
      <c r="F114" s="81"/>
      <c r="G114" s="359"/>
      <c r="H114" s="62">
        <v>12</v>
      </c>
      <c r="I114" s="62">
        <v>12</v>
      </c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customHeight="1">
      <c r="A115" s="314"/>
      <c r="B115" s="57" t="s">
        <v>738</v>
      </c>
      <c r="C115" s="58" t="s">
        <v>42</v>
      </c>
      <c r="D115" s="58" t="s">
        <v>119</v>
      </c>
      <c r="E115" s="60"/>
      <c r="F115" s="81"/>
      <c r="G115" s="359"/>
      <c r="H115" s="62">
        <v>20</v>
      </c>
      <c r="I115" s="62">
        <v>20</v>
      </c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customHeight="1" thickBot="1">
      <c r="A116" s="314"/>
      <c r="B116" s="57" t="s">
        <v>82</v>
      </c>
      <c r="C116" s="58" t="s">
        <v>980</v>
      </c>
      <c r="D116" s="58" t="s">
        <v>980</v>
      </c>
      <c r="E116" s="60" t="s">
        <v>84</v>
      </c>
      <c r="F116" s="81"/>
      <c r="G116" s="359"/>
      <c r="H116" s="62">
        <v>20</v>
      </c>
      <c r="I116" s="62">
        <v>20</v>
      </c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131</v>
      </c>
      <c r="C117" s="58" t="s">
        <v>108</v>
      </c>
      <c r="D117" s="59"/>
      <c r="E117" s="60"/>
      <c r="F117" s="81"/>
      <c r="G117" s="359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348</v>
      </c>
      <c r="I134" s="77">
        <f>SUM(I109:I133)</f>
        <v>348</v>
      </c>
      <c r="J134" s="77">
        <f>SUM(J109:J133)</f>
        <v>0</v>
      </c>
      <c r="K134" s="77">
        <f>SUM(K109:K133)</f>
        <v>0</v>
      </c>
      <c r="L134" s="78">
        <f>IF(H134=0,0,(I134/H134*100))</f>
        <v>100</v>
      </c>
      <c r="M134" s="78">
        <f>IF(J134=0,0,(K134/J134*100))</f>
        <v>0</v>
      </c>
      <c r="N134" s="73">
        <v>6</v>
      </c>
      <c r="O134" s="73">
        <v>0</v>
      </c>
      <c r="P134" s="73">
        <f>N134/(N134+O134)*100</f>
        <v>100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456</v>
      </c>
      <c r="C135" s="58" t="s">
        <v>108</v>
      </c>
      <c r="D135" s="58" t="s">
        <v>137</v>
      </c>
      <c r="E135" s="60"/>
      <c r="F135" s="81"/>
      <c r="G135" s="363" t="s">
        <v>982</v>
      </c>
      <c r="H135" s="58">
        <v>20</v>
      </c>
      <c r="I135" s="58">
        <v>20</v>
      </c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 thickBot="1">
      <c r="A136" s="314"/>
      <c r="B136" s="57" t="s">
        <v>435</v>
      </c>
      <c r="C136" s="58" t="s">
        <v>108</v>
      </c>
      <c r="D136" s="58" t="s">
        <v>137</v>
      </c>
      <c r="E136" s="60"/>
      <c r="F136" s="81"/>
      <c r="G136" s="363"/>
      <c r="H136" s="58">
        <v>10</v>
      </c>
      <c r="I136" s="58"/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customHeight="1" thickBot="1">
      <c r="A137" s="314"/>
      <c r="B137" s="57" t="s">
        <v>981</v>
      </c>
      <c r="C137" s="58" t="s">
        <v>108</v>
      </c>
      <c r="D137" s="58" t="s">
        <v>137</v>
      </c>
      <c r="E137" s="60"/>
      <c r="F137" s="81"/>
      <c r="G137" s="363"/>
      <c r="H137" s="58">
        <v>10</v>
      </c>
      <c r="I137" s="58"/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customHeight="1">
      <c r="A138" s="314"/>
      <c r="B138" s="57" t="s">
        <v>115</v>
      </c>
      <c r="C138" s="58" t="s">
        <v>42</v>
      </c>
      <c r="D138" s="59" t="s">
        <v>521</v>
      </c>
      <c r="E138" s="60"/>
      <c r="F138" s="81"/>
      <c r="G138" s="363"/>
      <c r="H138" s="58">
        <v>48</v>
      </c>
      <c r="I138" s="58">
        <v>48</v>
      </c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customHeight="1">
      <c r="A139" s="314"/>
      <c r="B139" s="57" t="s">
        <v>89</v>
      </c>
      <c r="C139" s="58" t="s">
        <v>42</v>
      </c>
      <c r="D139" s="58" t="s">
        <v>298</v>
      </c>
      <c r="E139" s="60"/>
      <c r="F139" s="81"/>
      <c r="G139" s="363"/>
      <c r="H139" s="58">
        <v>40</v>
      </c>
      <c r="I139" s="58">
        <v>40</v>
      </c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customHeight="1">
      <c r="A140" s="314"/>
      <c r="B140" s="57" t="s">
        <v>204</v>
      </c>
      <c r="C140" s="58" t="s">
        <v>91</v>
      </c>
      <c r="D140" s="58" t="s">
        <v>547</v>
      </c>
      <c r="E140" s="60"/>
      <c r="F140" s="81"/>
      <c r="G140" s="363"/>
      <c r="H140" s="62">
        <v>40</v>
      </c>
      <c r="I140" s="62">
        <v>40</v>
      </c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2.75" customHeight="1">
      <c r="A141" s="314"/>
      <c r="B141" s="57" t="s">
        <v>208</v>
      </c>
      <c r="C141" s="58" t="s">
        <v>54</v>
      </c>
      <c r="D141" s="58" t="s">
        <v>136</v>
      </c>
      <c r="E141" s="60"/>
      <c r="F141" s="81"/>
      <c r="G141" s="82"/>
      <c r="H141" s="62"/>
      <c r="I141" s="62">
        <v>4</v>
      </c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2.75" customHeight="1" thickBot="1">
      <c r="A142" s="314"/>
      <c r="B142" s="57" t="s">
        <v>160</v>
      </c>
      <c r="C142" s="58" t="s">
        <v>108</v>
      </c>
      <c r="D142" s="58"/>
      <c r="E142" s="60"/>
      <c r="F142" s="81"/>
      <c r="G142" s="82"/>
      <c r="H142" s="62"/>
      <c r="I142" s="62">
        <v>60</v>
      </c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2.75" hidden="1" customHeight="1">
      <c r="A143" s="314"/>
      <c r="B143" s="57" t="s">
        <v>435</v>
      </c>
      <c r="C143" s="58" t="s">
        <v>108</v>
      </c>
      <c r="D143" s="59"/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109</v>
      </c>
      <c r="C144" s="58" t="s">
        <v>108</v>
      </c>
      <c r="D144" s="59"/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634</v>
      </c>
      <c r="C145" s="58" t="s">
        <v>226</v>
      </c>
      <c r="D145" s="58" t="s">
        <v>226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534</v>
      </c>
      <c r="C146" s="58" t="s">
        <v>127</v>
      </c>
      <c r="D146" s="59" t="s">
        <v>458</v>
      </c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730</v>
      </c>
      <c r="C147" s="58" t="s">
        <v>127</v>
      </c>
      <c r="D147" s="59" t="s">
        <v>458</v>
      </c>
      <c r="E147" s="60"/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 t="s">
        <v>434</v>
      </c>
      <c r="C148" s="58" t="s">
        <v>226</v>
      </c>
      <c r="D148" s="58" t="s">
        <v>226</v>
      </c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 t="s">
        <v>135</v>
      </c>
      <c r="C149" s="58" t="s">
        <v>42</v>
      </c>
      <c r="D149" s="59" t="s">
        <v>136</v>
      </c>
      <c r="E149" s="60" t="s">
        <v>137</v>
      </c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 t="s">
        <v>82</v>
      </c>
      <c r="C150" s="58" t="s">
        <v>226</v>
      </c>
      <c r="D150" s="58" t="s">
        <v>226</v>
      </c>
      <c r="E150" s="60" t="s">
        <v>84</v>
      </c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 t="s">
        <v>261</v>
      </c>
      <c r="C151" s="58"/>
      <c r="D151" s="59" t="s">
        <v>458</v>
      </c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 t="s">
        <v>118</v>
      </c>
      <c r="C152" s="58" t="s">
        <v>42</v>
      </c>
      <c r="D152" s="59" t="s">
        <v>111</v>
      </c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 t="s">
        <v>118</v>
      </c>
      <c r="C153" s="58" t="s">
        <v>42</v>
      </c>
      <c r="D153" s="59" t="s">
        <v>79</v>
      </c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 t="s">
        <v>450</v>
      </c>
      <c r="C154" s="58"/>
      <c r="D154" s="59" t="s">
        <v>116</v>
      </c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168</v>
      </c>
      <c r="I181" s="77">
        <f>SUM(I135:I180)</f>
        <v>212</v>
      </c>
      <c r="J181" s="77">
        <f>SUM(J135:J180)</f>
        <v>0</v>
      </c>
      <c r="K181" s="77">
        <f>SUM(K135:K180)</f>
        <v>0</v>
      </c>
      <c r="L181" s="78">
        <f>IF(H181=0,0,(I181/H181*100))</f>
        <v>126.19047619047619</v>
      </c>
      <c r="M181" s="78">
        <f>IF(J181=0,0,(K181/J181*100))</f>
        <v>0</v>
      </c>
      <c r="N181" s="73">
        <v>6</v>
      </c>
      <c r="O181" s="73">
        <v>0</v>
      </c>
      <c r="P181" s="73">
        <f>N181/(N181+O181)*100</f>
        <v>100</v>
      </c>
      <c r="Q181" s="7"/>
      <c r="R181" s="7"/>
      <c r="S181" s="7"/>
      <c r="T181" s="7"/>
      <c r="U181" s="7"/>
      <c r="V181" s="7"/>
      <c r="W181" s="7"/>
    </row>
    <row r="182" spans="1:23" ht="12.75" hidden="1" customHeight="1" thickBot="1">
      <c r="A182" s="314"/>
      <c r="B182" s="57" t="s">
        <v>214</v>
      </c>
      <c r="C182" s="58" t="s">
        <v>42</v>
      </c>
      <c r="D182" s="59" t="s">
        <v>81</v>
      </c>
      <c r="E182" s="60" t="s">
        <v>406</v>
      </c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customHeight="1" thickBot="1">
      <c r="A183" s="314"/>
      <c r="B183" s="57" t="s">
        <v>61</v>
      </c>
      <c r="C183" s="58" t="s">
        <v>42</v>
      </c>
      <c r="D183" s="58" t="s">
        <v>79</v>
      </c>
      <c r="E183" s="60"/>
      <c r="F183" s="81"/>
      <c r="G183" s="329"/>
      <c r="H183" s="58">
        <v>200</v>
      </c>
      <c r="I183" s="58">
        <v>200</v>
      </c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2.75" customHeight="1" thickBot="1">
      <c r="A184" s="314"/>
      <c r="B184" s="57" t="s">
        <v>973</v>
      </c>
      <c r="C184" s="58" t="s">
        <v>108</v>
      </c>
      <c r="D184" s="59" t="s">
        <v>883</v>
      </c>
      <c r="E184" s="60"/>
      <c r="F184" s="81"/>
      <c r="G184" s="329"/>
      <c r="H184" s="58">
        <v>100</v>
      </c>
      <c r="I184" s="58">
        <v>100</v>
      </c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2.75" hidden="1" customHeight="1">
      <c r="A185" s="314"/>
      <c r="B185" s="57" t="s">
        <v>446</v>
      </c>
      <c r="C185" s="58" t="s">
        <v>108</v>
      </c>
      <c r="D185" s="59" t="s">
        <v>127</v>
      </c>
      <c r="E185" s="60"/>
      <c r="F185" s="81"/>
      <c r="G185" s="329"/>
      <c r="H185" s="58"/>
      <c r="I185" s="58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hidden="1" customHeight="1">
      <c r="A186" s="314"/>
      <c r="B186" s="57" t="s">
        <v>109</v>
      </c>
      <c r="C186" s="58" t="s">
        <v>108</v>
      </c>
      <c r="D186" s="58"/>
      <c r="E186" s="60"/>
      <c r="F186" s="81"/>
      <c r="G186" s="329"/>
      <c r="H186" s="58"/>
      <c r="I186" s="58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252</v>
      </c>
      <c r="C187" s="58" t="s">
        <v>127</v>
      </c>
      <c r="D187" s="59" t="s">
        <v>139</v>
      </c>
      <c r="E187" s="60"/>
      <c r="F187" s="81"/>
      <c r="G187" s="329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757</v>
      </c>
      <c r="C188" s="58" t="s">
        <v>226</v>
      </c>
      <c r="D188" s="58" t="s">
        <v>226</v>
      </c>
      <c r="E188" s="60"/>
      <c r="F188" s="81"/>
      <c r="G188" s="82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757</v>
      </c>
      <c r="C189" s="58" t="s">
        <v>119</v>
      </c>
      <c r="D189" s="58" t="s">
        <v>119</v>
      </c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407</v>
      </c>
      <c r="C190" s="58" t="s">
        <v>108</v>
      </c>
      <c r="D190" s="59"/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408</v>
      </c>
      <c r="C191" s="58" t="s">
        <v>108</v>
      </c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57" t="s">
        <v>163</v>
      </c>
      <c r="C198" s="58" t="s">
        <v>108</v>
      </c>
      <c r="D198" s="59" t="s">
        <v>101</v>
      </c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>
      <c r="A199" s="314"/>
      <c r="B199" s="57" t="s">
        <v>163</v>
      </c>
      <c r="C199" s="58" t="s">
        <v>91</v>
      </c>
      <c r="D199" s="59" t="s">
        <v>127</v>
      </c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164</v>
      </c>
      <c r="C200" s="58" t="s">
        <v>91</v>
      </c>
      <c r="D200" s="59" t="s">
        <v>101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165</v>
      </c>
      <c r="C201" s="58" t="s">
        <v>91</v>
      </c>
      <c r="D201" s="59"/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167</v>
      </c>
      <c r="C203" s="58" t="s">
        <v>108</v>
      </c>
      <c r="D203" s="59" t="s">
        <v>168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169</v>
      </c>
      <c r="C204" s="58" t="s">
        <v>108</v>
      </c>
      <c r="D204" s="59" t="s">
        <v>170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175</v>
      </c>
      <c r="E212" s="60" t="s">
        <v>176</v>
      </c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 thickBo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5.2" customHeight="1" thickBot="1">
      <c r="A218" s="314"/>
      <c r="B218" s="316" t="s">
        <v>158</v>
      </c>
      <c r="C218" s="316"/>
      <c r="D218" s="316"/>
      <c r="E218" s="316"/>
      <c r="F218" s="316"/>
      <c r="G218" s="316"/>
      <c r="H218" s="77">
        <f>SUM(H183:H217)</f>
        <v>300</v>
      </c>
      <c r="I218" s="77">
        <f>SUM(I183:I217)</f>
        <v>300</v>
      </c>
      <c r="J218" s="77">
        <f>SUM(J183:J217)</f>
        <v>0</v>
      </c>
      <c r="K218" s="77">
        <f>SUM(K183:K217)</f>
        <v>0</v>
      </c>
      <c r="L218" s="78">
        <f>IF(H218=0,0,(I218/H218*100))</f>
        <v>100</v>
      </c>
      <c r="M218" s="73">
        <f>IF(K218=0,0,(I218/K218*100))</f>
        <v>0</v>
      </c>
      <c r="N218" s="73">
        <v>6</v>
      </c>
      <c r="O218" s="73">
        <v>0</v>
      </c>
      <c r="P218" s="73">
        <f>N218/(N218+O218)*100</f>
        <v>100</v>
      </c>
      <c r="Q218" s="7"/>
      <c r="R218" s="7"/>
      <c r="S218" s="7"/>
      <c r="T218" s="7"/>
      <c r="U218" s="7"/>
      <c r="V218" s="7"/>
      <c r="W218" s="7"/>
    </row>
    <row r="219" spans="1:23" ht="15.2" hidden="1" customHeight="1">
      <c r="A219" s="314"/>
      <c r="B219" s="57" t="s">
        <v>82</v>
      </c>
      <c r="C219" s="58" t="s">
        <v>111</v>
      </c>
      <c r="D219" s="59" t="s">
        <v>111</v>
      </c>
      <c r="E219" s="60" t="s">
        <v>192</v>
      </c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5.2" hidden="1" customHeight="1">
      <c r="A220" s="314"/>
      <c r="B220" s="57" t="s">
        <v>299</v>
      </c>
      <c r="C220" s="58" t="s">
        <v>42</v>
      </c>
      <c r="D220" s="59" t="s">
        <v>476</v>
      </c>
      <c r="E220" s="60"/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118</v>
      </c>
      <c r="C221" s="58" t="s">
        <v>42</v>
      </c>
      <c r="D221" s="59" t="s">
        <v>159</v>
      </c>
      <c r="E221" s="60"/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426</v>
      </c>
      <c r="C222" s="58" t="s">
        <v>42</v>
      </c>
      <c r="D222" s="59" t="s">
        <v>126</v>
      </c>
      <c r="E222" s="60"/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536</v>
      </c>
      <c r="C223" s="58" t="s">
        <v>42</v>
      </c>
      <c r="D223" s="59" t="s">
        <v>126</v>
      </c>
      <c r="E223" s="60"/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537</v>
      </c>
      <c r="C224" s="59" t="s">
        <v>126</v>
      </c>
      <c r="D224" s="59" t="s">
        <v>126</v>
      </c>
      <c r="E224" s="60"/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160</v>
      </c>
      <c r="C225" s="58" t="s">
        <v>108</v>
      </c>
      <c r="D225" s="58"/>
      <c r="E225" s="60"/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/>
      <c r="C226" s="58"/>
      <c r="D226" s="58"/>
      <c r="E226" s="60"/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/>
      <c r="C227" s="58"/>
      <c r="D227" s="59"/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 thickBo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5.75" hidden="1" customHeight="1" thickBot="1">
      <c r="A230" s="314"/>
      <c r="B230" s="316" t="s">
        <v>211</v>
      </c>
      <c r="C230" s="316"/>
      <c r="D230" s="316"/>
      <c r="E230" s="316"/>
      <c r="F230" s="316"/>
      <c r="G230" s="316"/>
      <c r="H230" s="77">
        <f>SUM(H219:H229)</f>
        <v>0</v>
      </c>
      <c r="I230" s="77">
        <f>SUM(I219:I229)</f>
        <v>0</v>
      </c>
      <c r="J230" s="77">
        <f>SUM(J219:J229)</f>
        <v>0</v>
      </c>
      <c r="K230" s="77">
        <f>SUM(K219:K229)</f>
        <v>0</v>
      </c>
      <c r="L230" s="78">
        <f>IF(H230=0,0,(I230/H230*100))</f>
        <v>0</v>
      </c>
      <c r="M230" s="73">
        <f>IF(K230=0,0,(I230/K230*100))</f>
        <v>0</v>
      </c>
      <c r="N230" s="73"/>
      <c r="O230" s="73"/>
      <c r="P230" s="73" t="e">
        <f>N230/(N230+O230)*100</f>
        <v>#DIV/0!</v>
      </c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630</v>
      </c>
      <c r="C231" s="59" t="s">
        <v>108</v>
      </c>
      <c r="D231" s="59"/>
      <c r="E231" s="60"/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hidden="1" customHeight="1" thickBot="1">
      <c r="A247" s="314"/>
      <c r="B247" s="316" t="s">
        <v>609</v>
      </c>
      <c r="C247" s="316"/>
      <c r="D247" s="316"/>
      <c r="E247" s="316"/>
      <c r="F247" s="316"/>
      <c r="G247" s="316"/>
      <c r="H247" s="77">
        <f>SUM(H231:H246)</f>
        <v>0</v>
      </c>
      <c r="I247" s="77">
        <f>SUM(I231:I246)</f>
        <v>0</v>
      </c>
      <c r="J247" s="77">
        <f>SUM(J231:J246)</f>
        <v>0</v>
      </c>
      <c r="K247" s="77">
        <f>SUM(K231:K246)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H247+H218+H181+H134+H230</f>
        <v>816</v>
      </c>
      <c r="I248" s="94">
        <f>I247+I218+I181+I134+I230</f>
        <v>860</v>
      </c>
      <c r="J248" s="94">
        <f>J247+J218+J181+J134+J230</f>
        <v>0</v>
      </c>
      <c r="K248" s="94">
        <f>K247+K218+K181+K134+K230</f>
        <v>0</v>
      </c>
      <c r="L248" s="78">
        <f>IF(H248=0,0,(I248/H248*100))</f>
        <v>105.3921568627451</v>
      </c>
      <c r="M248" s="73">
        <f>IF(J248=0,0,(K248/J248*100))</f>
        <v>0</v>
      </c>
      <c r="N248" s="94">
        <f>N247+N218+N181+N134</f>
        <v>18</v>
      </c>
      <c r="O248" s="94">
        <f>O247+O218+O181+O134</f>
        <v>0</v>
      </c>
      <c r="P248" s="73">
        <f>N248/(N248+O248)*100</f>
        <v>100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>
      <c r="A250" s="340"/>
      <c r="B250" s="57" t="s">
        <v>214</v>
      </c>
      <c r="C250" s="58" t="s">
        <v>42</v>
      </c>
      <c r="D250" s="58" t="s">
        <v>929</v>
      </c>
      <c r="E250" s="60" t="s">
        <v>215</v>
      </c>
      <c r="F250" s="81"/>
      <c r="G250" s="359"/>
      <c r="H250" s="62">
        <v>200</v>
      </c>
      <c r="I250" s="62">
        <v>536</v>
      </c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customHeight="1">
      <c r="A251" s="340"/>
      <c r="B251" s="57" t="s">
        <v>953</v>
      </c>
      <c r="C251" s="58" t="s">
        <v>42</v>
      </c>
      <c r="D251" s="58" t="s">
        <v>929</v>
      </c>
      <c r="E251" s="60" t="s">
        <v>215</v>
      </c>
      <c r="F251" s="81"/>
      <c r="G251" s="359"/>
      <c r="H251" s="64">
        <v>100</v>
      </c>
      <c r="I251" s="62">
        <v>100</v>
      </c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customHeight="1">
      <c r="A252" s="340"/>
      <c r="B252" s="57" t="s">
        <v>214</v>
      </c>
      <c r="C252" s="58" t="s">
        <v>42</v>
      </c>
      <c r="D252" s="58" t="s">
        <v>154</v>
      </c>
      <c r="E252" s="60" t="s">
        <v>546</v>
      </c>
      <c r="F252" s="81"/>
      <c r="G252" s="359"/>
      <c r="H252" s="64">
        <v>200</v>
      </c>
      <c r="I252" s="62">
        <v>140</v>
      </c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customHeight="1">
      <c r="A253" s="340"/>
      <c r="B253" s="57" t="s">
        <v>214</v>
      </c>
      <c r="C253" s="58" t="s">
        <v>42</v>
      </c>
      <c r="D253" s="58" t="s">
        <v>298</v>
      </c>
      <c r="E253" s="60" t="s">
        <v>546</v>
      </c>
      <c r="F253" s="81"/>
      <c r="G253" s="359"/>
      <c r="H253" s="64">
        <v>200</v>
      </c>
      <c r="I253" s="62">
        <v>152</v>
      </c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5.2" customHeight="1">
      <c r="A254" s="340"/>
      <c r="B254" s="57" t="s">
        <v>214</v>
      </c>
      <c r="C254" s="58" t="s">
        <v>42</v>
      </c>
      <c r="D254" s="58" t="s">
        <v>928</v>
      </c>
      <c r="E254" s="60" t="s">
        <v>215</v>
      </c>
      <c r="F254" s="81"/>
      <c r="G254" s="359"/>
      <c r="H254" s="64"/>
      <c r="I254" s="64">
        <v>228</v>
      </c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5.2" customHeight="1">
      <c r="A255" s="340"/>
      <c r="B255" s="57" t="s">
        <v>214</v>
      </c>
      <c r="C255" s="58" t="s">
        <v>42</v>
      </c>
      <c r="D255" s="58" t="s">
        <v>983</v>
      </c>
      <c r="E255" s="60" t="s">
        <v>215</v>
      </c>
      <c r="F255" s="81"/>
      <c r="G255" s="359"/>
      <c r="H255" s="64"/>
      <c r="I255" s="64">
        <v>100</v>
      </c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5.2" customHeight="1">
      <c r="A256" s="340"/>
      <c r="B256" s="57" t="s">
        <v>214</v>
      </c>
      <c r="C256" s="58" t="s">
        <v>42</v>
      </c>
      <c r="D256" s="58" t="s">
        <v>929</v>
      </c>
      <c r="E256" s="60" t="s">
        <v>546</v>
      </c>
      <c r="F256" s="81"/>
      <c r="G256" s="359"/>
      <c r="H256" s="64">
        <v>100</v>
      </c>
      <c r="I256" s="64">
        <v>2</v>
      </c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5.2" customHeight="1">
      <c r="A257" s="340"/>
      <c r="B257" s="57" t="s">
        <v>214</v>
      </c>
      <c r="C257" s="58" t="s">
        <v>42</v>
      </c>
      <c r="D257" s="58" t="s">
        <v>451</v>
      </c>
      <c r="E257" s="60" t="s">
        <v>215</v>
      </c>
      <c r="F257" s="81"/>
      <c r="G257" s="359"/>
      <c r="H257" s="64">
        <v>200</v>
      </c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customHeight="1">
      <c r="A258" s="340"/>
      <c r="B258" s="57" t="s">
        <v>75</v>
      </c>
      <c r="C258" s="58" t="s">
        <v>76</v>
      </c>
      <c r="D258" s="58" t="s">
        <v>984</v>
      </c>
      <c r="E258" s="60"/>
      <c r="F258" s="81"/>
      <c r="G258" s="359"/>
      <c r="H258" s="64">
        <v>100</v>
      </c>
      <c r="I258" s="64"/>
      <c r="J258" s="104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customHeight="1" thickBot="1">
      <c r="A259" s="340"/>
      <c r="B259" s="57" t="s">
        <v>214</v>
      </c>
      <c r="C259" s="58" t="s">
        <v>42</v>
      </c>
      <c r="D259" s="58" t="s">
        <v>451</v>
      </c>
      <c r="E259" s="60" t="s">
        <v>546</v>
      </c>
      <c r="F259" s="81"/>
      <c r="G259" s="359"/>
      <c r="H259" s="64">
        <v>100</v>
      </c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214</v>
      </c>
      <c r="C260" s="58" t="s">
        <v>79</v>
      </c>
      <c r="D260" s="59" t="s">
        <v>152</v>
      </c>
      <c r="E260" s="60" t="s">
        <v>546</v>
      </c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1200</v>
      </c>
      <c r="I287" s="77">
        <f>SUM(I249:I286)</f>
        <v>1258</v>
      </c>
      <c r="J287" s="77">
        <f>SUM(J249:J286)</f>
        <v>0</v>
      </c>
      <c r="K287" s="77">
        <f>SUM(K249:K286)</f>
        <v>0</v>
      </c>
      <c r="L287" s="78">
        <f>IF(H287=0,0,(I287/H287*100))</f>
        <v>104.83333333333333</v>
      </c>
      <c r="M287" s="73">
        <f>IF(J287=0,0,(K287/J287*100))</f>
        <v>0</v>
      </c>
      <c r="N287" s="73">
        <v>9</v>
      </c>
      <c r="O287" s="73">
        <v>0</v>
      </c>
      <c r="P287" s="73">
        <f>N287/(N287+O287)*100</f>
        <v>100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551</v>
      </c>
      <c r="C288" s="58"/>
      <c r="D288" s="58"/>
      <c r="E288" s="60"/>
      <c r="F288" s="81"/>
      <c r="G288" s="376" t="s">
        <v>985</v>
      </c>
      <c r="H288" s="106">
        <v>50</v>
      </c>
      <c r="I288" s="106">
        <v>73</v>
      </c>
      <c r="J288" s="58"/>
      <c r="K288" s="86"/>
      <c r="L288" s="86"/>
      <c r="M288" s="87"/>
      <c r="N288" s="87"/>
      <c r="O288" s="87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5.2" customHeight="1">
      <c r="A289" s="340"/>
      <c r="B289" s="57" t="s">
        <v>483</v>
      </c>
      <c r="C289" s="58"/>
      <c r="D289" s="58"/>
      <c r="E289" s="60"/>
      <c r="F289" s="81"/>
      <c r="G289" s="377"/>
      <c r="H289" s="106"/>
      <c r="I289" s="106">
        <v>31</v>
      </c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2.75" customHeight="1">
      <c r="A290" s="340"/>
      <c r="B290" s="57" t="s">
        <v>709</v>
      </c>
      <c r="C290" s="58"/>
      <c r="D290" s="59"/>
      <c r="E290" s="60"/>
      <c r="F290" s="81"/>
      <c r="G290" s="377"/>
      <c r="H290" s="106">
        <v>50</v>
      </c>
      <c r="I290" s="106">
        <v>76</v>
      </c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customHeight="1">
      <c r="A291" s="340"/>
      <c r="B291" s="57" t="s">
        <v>740</v>
      </c>
      <c r="C291" s="58"/>
      <c r="D291" s="58"/>
      <c r="E291" s="60"/>
      <c r="F291" s="81"/>
      <c r="G291" s="378"/>
      <c r="H291" s="106">
        <v>40</v>
      </c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customHeight="1" thickBot="1">
      <c r="A292" s="340"/>
      <c r="B292" s="57" t="s">
        <v>732</v>
      </c>
      <c r="C292" s="58"/>
      <c r="D292" s="58"/>
      <c r="E292" s="60"/>
      <c r="F292" s="81"/>
      <c r="G292" s="82"/>
      <c r="H292" s="106">
        <v>40</v>
      </c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180</v>
      </c>
      <c r="I324" s="77">
        <f>SUM(I288:I323)</f>
        <v>180</v>
      </c>
      <c r="J324" s="77">
        <f>SUM(J288:J323)</f>
        <v>0</v>
      </c>
      <c r="K324" s="77">
        <f>SUM(K288:K323)</f>
        <v>0</v>
      </c>
      <c r="L324" s="78">
        <f>IF(H324=0,0,(I324/H324*100))</f>
        <v>100</v>
      </c>
      <c r="M324" s="73">
        <f>IF(K324=0,0,(I324/K324*100))</f>
        <v>0</v>
      </c>
      <c r="N324" s="73">
        <v>7</v>
      </c>
      <c r="O324" s="73">
        <v>0</v>
      </c>
      <c r="P324" s="73">
        <f>N324/(N324+O324)*100</f>
        <v>100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709</v>
      </c>
      <c r="C325" s="59"/>
      <c r="D325" s="59"/>
      <c r="E325" s="60"/>
      <c r="F325" s="81"/>
      <c r="G325" s="335"/>
      <c r="H325" s="106">
        <v>180</v>
      </c>
      <c r="I325" s="106">
        <v>180</v>
      </c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2.75" customHeight="1">
      <c r="A326" s="340"/>
      <c r="B326" s="57" t="s">
        <v>638</v>
      </c>
      <c r="C326" s="58"/>
      <c r="D326" s="59"/>
      <c r="E326" s="60"/>
      <c r="F326" s="81"/>
      <c r="G326" s="336"/>
      <c r="H326" s="106">
        <v>120</v>
      </c>
      <c r="I326" s="106">
        <v>95</v>
      </c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customHeight="1">
      <c r="A327" s="340"/>
      <c r="B327" s="57" t="s">
        <v>986</v>
      </c>
      <c r="C327" s="58"/>
      <c r="D327" s="59"/>
      <c r="E327" s="60"/>
      <c r="F327" s="81"/>
      <c r="G327" s="336"/>
      <c r="H327" s="106"/>
      <c r="I327" s="106"/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customHeight="1">
      <c r="A328" s="340"/>
      <c r="B328" s="57" t="s">
        <v>934</v>
      </c>
      <c r="C328" s="58"/>
      <c r="D328" s="58"/>
      <c r="E328" s="60"/>
      <c r="F328" s="81"/>
      <c r="G328" s="336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customHeight="1">
      <c r="A329" s="340"/>
      <c r="B329" s="57" t="s">
        <v>987</v>
      </c>
      <c r="C329" s="58"/>
      <c r="D329" s="58"/>
      <c r="E329" s="60"/>
      <c r="F329" s="81"/>
      <c r="G329" s="336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customHeight="1">
      <c r="A330" s="340"/>
      <c r="B330" s="117" t="s">
        <v>988</v>
      </c>
      <c r="C330" s="58"/>
      <c r="D330" s="59"/>
      <c r="E330" s="60"/>
      <c r="F330" s="81"/>
      <c r="G330" s="337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customHeight="1" thickBot="1">
      <c r="A331" s="340"/>
      <c r="B331" s="117" t="s">
        <v>989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 thickBo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6.5" customHeight="1" thickBot="1">
      <c r="A339" s="340"/>
      <c r="B339" s="316" t="s">
        <v>158</v>
      </c>
      <c r="C339" s="316"/>
      <c r="D339" s="316"/>
      <c r="E339" s="316"/>
      <c r="F339" s="316"/>
      <c r="G339" s="316"/>
      <c r="H339" s="77">
        <f>SUM(H325:H338)</f>
        <v>300</v>
      </c>
      <c r="I339" s="77">
        <f>SUM(I325:I338)</f>
        <v>275</v>
      </c>
      <c r="J339" s="77">
        <f>SUM(J325:J338)</f>
        <v>0</v>
      </c>
      <c r="K339" s="77">
        <f>SUM(K325:K338)</f>
        <v>0</v>
      </c>
      <c r="L339" s="78">
        <f>IF(H339=0,0,(I339/H339*100))</f>
        <v>91.666666666666657</v>
      </c>
      <c r="M339" s="73">
        <f>IF(K339=0,0,(I339/K339*100))</f>
        <v>0</v>
      </c>
      <c r="N339" s="73">
        <v>23</v>
      </c>
      <c r="O339" s="73">
        <v>0</v>
      </c>
      <c r="P339" s="73">
        <f>N339/(N339+O339)*100</f>
        <v>100</v>
      </c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 t="s">
        <v>638</v>
      </c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 t="s">
        <v>636</v>
      </c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 t="s">
        <v>497</v>
      </c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 t="s">
        <v>214</v>
      </c>
      <c r="C343" s="58" t="s">
        <v>42</v>
      </c>
      <c r="D343" s="59" t="s">
        <v>796</v>
      </c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 t="s">
        <v>75</v>
      </c>
      <c r="C344" s="58" t="s">
        <v>54</v>
      </c>
      <c r="D344" s="59" t="s">
        <v>402</v>
      </c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 t="s">
        <v>795</v>
      </c>
      <c r="C345" s="58" t="s">
        <v>108</v>
      </c>
      <c r="D345" s="59" t="s">
        <v>101</v>
      </c>
      <c r="E345" s="60" t="s">
        <v>459</v>
      </c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hidden="1" customHeight="1" thickBot="1">
      <c r="A379" s="340"/>
      <c r="B379" s="316" t="s">
        <v>158</v>
      </c>
      <c r="C379" s="316"/>
      <c r="D379" s="316"/>
      <c r="E379" s="316"/>
      <c r="F379" s="316"/>
      <c r="G379" s="316"/>
      <c r="H379" s="77">
        <f>SUM(H340:H378)</f>
        <v>0</v>
      </c>
      <c r="I379" s="77">
        <f>SUM(I340:I378)</f>
        <v>0</v>
      </c>
      <c r="J379" s="77">
        <f>SUM(J340:J378)</f>
        <v>0</v>
      </c>
      <c r="K379" s="77">
        <f>SUM(K340:K378)</f>
        <v>0</v>
      </c>
      <c r="L379" s="78">
        <f>IF(H379=0,0,(I379/H379*100))</f>
        <v>0</v>
      </c>
      <c r="M379" s="73">
        <f>IF(K379=0,0,(I379/K379*100))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H287+H324+H379+H339</f>
        <v>1680</v>
      </c>
      <c r="I380" s="94">
        <f>I287+I324+I379+I339</f>
        <v>1713</v>
      </c>
      <c r="J380" s="94">
        <f>J287+J324+J379+J339</f>
        <v>0</v>
      </c>
      <c r="K380" s="94">
        <f>K287+K324+K379+K339</f>
        <v>0</v>
      </c>
      <c r="L380" s="78">
        <f>IF(H380=0,0,(I380/H380*100))</f>
        <v>101.96428571428571</v>
      </c>
      <c r="M380" s="73">
        <f>IF(J380=0,0,(K380/J380*100))</f>
        <v>0</v>
      </c>
      <c r="N380" s="94">
        <f>N287+N324+N379+N339</f>
        <v>39</v>
      </c>
      <c r="O380" s="94">
        <f>O287+O324+O379+O339</f>
        <v>0</v>
      </c>
      <c r="P380" s="73">
        <f>N380/(N380+O380)*100</f>
        <v>100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286</v>
      </c>
      <c r="B381" s="57" t="s">
        <v>503</v>
      </c>
      <c r="C381" s="58"/>
      <c r="D381" s="58" t="s">
        <v>79</v>
      </c>
      <c r="E381" s="60"/>
      <c r="F381" s="119"/>
      <c r="G381" s="419"/>
      <c r="H381" s="106">
        <v>70</v>
      </c>
      <c r="I381" s="106">
        <v>53</v>
      </c>
      <c r="J381" s="58"/>
      <c r="K381" s="83"/>
      <c r="L381" s="83"/>
      <c r="M381" s="84"/>
      <c r="N381" s="327"/>
      <c r="O381" s="327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 thickBot="1">
      <c r="A382" s="342"/>
      <c r="B382" s="57" t="s">
        <v>529</v>
      </c>
      <c r="C382" s="58"/>
      <c r="D382" s="58" t="s">
        <v>126</v>
      </c>
      <c r="E382" s="60"/>
      <c r="F382" s="81"/>
      <c r="G382" s="419"/>
      <c r="H382" s="58"/>
      <c r="I382" s="58">
        <v>20</v>
      </c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hidden="1" customHeight="1">
      <c r="A383" s="342"/>
      <c r="B383" s="57" t="s">
        <v>503</v>
      </c>
      <c r="C383" s="58"/>
      <c r="D383" s="58" t="s">
        <v>111</v>
      </c>
      <c r="E383" s="60"/>
      <c r="F383" s="81"/>
      <c r="G383" s="419"/>
      <c r="H383" s="58"/>
      <c r="I383" s="58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hidden="1" customHeight="1">
      <c r="A384" s="342"/>
      <c r="B384" s="57" t="s">
        <v>478</v>
      </c>
      <c r="C384" s="58" t="s">
        <v>159</v>
      </c>
      <c r="D384" s="58" t="s">
        <v>191</v>
      </c>
      <c r="E384" s="60"/>
      <c r="F384" s="81"/>
      <c r="G384" s="120"/>
      <c r="H384" s="58"/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5.2" hidden="1" customHeight="1">
      <c r="A385" s="342"/>
      <c r="B385" s="57" t="s">
        <v>478</v>
      </c>
      <c r="C385" s="58" t="s">
        <v>159</v>
      </c>
      <c r="D385" s="59" t="s">
        <v>79</v>
      </c>
      <c r="E385" s="60"/>
      <c r="F385" s="81"/>
      <c r="G385" s="120"/>
      <c r="H385" s="58"/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5.2" hidden="1" customHeight="1">
      <c r="A386" s="342"/>
      <c r="B386" s="57" t="s">
        <v>452</v>
      </c>
      <c r="C386" s="58" t="s">
        <v>79</v>
      </c>
      <c r="D386" s="59" t="s">
        <v>288</v>
      </c>
      <c r="E386" s="60"/>
      <c r="F386" s="81"/>
      <c r="G386" s="120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hidden="1" customHeight="1">
      <c r="A387" s="342"/>
      <c r="B387" s="57" t="s">
        <v>506</v>
      </c>
      <c r="C387" s="58" t="s">
        <v>79</v>
      </c>
      <c r="D387" s="59" t="s">
        <v>288</v>
      </c>
      <c r="E387" s="60"/>
      <c r="F387" s="81"/>
      <c r="G387" s="1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538</v>
      </c>
      <c r="C388" s="58" t="s">
        <v>108</v>
      </c>
      <c r="D388" s="59"/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/>
      <c r="C389" s="58"/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70</v>
      </c>
      <c r="I572" s="94">
        <f>SUM(I381:I571)</f>
        <v>73</v>
      </c>
      <c r="J572" s="121">
        <f>SUM(J381:J571)</f>
        <v>0</v>
      </c>
      <c r="K572" s="121">
        <f>SUM(K381:K571)</f>
        <v>0</v>
      </c>
      <c r="L572" s="78">
        <f>IF(H572=0,0,(I572/H572*100))</f>
        <v>104.28571428571429</v>
      </c>
      <c r="M572" s="73">
        <f>IF(J572=0,0,(K572/J572*100))</f>
        <v>0</v>
      </c>
      <c r="N572" s="73">
        <v>4</v>
      </c>
      <c r="O572" s="73">
        <v>0</v>
      </c>
      <c r="P572" s="73">
        <f>N572/(N572+O572)*100</f>
        <v>100</v>
      </c>
      <c r="Q572" s="7"/>
      <c r="R572" s="7"/>
      <c r="S572" s="7"/>
      <c r="T572" s="7"/>
      <c r="U572" s="7"/>
      <c r="V572" s="7"/>
      <c r="W572" s="7"/>
    </row>
    <row r="573" spans="1:23" ht="15.2" hidden="1" customHeight="1">
      <c r="A573" s="314" t="s">
        <v>14</v>
      </c>
      <c r="B573" s="57" t="s">
        <v>727</v>
      </c>
      <c r="C573" s="58"/>
      <c r="D573" s="58"/>
      <c r="E573" s="60"/>
      <c r="F573" s="81"/>
      <c r="G573" s="82"/>
      <c r="H573" s="62"/>
      <c r="I573" s="62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5.2" hidden="1" customHeight="1">
      <c r="A574" s="314"/>
      <c r="B574" s="57" t="s">
        <v>728</v>
      </c>
      <c r="C574" s="58"/>
      <c r="D574" s="59"/>
      <c r="E574" s="60"/>
      <c r="F574" s="81"/>
      <c r="G574" s="82"/>
      <c r="H574" s="62"/>
      <c r="I574" s="62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560</v>
      </c>
      <c r="C575" s="58"/>
      <c r="D575" s="58"/>
      <c r="E575" s="60"/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82</v>
      </c>
      <c r="C576" s="58" t="s">
        <v>49</v>
      </c>
      <c r="D576" s="58" t="s">
        <v>49</v>
      </c>
      <c r="E576" s="60" t="s">
        <v>192</v>
      </c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5.2" hidden="1" customHeight="1" thickBot="1">
      <c r="A578" s="344" t="s">
        <v>722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3986</v>
      </c>
      <c r="I579" s="130">
        <f>I108+I248+I380+I572+I578</f>
        <v>4106</v>
      </c>
      <c r="J579" s="130">
        <f>J108+J248+J380+J572+J578</f>
        <v>0</v>
      </c>
      <c r="K579" s="130">
        <f>K108+K248+K380+K572+K578</f>
        <v>0</v>
      </c>
      <c r="L579" s="78">
        <f>IF(H579=0,0,(I579/H579*100))</f>
        <v>103.01053687907678</v>
      </c>
      <c r="M579" s="73">
        <f>IF(J579=0,0,(K579/J579*100))</f>
        <v>0</v>
      </c>
      <c r="N579" s="73">
        <f>N578+N572+N380+N248+N108</f>
        <v>79</v>
      </c>
      <c r="O579" s="73">
        <f>O578+O572+O380+O248+O108</f>
        <v>4</v>
      </c>
      <c r="P579" s="73">
        <f>N579/(N579+O579)*100</f>
        <v>95.180722891566262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4106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1.0301053687907678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1420</v>
      </c>
      <c r="I581" s="132">
        <f t="shared" si="0"/>
        <v>1460</v>
      </c>
      <c r="J581" s="132">
        <f t="shared" si="0"/>
        <v>0</v>
      </c>
      <c r="K581" s="132">
        <f t="shared" si="0"/>
        <v>0</v>
      </c>
      <c r="L581" s="132">
        <f t="shared" si="0"/>
        <v>102.8169014084507</v>
      </c>
      <c r="M581" s="132">
        <f t="shared" si="0"/>
        <v>0</v>
      </c>
      <c r="N581" s="132">
        <f t="shared" si="0"/>
        <v>18</v>
      </c>
      <c r="O581" s="132">
        <f t="shared" si="0"/>
        <v>4</v>
      </c>
      <c r="P581" s="132">
        <f t="shared" si="0"/>
        <v>81.818181818181827</v>
      </c>
      <c r="Q581" s="7"/>
      <c r="R581" s="7"/>
      <c r="S581" s="7"/>
      <c r="T581" s="7"/>
      <c r="U581" s="7"/>
      <c r="V581" s="7"/>
      <c r="W581" s="7"/>
    </row>
    <row r="582" spans="1:23" ht="15.75">
      <c r="A582" s="351" t="s">
        <v>383</v>
      </c>
      <c r="B582" s="351"/>
      <c r="C582" s="351"/>
      <c r="D582" s="351"/>
      <c r="E582" s="351"/>
      <c r="F582" s="131"/>
      <c r="G582" s="132"/>
      <c r="H582" s="132">
        <f t="shared" ref="H582:M582" si="1">H218+H181+H134</f>
        <v>816</v>
      </c>
      <c r="I582" s="132">
        <f t="shared" si="1"/>
        <v>860</v>
      </c>
      <c r="J582" s="132">
        <f t="shared" si="1"/>
        <v>0</v>
      </c>
      <c r="K582" s="132">
        <f t="shared" si="1"/>
        <v>0</v>
      </c>
      <c r="L582" s="132">
        <f t="shared" si="1"/>
        <v>326.1904761904762</v>
      </c>
      <c r="M582" s="132">
        <f t="shared" si="1"/>
        <v>0</v>
      </c>
      <c r="N582" s="132">
        <f>N248</f>
        <v>18</v>
      </c>
      <c r="O582" s="132">
        <f>O248</f>
        <v>0</v>
      </c>
      <c r="P582" s="132">
        <f>P248</f>
        <v>100</v>
      </c>
      <c r="Q582" s="7"/>
      <c r="R582" s="7"/>
      <c r="S582" s="7"/>
      <c r="T582" s="7"/>
      <c r="U582" s="7"/>
      <c r="V582" s="7"/>
      <c r="W582" s="7"/>
    </row>
    <row r="583" spans="1:23" ht="15.75">
      <c r="A583" s="351" t="s">
        <v>384</v>
      </c>
      <c r="B583" s="351"/>
      <c r="C583" s="351"/>
      <c r="D583" s="351"/>
      <c r="E583" s="351"/>
      <c r="F583" s="131"/>
      <c r="G583" s="132"/>
      <c r="H583" s="132">
        <f t="shared" ref="H583:M583" si="2">H247</f>
        <v>0</v>
      </c>
      <c r="I583" s="132">
        <f t="shared" si="2"/>
        <v>0</v>
      </c>
      <c r="J583" s="132">
        <f t="shared" si="2"/>
        <v>0</v>
      </c>
      <c r="K583" s="132">
        <f t="shared" si="2"/>
        <v>0</v>
      </c>
      <c r="L583" s="132">
        <f t="shared" si="2"/>
        <v>0</v>
      </c>
      <c r="M583" s="132">
        <f t="shared" si="2"/>
        <v>0</v>
      </c>
      <c r="N583" s="132"/>
      <c r="O583" s="132"/>
      <c r="P583" s="132"/>
      <c r="Q583" s="7"/>
      <c r="R583" s="7"/>
      <c r="S583" s="7"/>
      <c r="T583" s="7"/>
      <c r="U583" s="7"/>
      <c r="V583" s="7"/>
      <c r="W583" s="7"/>
    </row>
    <row r="584" spans="1:23" ht="15.75">
      <c r="A584" s="351" t="s">
        <v>386</v>
      </c>
      <c r="B584" s="351"/>
      <c r="C584" s="351"/>
      <c r="D584" s="351"/>
      <c r="E584" s="351"/>
      <c r="F584" s="131"/>
      <c r="G584" s="132"/>
      <c r="H584" s="132">
        <f t="shared" ref="H584:M584" si="3">H287</f>
        <v>1200</v>
      </c>
      <c r="I584" s="132">
        <f t="shared" si="3"/>
        <v>1258</v>
      </c>
      <c r="J584" s="132">
        <f t="shared" si="3"/>
        <v>0</v>
      </c>
      <c r="K584" s="132">
        <f t="shared" si="3"/>
        <v>0</v>
      </c>
      <c r="L584" s="132">
        <f t="shared" si="3"/>
        <v>104.83333333333333</v>
      </c>
      <c r="M584" s="132">
        <f t="shared" si="3"/>
        <v>0</v>
      </c>
      <c r="N584" s="132"/>
      <c r="O584" s="132"/>
      <c r="P584" s="132"/>
      <c r="Q584" s="7"/>
      <c r="R584" s="7"/>
      <c r="S584" s="7"/>
      <c r="T584" s="7"/>
      <c r="U584" s="7"/>
      <c r="V584" s="7"/>
      <c r="W584" s="7"/>
    </row>
    <row r="585" spans="1:23" ht="15.75">
      <c r="A585" s="351" t="s">
        <v>387</v>
      </c>
      <c r="B585" s="351"/>
      <c r="C585" s="351"/>
      <c r="D585" s="351"/>
      <c r="E585" s="351"/>
      <c r="F585" s="131"/>
      <c r="G585" s="132"/>
      <c r="H585" s="132">
        <f t="shared" ref="H585:P585" si="4">H380</f>
        <v>1680</v>
      </c>
      <c r="I585" s="132">
        <f t="shared" si="4"/>
        <v>1713</v>
      </c>
      <c r="J585" s="132">
        <f t="shared" si="4"/>
        <v>0</v>
      </c>
      <c r="K585" s="132">
        <f t="shared" si="4"/>
        <v>0</v>
      </c>
      <c r="L585" s="132">
        <f t="shared" si="4"/>
        <v>101.96428571428571</v>
      </c>
      <c r="M585" s="132">
        <f t="shared" si="4"/>
        <v>0</v>
      </c>
      <c r="N585" s="132">
        <f t="shared" si="4"/>
        <v>39</v>
      </c>
      <c r="O585" s="132">
        <f t="shared" si="4"/>
        <v>0</v>
      </c>
      <c r="P585" s="132">
        <f t="shared" si="4"/>
        <v>100</v>
      </c>
      <c r="Q585" s="7"/>
      <c r="R585" s="7"/>
      <c r="S585" s="7"/>
      <c r="T585" s="7"/>
      <c r="U585" s="7"/>
      <c r="V585" s="7"/>
      <c r="W585" s="7"/>
    </row>
    <row r="586" spans="1:23" ht="15.75">
      <c r="A586" s="351" t="s">
        <v>388</v>
      </c>
      <c r="B586" s="351"/>
      <c r="C586" s="351"/>
      <c r="D586" s="351"/>
      <c r="E586" s="351"/>
      <c r="F586" s="131"/>
      <c r="G586" s="132"/>
      <c r="H586" s="132">
        <f t="shared" ref="H586:P586" si="5">H572</f>
        <v>70</v>
      </c>
      <c r="I586" s="132">
        <f t="shared" si="5"/>
        <v>73</v>
      </c>
      <c r="J586" s="132">
        <f t="shared" si="5"/>
        <v>0</v>
      </c>
      <c r="K586" s="132">
        <f t="shared" si="5"/>
        <v>0</v>
      </c>
      <c r="L586" s="132">
        <f t="shared" si="5"/>
        <v>104.28571428571429</v>
      </c>
      <c r="M586" s="132">
        <f t="shared" si="5"/>
        <v>0</v>
      </c>
      <c r="N586" s="132">
        <f t="shared" si="5"/>
        <v>4</v>
      </c>
      <c r="O586" s="132">
        <f t="shared" si="5"/>
        <v>0</v>
      </c>
      <c r="P586" s="132">
        <f t="shared" si="5"/>
        <v>100</v>
      </c>
      <c r="Q586" s="7"/>
      <c r="R586" s="7"/>
      <c r="S586" s="7"/>
      <c r="T586" s="7"/>
      <c r="U586" s="7"/>
      <c r="V586" s="7"/>
      <c r="W586" s="7"/>
    </row>
    <row r="587" spans="1:23" ht="15.75">
      <c r="A587" s="351" t="s">
        <v>428</v>
      </c>
      <c r="B587" s="351"/>
      <c r="C587" s="351"/>
      <c r="D587" s="351"/>
      <c r="E587" s="351"/>
      <c r="F587" s="131"/>
      <c r="G587" s="132"/>
      <c r="H587" s="132">
        <f t="shared" ref="H587:P587" si="6">H578</f>
        <v>0</v>
      </c>
      <c r="I587" s="132">
        <f t="shared" si="6"/>
        <v>0</v>
      </c>
      <c r="J587" s="132">
        <f t="shared" si="6"/>
        <v>0</v>
      </c>
      <c r="K587" s="132">
        <f t="shared" si="6"/>
        <v>0</v>
      </c>
      <c r="L587" s="132">
        <f t="shared" si="6"/>
        <v>0</v>
      </c>
      <c r="M587" s="132">
        <f t="shared" si="6"/>
        <v>0</v>
      </c>
      <c r="N587" s="132">
        <f t="shared" si="6"/>
        <v>0</v>
      </c>
      <c r="O587" s="132">
        <f t="shared" si="6"/>
        <v>0</v>
      </c>
      <c r="P587" s="132" t="e">
        <f t="shared" si="6"/>
        <v>#DIV/0!</v>
      </c>
      <c r="Q587" s="7"/>
      <c r="R587" s="7"/>
      <c r="S587" s="7"/>
      <c r="T587" s="7"/>
      <c r="U587" s="7"/>
      <c r="V587" s="7"/>
      <c r="W587" s="7"/>
    </row>
    <row r="588" spans="1:23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"/>
      <c r="O588" s="3"/>
      <c r="P588" s="3"/>
      <c r="Q588" s="7"/>
      <c r="R588" s="7"/>
      <c r="S588" s="7"/>
      <c r="T588" s="7"/>
      <c r="U588" s="7"/>
      <c r="V588" s="7"/>
      <c r="W588" s="7"/>
    </row>
    <row r="589" spans="1:23" ht="15" thickTop="1">
      <c r="A589" s="353" t="s">
        <v>977</v>
      </c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134"/>
      <c r="O589" s="134"/>
      <c r="P589" s="134"/>
      <c r="Q589" s="7"/>
      <c r="R589" s="7"/>
      <c r="S589" s="7"/>
      <c r="T589" s="7"/>
      <c r="U589" s="7"/>
      <c r="V589" s="7"/>
      <c r="W589" s="7"/>
    </row>
    <row r="590" spans="1:23" ht="15">
      <c r="A590" s="135"/>
      <c r="B590" s="136"/>
      <c r="C590" s="137"/>
      <c r="D590" s="138"/>
      <c r="E590" s="136"/>
      <c r="F590" s="136"/>
      <c r="G590" s="139"/>
      <c r="H590" s="140"/>
      <c r="I590" s="141"/>
      <c r="J590" s="354" t="s">
        <v>390</v>
      </c>
      <c r="K590" s="354"/>
      <c r="L590" s="354"/>
      <c r="M590" s="354"/>
      <c r="N590" s="276"/>
      <c r="O590" s="276"/>
      <c r="P590" s="276"/>
      <c r="Q590" s="7"/>
      <c r="R590" s="7"/>
      <c r="S590" s="7"/>
      <c r="T590" s="7"/>
      <c r="U590" s="7"/>
      <c r="V590" s="7"/>
      <c r="W590" s="7"/>
    </row>
    <row r="591" spans="1:23" ht="15">
      <c r="A591" s="143"/>
      <c r="B591" s="144"/>
      <c r="C591" s="144"/>
      <c r="D591" s="145"/>
      <c r="E591" s="146"/>
      <c r="F591" s="144"/>
      <c r="G591" s="147"/>
      <c r="H591" s="148"/>
      <c r="I591" s="149"/>
      <c r="J591" s="150"/>
      <c r="K591" s="144"/>
      <c r="L591" s="144"/>
      <c r="M591" s="151"/>
      <c r="N591" s="151"/>
      <c r="O591" s="151"/>
      <c r="P591" s="151"/>
      <c r="Q591" s="7"/>
      <c r="R591" s="7"/>
      <c r="S591" s="7"/>
      <c r="T591" s="7"/>
      <c r="U591" s="7"/>
      <c r="V591" s="7"/>
      <c r="W591" s="7"/>
    </row>
    <row r="592" spans="1:23" ht="15.75">
      <c r="A592" s="347" t="s">
        <v>841</v>
      </c>
      <c r="B592" s="347"/>
      <c r="C592" s="347"/>
      <c r="D592" s="348" t="s">
        <v>843</v>
      </c>
      <c r="E592" s="348"/>
      <c r="F592" s="348"/>
      <c r="G592" s="348"/>
      <c r="H592" s="348"/>
      <c r="I592" s="348"/>
      <c r="J592" s="349" t="s">
        <v>391</v>
      </c>
      <c r="K592" s="349"/>
      <c r="L592" s="349"/>
      <c r="M592" s="349"/>
      <c r="N592" s="277"/>
      <c r="O592" s="277"/>
      <c r="P592" s="277"/>
      <c r="Q592" s="7"/>
      <c r="R592" s="7"/>
      <c r="S592" s="7"/>
      <c r="T592" s="7"/>
      <c r="U592" s="7"/>
      <c r="V592" s="7"/>
      <c r="W592" s="7"/>
    </row>
    <row r="593" spans="1:23" ht="15.75" thickBot="1">
      <c r="A593" s="355" t="s">
        <v>842</v>
      </c>
      <c r="B593" s="355"/>
      <c r="C593" s="355"/>
      <c r="D593" s="356" t="s">
        <v>392</v>
      </c>
      <c r="E593" s="356"/>
      <c r="F593" s="356"/>
      <c r="G593" s="356"/>
      <c r="H593" s="356"/>
      <c r="I593" s="356"/>
      <c r="J593" s="357" t="s">
        <v>393</v>
      </c>
      <c r="K593" s="357"/>
      <c r="L593" s="357"/>
      <c r="M593" s="357"/>
      <c r="N593" s="275"/>
      <c r="O593" s="275"/>
      <c r="P593" s="275"/>
      <c r="Q593" s="7"/>
      <c r="R593" s="7"/>
      <c r="S593" s="7"/>
      <c r="T593" s="7"/>
      <c r="U593" s="7"/>
      <c r="V593" s="7"/>
      <c r="W593" s="7"/>
    </row>
    <row r="594" spans="1:23" ht="15" thickTop="1">
      <c r="A594" s="154"/>
      <c r="B594" s="154"/>
      <c r="C594" s="154"/>
      <c r="D594" s="154"/>
      <c r="E594" s="155"/>
      <c r="F594" s="154"/>
      <c r="G594" s="155"/>
      <c r="H594" s="156"/>
      <c r="I594" s="156"/>
      <c r="J594" s="154"/>
      <c r="K594" s="154"/>
      <c r="L594" s="154"/>
      <c r="M594" s="154"/>
      <c r="N594" s="154"/>
      <c r="O594" s="154"/>
      <c r="P594" s="154"/>
      <c r="Q594" s="7"/>
      <c r="R594" s="7"/>
      <c r="S594" s="7"/>
      <c r="T594" s="7"/>
      <c r="U594" s="7"/>
      <c r="V594" s="7"/>
      <c r="W594" s="7"/>
    </row>
    <row r="595" spans="1:23" ht="14.25">
      <c r="A595" s="154" t="s">
        <v>394</v>
      </c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358" t="s">
        <v>395</v>
      </c>
      <c r="B596" s="358"/>
      <c r="C596" s="154">
        <f>Total!B37</f>
        <v>57589</v>
      </c>
      <c r="D596" s="157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396</v>
      </c>
      <c r="B597" s="358"/>
      <c r="C597" s="158">
        <f>Total!C37</f>
        <v>6904</v>
      </c>
      <c r="D597" s="159"/>
      <c r="E597" s="160"/>
      <c r="F597" s="7"/>
      <c r="G597" s="160"/>
      <c r="H597" s="161"/>
      <c r="I597" s="161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>
      <c r="C598" s="35">
        <f>SUM(C596:C597)</f>
        <v>64493</v>
      </c>
    </row>
  </sheetData>
  <sheetProtection selectLockedCells="1" selectUnlockedCells="1"/>
  <mergeCells count="79">
    <mergeCell ref="A593:C593"/>
    <mergeCell ref="D593:I593"/>
    <mergeCell ref="J593:M593"/>
    <mergeCell ref="A596:B596"/>
    <mergeCell ref="A597:B597"/>
    <mergeCell ref="A592:C592"/>
    <mergeCell ref="D592:I592"/>
    <mergeCell ref="J592:M592"/>
    <mergeCell ref="L580:M580"/>
    <mergeCell ref="A581:E581"/>
    <mergeCell ref="A582:E582"/>
    <mergeCell ref="A583:E583"/>
    <mergeCell ref="A584:E584"/>
    <mergeCell ref="A585:E585"/>
    <mergeCell ref="A586:E586"/>
    <mergeCell ref="A587:E587"/>
    <mergeCell ref="A588:M588"/>
    <mergeCell ref="A589:M589"/>
    <mergeCell ref="J590:M590"/>
    <mergeCell ref="A572:F572"/>
    <mergeCell ref="A573:A577"/>
    <mergeCell ref="A578:F578"/>
    <mergeCell ref="A579:G579"/>
    <mergeCell ref="A580:E580"/>
    <mergeCell ref="G580:K580"/>
    <mergeCell ref="A380:G380"/>
    <mergeCell ref="A381:A571"/>
    <mergeCell ref="G381:G383"/>
    <mergeCell ref="N381:O381"/>
    <mergeCell ref="H481:H483"/>
    <mergeCell ref="H506:H507"/>
    <mergeCell ref="I560:I561"/>
    <mergeCell ref="H562:H563"/>
    <mergeCell ref="A109:A247"/>
    <mergeCell ref="G110:G117"/>
    <mergeCell ref="B134:G134"/>
    <mergeCell ref="B218:G218"/>
    <mergeCell ref="B339:G339"/>
    <mergeCell ref="B230:G230"/>
    <mergeCell ref="B247:G247"/>
    <mergeCell ref="A248:F248"/>
    <mergeCell ref="A249:A379"/>
    <mergeCell ref="N250:O250"/>
    <mergeCell ref="N252:O252"/>
    <mergeCell ref="B287:G287"/>
    <mergeCell ref="B324:G324"/>
    <mergeCell ref="B379:G379"/>
    <mergeCell ref="G325:G330"/>
    <mergeCell ref="G288:G291"/>
    <mergeCell ref="G250:G260"/>
    <mergeCell ref="N136:O136"/>
    <mergeCell ref="N140:O140"/>
    <mergeCell ref="B181:G181"/>
    <mergeCell ref="N182:O182"/>
    <mergeCell ref="G183:G187"/>
    <mergeCell ref="N184:O184"/>
    <mergeCell ref="G135:G140"/>
    <mergeCell ref="P8:P11"/>
    <mergeCell ref="C9:F9"/>
    <mergeCell ref="D10:F10"/>
    <mergeCell ref="D11:F11"/>
    <mergeCell ref="H69:H70"/>
    <mergeCell ref="G49:G65"/>
    <mergeCell ref="N49:O49"/>
    <mergeCell ref="N51:N57"/>
    <mergeCell ref="G14:G20"/>
    <mergeCell ref="B48:G48"/>
    <mergeCell ref="N8:O9"/>
    <mergeCell ref="D12:F12"/>
    <mergeCell ref="A3:K3"/>
    <mergeCell ref="B7:I7"/>
    <mergeCell ref="A8:G8"/>
    <mergeCell ref="H8:I9"/>
    <mergeCell ref="J8:K9"/>
    <mergeCell ref="B74:G74"/>
    <mergeCell ref="G75:G80"/>
    <mergeCell ref="B107:G107"/>
    <mergeCell ref="A108:F108"/>
    <mergeCell ref="A13:A107"/>
  </mergeCells>
  <printOptions horizontalCentered="1"/>
  <pageMargins left="0.39370078740157483" right="0.39370078740157483" top="0.6692913385826772" bottom="0.6692913385826772" header="0.39370078740157483" footer="0.39370078740157483"/>
  <pageSetup paperSize="9" scale="52" firstPageNumber="0" orientation="portrait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AE598"/>
  <sheetViews>
    <sheetView zoomScale="80" zoomScaleNormal="80" workbookViewId="0">
      <pane xSplit="6" ySplit="12" topLeftCell="G289" activePane="bottomRight" state="frozen"/>
      <selection pane="topRight" activeCell="G1" sqref="G1"/>
      <selection pane="bottomLeft" activeCell="A574" sqref="A574"/>
      <selection pane="bottomRight" activeCell="J325" sqref="J325:K325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 t="s">
        <v>19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990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875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875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-2750</v>
      </c>
      <c r="R8" s="7" t="s">
        <v>23</v>
      </c>
      <c r="S8" s="7"/>
      <c r="T8" s="7"/>
      <c r="U8" s="7"/>
      <c r="V8" s="7"/>
      <c r="W8" s="7"/>
      <c r="Y8" s="7">
        <f>+Y6-Y7</f>
        <v>875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hidden="1" customHeight="1">
      <c r="A14" s="325"/>
      <c r="B14" s="57" t="s">
        <v>38</v>
      </c>
      <c r="C14" s="58"/>
      <c r="D14" s="59"/>
      <c r="E14" s="60"/>
      <c r="F14" s="61"/>
      <c r="G14" s="303"/>
      <c r="H14" s="62"/>
      <c r="I14" s="63"/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hidden="1" customHeight="1">
      <c r="A15" s="325"/>
      <c r="B15" s="57" t="s">
        <v>39</v>
      </c>
      <c r="C15" s="58"/>
      <c r="D15" s="59"/>
      <c r="E15" s="60"/>
      <c r="F15" s="61"/>
      <c r="G15" s="303"/>
      <c r="H15" s="62"/>
      <c r="I15" s="63"/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5.2" hidden="1" customHeight="1">
      <c r="A16" s="325"/>
      <c r="B16" s="57" t="s">
        <v>40</v>
      </c>
      <c r="C16" s="58"/>
      <c r="D16" s="59"/>
      <c r="E16" s="60"/>
      <c r="F16" s="61"/>
      <c r="G16" s="303"/>
      <c r="H16" s="62"/>
      <c r="I16" s="62"/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2.75" hidden="1" customHeight="1">
      <c r="A17" s="325"/>
      <c r="B17" s="57" t="s">
        <v>41</v>
      </c>
      <c r="C17" s="58"/>
      <c r="D17" s="59"/>
      <c r="E17" s="60"/>
      <c r="F17" s="61"/>
      <c r="G17" s="303"/>
      <c r="H17" s="62"/>
      <c r="I17" s="62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539</v>
      </c>
      <c r="C18" s="58" t="s">
        <v>108</v>
      </c>
      <c r="D18" s="59" t="s">
        <v>101</v>
      </c>
      <c r="E18" s="60"/>
      <c r="F18" s="61"/>
      <c r="G18" s="303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41</v>
      </c>
      <c r="C19" s="58"/>
      <c r="D19" s="59"/>
      <c r="E19" s="60"/>
      <c r="F19" s="61"/>
      <c r="G19" s="303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303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hidden="1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0</v>
      </c>
      <c r="I48" s="69">
        <f>SUM(I13:I47)</f>
        <v>0</v>
      </c>
      <c r="J48" s="70">
        <f>SUM(J13:J47)</f>
        <v>0</v>
      </c>
      <c r="K48" s="70">
        <f>SUM(K13:K47)</f>
        <v>0</v>
      </c>
      <c r="L48" s="71">
        <f>IF(H48=0,0,(I48/H48*100))</f>
        <v>0</v>
      </c>
      <c r="M48" s="73">
        <f>IF(J48=0,0,(K48/J48*100))</f>
        <v>0</v>
      </c>
      <c r="N48" s="72"/>
      <c r="O48" s="72"/>
      <c r="P48" s="73" t="e">
        <f>N48/(N48+O48)*100</f>
        <v>#DIV/0!</v>
      </c>
      <c r="Q48" s="7"/>
      <c r="R48" s="7"/>
      <c r="S48" s="7"/>
      <c r="T48" s="7"/>
      <c r="U48" s="7"/>
      <c r="V48" s="7"/>
      <c r="W48" s="7"/>
    </row>
    <row r="49" spans="1:23" ht="15.2" hidden="1" customHeight="1">
      <c r="A49" s="325"/>
      <c r="B49" s="57" t="s">
        <v>64</v>
      </c>
      <c r="C49" s="58" t="s">
        <v>42</v>
      </c>
      <c r="D49" s="59" t="s">
        <v>43</v>
      </c>
      <c r="E49" s="60"/>
      <c r="F49" s="61"/>
      <c r="G49" s="326"/>
      <c r="H49" s="62"/>
      <c r="I49" s="62"/>
      <c r="J49" s="58"/>
      <c r="K49" s="55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5.2" hidden="1" customHeight="1">
      <c r="A50" s="325"/>
      <c r="B50" s="57" t="s">
        <v>63</v>
      </c>
      <c r="C50" s="59" t="s">
        <v>43</v>
      </c>
      <c r="D50" s="59" t="s">
        <v>43</v>
      </c>
      <c r="E50" s="60"/>
      <c r="F50" s="61"/>
      <c r="G50" s="326"/>
      <c r="H50" s="62"/>
      <c r="I50" s="62"/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hidden="1" customHeight="1">
      <c r="A51" s="325"/>
      <c r="B51" s="57" t="s">
        <v>61</v>
      </c>
      <c r="C51" s="58" t="s">
        <v>42</v>
      </c>
      <c r="D51" s="59" t="s">
        <v>43</v>
      </c>
      <c r="E51" s="60"/>
      <c r="F51" s="61"/>
      <c r="G51" s="326"/>
      <c r="H51" s="62"/>
      <c r="I51" s="62"/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hidden="1" customHeight="1" thickBot="1">
      <c r="A52" s="325"/>
      <c r="B52" s="57" t="s">
        <v>328</v>
      </c>
      <c r="C52" s="59" t="s">
        <v>108</v>
      </c>
      <c r="D52" s="59"/>
      <c r="E52" s="60"/>
      <c r="F52" s="61"/>
      <c r="G52" s="326"/>
      <c r="H52" s="64"/>
      <c r="I52" s="64"/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hidden="1" customHeight="1">
      <c r="A53" s="325"/>
      <c r="B53" s="57" t="s">
        <v>64</v>
      </c>
      <c r="C53" s="58" t="s">
        <v>42</v>
      </c>
      <c r="D53" s="59" t="s">
        <v>43</v>
      </c>
      <c r="E53" s="60"/>
      <c r="F53" s="61"/>
      <c r="G53" s="326"/>
      <c r="H53" s="64"/>
      <c r="I53" s="64"/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hidden="1" customHeight="1">
      <c r="A54" s="325"/>
      <c r="B54" s="57" t="s">
        <v>429</v>
      </c>
      <c r="C54" s="58" t="s">
        <v>54</v>
      </c>
      <c r="D54" s="59" t="s">
        <v>49</v>
      </c>
      <c r="E54" s="60"/>
      <c r="F54" s="61"/>
      <c r="G54" s="326"/>
      <c r="H54" s="64"/>
      <c r="I54" s="64"/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hidden="1" customHeight="1">
      <c r="A55" s="325"/>
      <c r="B55" s="57" t="s">
        <v>41</v>
      </c>
      <c r="C55" s="59" t="s">
        <v>43</v>
      </c>
      <c r="D55" s="59" t="s">
        <v>43</v>
      </c>
      <c r="E55" s="60"/>
      <c r="F55" s="61"/>
      <c r="G55" s="326"/>
      <c r="H55" s="64"/>
      <c r="I55" s="64"/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hidden="1" customHeight="1">
      <c r="A56" s="325"/>
      <c r="B56" s="57" t="s">
        <v>44</v>
      </c>
      <c r="C56" s="58" t="s">
        <v>42</v>
      </c>
      <c r="D56" s="59" t="s">
        <v>43</v>
      </c>
      <c r="E56" s="60" t="s">
        <v>66</v>
      </c>
      <c r="F56" s="61"/>
      <c r="G56" s="326"/>
      <c r="H56" s="64"/>
      <c r="I56" s="64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5.2" hidden="1" customHeight="1">
      <c r="A57" s="325"/>
      <c r="B57" s="57" t="s">
        <v>40</v>
      </c>
      <c r="C57" s="58" t="s">
        <v>42</v>
      </c>
      <c r="D57" s="59" t="s">
        <v>43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57" t="s">
        <v>63</v>
      </c>
      <c r="C58" s="58" t="s">
        <v>54</v>
      </c>
      <c r="D58" s="59" t="s">
        <v>43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64</v>
      </c>
      <c r="C59" s="58" t="s">
        <v>42</v>
      </c>
      <c r="D59" s="59" t="s">
        <v>43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63</v>
      </c>
      <c r="C60" s="58" t="s">
        <v>54</v>
      </c>
      <c r="D60" s="59" t="s">
        <v>43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94</v>
      </c>
      <c r="C61" s="58" t="s">
        <v>54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hidden="1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0</v>
      </c>
      <c r="I74" s="77">
        <f>SUM(I49:I73)</f>
        <v>0</v>
      </c>
      <c r="J74" s="77">
        <f>SUM(J49:J73)</f>
        <v>0</v>
      </c>
      <c r="K74" s="77">
        <f>SUM(K49:K73)</f>
        <v>0</v>
      </c>
      <c r="L74" s="78">
        <f>IF(H74=0,0,(I74/H74*100))</f>
        <v>0</v>
      </c>
      <c r="M74" s="73">
        <f>IF(J74=0,0,(K74/J74*100))</f>
        <v>0</v>
      </c>
      <c r="N74" s="73"/>
      <c r="O74" s="73"/>
      <c r="P74" s="73" t="e">
        <f>N74/(N74+O74)*100</f>
        <v>#DIV/0!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75</v>
      </c>
      <c r="C75" s="58" t="s">
        <v>76</v>
      </c>
      <c r="D75" s="58" t="s">
        <v>77</v>
      </c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hidden="1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H74+H107+H18</f>
        <v>0</v>
      </c>
      <c r="I108" s="77">
        <f>I74+I107+I18</f>
        <v>0</v>
      </c>
      <c r="J108" s="77">
        <f>J74+J107</f>
        <v>0</v>
      </c>
      <c r="K108" s="77">
        <f>K74+K107</f>
        <v>0</v>
      </c>
      <c r="L108" s="78">
        <f>IF(H108=0,0,(I108/H108*100))</f>
        <v>0</v>
      </c>
      <c r="M108" s="73">
        <f>IF(J108=0,0,(K108/J108*100))</f>
        <v>0</v>
      </c>
      <c r="N108" s="77">
        <f>N48+N74</f>
        <v>0</v>
      </c>
      <c r="O108" s="77">
        <f>O48+O74</f>
        <v>0</v>
      </c>
      <c r="P108" s="73" t="e">
        <f>N108/(N108+O108)*100</f>
        <v>#DIV/0!</v>
      </c>
      <c r="Q108" s="7"/>
      <c r="R108" s="7"/>
      <c r="S108" s="7"/>
      <c r="T108" s="7"/>
      <c r="U108" s="7"/>
      <c r="V108" s="7"/>
      <c r="W108" s="7"/>
    </row>
    <row r="109" spans="1:23" ht="12.75" hidden="1" customHeight="1">
      <c r="A109" s="314" t="s">
        <v>106</v>
      </c>
      <c r="B109" s="57" t="s">
        <v>657</v>
      </c>
      <c r="C109" s="58" t="s">
        <v>108</v>
      </c>
      <c r="D109" s="59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4.25" hidden="1" customHeight="1">
      <c r="A110" s="314"/>
      <c r="B110" s="57" t="s">
        <v>448</v>
      </c>
      <c r="C110" s="58" t="s">
        <v>79</v>
      </c>
      <c r="D110" s="58" t="s">
        <v>79</v>
      </c>
      <c r="E110" s="60"/>
      <c r="F110" s="81"/>
      <c r="G110" s="341"/>
      <c r="H110" s="62"/>
      <c r="I110" s="62"/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2" hidden="1" customHeight="1">
      <c r="A111" s="314"/>
      <c r="B111" s="57" t="s">
        <v>544</v>
      </c>
      <c r="C111" s="58" t="s">
        <v>91</v>
      </c>
      <c r="D111" s="58" t="s">
        <v>298</v>
      </c>
      <c r="E111" s="60"/>
      <c r="F111" s="81"/>
      <c r="G111" s="341"/>
      <c r="H111" s="62"/>
      <c r="I111" s="62"/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2.75" hidden="1" customHeight="1">
      <c r="A112" s="314"/>
      <c r="B112" s="57" t="s">
        <v>228</v>
      </c>
      <c r="C112" s="58"/>
      <c r="D112" s="58" t="s">
        <v>298</v>
      </c>
      <c r="E112" s="60" t="s">
        <v>459</v>
      </c>
      <c r="F112" s="81"/>
      <c r="G112" s="341"/>
      <c r="H112" s="62"/>
      <c r="I112" s="62"/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hidden="1" customHeight="1">
      <c r="A113" s="314"/>
      <c r="B113" s="57" t="s">
        <v>432</v>
      </c>
      <c r="C113" s="58" t="s">
        <v>54</v>
      </c>
      <c r="D113" s="58" t="s">
        <v>126</v>
      </c>
      <c r="E113" s="60"/>
      <c r="F113" s="81"/>
      <c r="G113" s="341"/>
      <c r="H113" s="62"/>
      <c r="I113" s="62"/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hidden="1" customHeight="1">
      <c r="A114" s="314"/>
      <c r="B114" s="57" t="s">
        <v>432</v>
      </c>
      <c r="C114" s="58" t="s">
        <v>54</v>
      </c>
      <c r="D114" s="58" t="s">
        <v>226</v>
      </c>
      <c r="E114" s="60"/>
      <c r="F114" s="81"/>
      <c r="G114" s="341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130</v>
      </c>
      <c r="C115" s="58" t="s">
        <v>108</v>
      </c>
      <c r="D115" s="58" t="s">
        <v>127</v>
      </c>
      <c r="E115" s="60" t="s">
        <v>459</v>
      </c>
      <c r="F115" s="81"/>
      <c r="G115" s="341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80</v>
      </c>
      <c r="C116" s="58" t="s">
        <v>42</v>
      </c>
      <c r="D116" s="58" t="s">
        <v>152</v>
      </c>
      <c r="E116" s="60"/>
      <c r="F116" s="81"/>
      <c r="G116" s="341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573</v>
      </c>
      <c r="C117" s="58" t="s">
        <v>42</v>
      </c>
      <c r="D117" s="59" t="s">
        <v>528</v>
      </c>
      <c r="E117" s="60" t="s">
        <v>86</v>
      </c>
      <c r="F117" s="81"/>
      <c r="G117" s="341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 t="s">
        <v>486</v>
      </c>
      <c r="C118" s="58" t="s">
        <v>108</v>
      </c>
      <c r="D118" s="59"/>
      <c r="E118" s="60"/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140</v>
      </c>
      <c r="C119" s="58" t="s">
        <v>42</v>
      </c>
      <c r="D119" s="59" t="s">
        <v>298</v>
      </c>
      <c r="E119" s="60" t="s">
        <v>86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 thickBot="1">
      <c r="A120" s="314"/>
      <c r="B120" s="57" t="s">
        <v>117</v>
      </c>
      <c r="C120" s="58" t="s">
        <v>108</v>
      </c>
      <c r="D120" s="59"/>
      <c r="E120" s="60"/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hidden="1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0</v>
      </c>
      <c r="I134" s="77">
        <f>SUM(I109:I133)</f>
        <v>0</v>
      </c>
      <c r="J134" s="77">
        <f>SUM(J109:J133)</f>
        <v>0</v>
      </c>
      <c r="K134" s="77">
        <f>SUM(K109:K133)</f>
        <v>0</v>
      </c>
      <c r="L134" s="78">
        <f>IF(H134=0,0,(I134/H134*100))</f>
        <v>0</v>
      </c>
      <c r="M134" s="73">
        <f>IF(J134=0,0,(K134/J134*100))</f>
        <v>0</v>
      </c>
      <c r="N134" s="73"/>
      <c r="O134" s="73"/>
      <c r="P134" s="73" t="e">
        <f>N134/(N134+O134)*100</f>
        <v>#DIV/0!</v>
      </c>
      <c r="Q134" s="7"/>
      <c r="R134" s="7"/>
      <c r="S134" s="7"/>
      <c r="T134" s="7"/>
      <c r="U134" s="7"/>
      <c r="V134" s="7"/>
      <c r="W134" s="7"/>
    </row>
    <row r="135" spans="1:23" ht="15.2" hidden="1" customHeight="1">
      <c r="A135" s="314"/>
      <c r="B135" s="57" t="s">
        <v>80</v>
      </c>
      <c r="C135" s="58" t="s">
        <v>42</v>
      </c>
      <c r="D135" s="59" t="s">
        <v>152</v>
      </c>
      <c r="E135" s="60"/>
      <c r="F135" s="81"/>
      <c r="G135" s="363"/>
      <c r="H135" s="58"/>
      <c r="I135" s="58"/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hidden="1" customHeight="1" thickBot="1">
      <c r="A136" s="314"/>
      <c r="B136" s="57" t="s">
        <v>78</v>
      </c>
      <c r="C136" s="58" t="s">
        <v>42</v>
      </c>
      <c r="D136" s="59" t="s">
        <v>79</v>
      </c>
      <c r="E136" s="60"/>
      <c r="F136" s="81"/>
      <c r="G136" s="363"/>
      <c r="H136" s="58"/>
      <c r="I136" s="58"/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2.75" hidden="1" customHeight="1" thickBot="1">
      <c r="A137" s="314"/>
      <c r="B137" s="57" t="s">
        <v>573</v>
      </c>
      <c r="C137" s="58" t="s">
        <v>42</v>
      </c>
      <c r="D137" s="59" t="s">
        <v>528</v>
      </c>
      <c r="E137" s="60" t="s">
        <v>86</v>
      </c>
      <c r="F137" s="81"/>
      <c r="G137" s="363"/>
      <c r="H137" s="58"/>
      <c r="I137" s="58"/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2.75" hidden="1" customHeight="1">
      <c r="A138" s="314"/>
      <c r="B138" s="57" t="s">
        <v>140</v>
      </c>
      <c r="C138" s="58" t="s">
        <v>42</v>
      </c>
      <c r="D138" s="58" t="s">
        <v>116</v>
      </c>
      <c r="E138" s="60" t="s">
        <v>86</v>
      </c>
      <c r="F138" s="81"/>
      <c r="G138" s="363"/>
      <c r="H138" s="58"/>
      <c r="I138" s="58"/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2.75" hidden="1" customHeight="1">
      <c r="A139" s="314"/>
      <c r="B139" s="57" t="s">
        <v>196</v>
      </c>
      <c r="C139" s="58" t="s">
        <v>54</v>
      </c>
      <c r="D139" s="58" t="s">
        <v>126</v>
      </c>
      <c r="E139" s="60"/>
      <c r="F139" s="81"/>
      <c r="G139" s="363"/>
      <c r="H139" s="58"/>
      <c r="I139" s="58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2.75" hidden="1" customHeight="1">
      <c r="A140" s="314"/>
      <c r="B140" s="57" t="s">
        <v>196</v>
      </c>
      <c r="C140" s="58" t="s">
        <v>54</v>
      </c>
      <c r="D140" s="58" t="s">
        <v>159</v>
      </c>
      <c r="E140" s="60"/>
      <c r="F140" s="81"/>
      <c r="G140" s="363"/>
      <c r="H140" s="62"/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2.75" hidden="1" customHeight="1">
      <c r="A141" s="314"/>
      <c r="B141" s="57" t="s">
        <v>432</v>
      </c>
      <c r="C141" s="58" t="s">
        <v>54</v>
      </c>
      <c r="D141" s="58" t="s">
        <v>226</v>
      </c>
      <c r="E141" s="60"/>
      <c r="F141" s="81"/>
      <c r="G141" s="82"/>
      <c r="H141" s="62"/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2.75" hidden="1" customHeight="1">
      <c r="A142" s="314"/>
      <c r="B142" s="57" t="s">
        <v>432</v>
      </c>
      <c r="C142" s="58" t="s">
        <v>54</v>
      </c>
      <c r="D142" s="58" t="s">
        <v>126</v>
      </c>
      <c r="E142" s="60"/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2.75" hidden="1" customHeight="1">
      <c r="A143" s="314"/>
      <c r="B143" s="57" t="s">
        <v>432</v>
      </c>
      <c r="C143" s="58" t="s">
        <v>54</v>
      </c>
      <c r="D143" s="58" t="s">
        <v>159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228</v>
      </c>
      <c r="C144" s="58"/>
      <c r="D144" s="58" t="s">
        <v>298</v>
      </c>
      <c r="E144" s="60" t="s">
        <v>459</v>
      </c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 thickBot="1">
      <c r="A145" s="314"/>
      <c r="B145" s="57" t="s">
        <v>470</v>
      </c>
      <c r="C145" s="58"/>
      <c r="D145" s="59" t="s">
        <v>79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 thickBot="1">
      <c r="A146" s="314"/>
      <c r="B146" s="57" t="s">
        <v>758</v>
      </c>
      <c r="C146" s="58" t="s">
        <v>108</v>
      </c>
      <c r="D146" s="59" t="s">
        <v>152</v>
      </c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478</v>
      </c>
      <c r="C147" s="58" t="s">
        <v>159</v>
      </c>
      <c r="D147" s="59" t="s">
        <v>154</v>
      </c>
      <c r="E147" s="60"/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 t="s">
        <v>540</v>
      </c>
      <c r="C148" s="58" t="s">
        <v>159</v>
      </c>
      <c r="D148" s="58" t="s">
        <v>159</v>
      </c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hidden="1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0</v>
      </c>
      <c r="I181" s="77">
        <f>SUM(I135:I180)</f>
        <v>0</v>
      </c>
      <c r="J181" s="77">
        <f>SUM(J135:J180)</f>
        <v>0</v>
      </c>
      <c r="K181" s="77">
        <f>SUM(K135:K180)</f>
        <v>0</v>
      </c>
      <c r="L181" s="78">
        <f>IF(H181=0,0,(I181/H181*100))</f>
        <v>0</v>
      </c>
      <c r="M181" s="73">
        <f>IF(J181=0,0,(K181/J181*100))</f>
        <v>0</v>
      </c>
      <c r="N181" s="73"/>
      <c r="O181" s="73"/>
      <c r="P181" s="73" t="e">
        <f>N181/(N181+O181)*100</f>
        <v>#DIV/0!</v>
      </c>
      <c r="Q181" s="7"/>
      <c r="R181" s="7"/>
      <c r="S181" s="7"/>
      <c r="T181" s="7"/>
      <c r="U181" s="7"/>
      <c r="V181" s="7"/>
      <c r="W181" s="7"/>
    </row>
    <row r="182" spans="1:23" ht="15.2" hidden="1" customHeight="1" thickBot="1">
      <c r="A182" s="314"/>
      <c r="B182" s="57" t="s">
        <v>78</v>
      </c>
      <c r="C182" s="59" t="s">
        <v>42</v>
      </c>
      <c r="D182" s="59" t="s">
        <v>101</v>
      </c>
      <c r="E182" s="60"/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hidden="1" customHeight="1" thickBot="1">
      <c r="A183" s="314"/>
      <c r="B183" s="57" t="s">
        <v>460</v>
      </c>
      <c r="C183" s="58" t="s">
        <v>79</v>
      </c>
      <c r="D183" s="59" t="s">
        <v>79</v>
      </c>
      <c r="E183" s="60"/>
      <c r="F183" s="81"/>
      <c r="G183" s="329"/>
      <c r="H183" s="58"/>
      <c r="I183" s="58"/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hidden="1" customHeight="1">
      <c r="A184" s="314"/>
      <c r="B184" s="57" t="s">
        <v>457</v>
      </c>
      <c r="C184" s="58" t="s">
        <v>76</v>
      </c>
      <c r="D184" s="59" t="s">
        <v>515</v>
      </c>
      <c r="E184" s="60"/>
      <c r="F184" s="81"/>
      <c r="G184" s="329"/>
      <c r="H184" s="58"/>
      <c r="I184" s="58"/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5.2" hidden="1" customHeight="1">
      <c r="A185" s="314"/>
      <c r="B185" s="57" t="s">
        <v>80</v>
      </c>
      <c r="C185" s="58" t="s">
        <v>42</v>
      </c>
      <c r="D185" s="59" t="s">
        <v>136</v>
      </c>
      <c r="E185" s="60"/>
      <c r="F185" s="81"/>
      <c r="G185" s="329"/>
      <c r="H185" s="58"/>
      <c r="I185" s="58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hidden="1" customHeight="1">
      <c r="A186" s="314"/>
      <c r="B186" s="57" t="s">
        <v>160</v>
      </c>
      <c r="C186" s="58" t="s">
        <v>108</v>
      </c>
      <c r="D186" s="59"/>
      <c r="E186" s="60"/>
      <c r="F186" s="81"/>
      <c r="G186" s="329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138</v>
      </c>
      <c r="C187" s="58" t="s">
        <v>54</v>
      </c>
      <c r="D187" s="59" t="s">
        <v>254</v>
      </c>
      <c r="E187" s="60"/>
      <c r="F187" s="81"/>
      <c r="G187" s="329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404</v>
      </c>
      <c r="C188" s="58" t="s">
        <v>79</v>
      </c>
      <c r="D188" s="58" t="s">
        <v>79</v>
      </c>
      <c r="E188" s="60"/>
      <c r="F188" s="81"/>
      <c r="G188" s="329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85</v>
      </c>
      <c r="C189" s="58" t="s">
        <v>42</v>
      </c>
      <c r="D189" s="59" t="s">
        <v>528</v>
      </c>
      <c r="E189" s="60" t="s">
        <v>86</v>
      </c>
      <c r="F189" s="81"/>
      <c r="G189" s="329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407</v>
      </c>
      <c r="C190" s="58" t="s">
        <v>108</v>
      </c>
      <c r="D190" s="59"/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408</v>
      </c>
      <c r="C191" s="58" t="s">
        <v>108</v>
      </c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 thickBo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5.2" hidden="1" customHeight="1" thickBot="1">
      <c r="A198" s="314"/>
      <c r="B198" s="316" t="s">
        <v>158</v>
      </c>
      <c r="C198" s="316"/>
      <c r="D198" s="316"/>
      <c r="E198" s="316"/>
      <c r="F198" s="316"/>
      <c r="G198" s="316"/>
      <c r="H198" s="77">
        <f>SUM(H182:H197)</f>
        <v>0</v>
      </c>
      <c r="I198" s="77">
        <f>SUM(I182:I197)</f>
        <v>0</v>
      </c>
      <c r="J198" s="77">
        <f>SUM(J182:J197)</f>
        <v>0</v>
      </c>
      <c r="K198" s="77">
        <f>SUM(K182:K197)</f>
        <v>0</v>
      </c>
      <c r="L198" s="78">
        <f>IF(H198=0,0,(I198/H198*100))</f>
        <v>0</v>
      </c>
      <c r="M198" s="73">
        <f>IF(J198=0,0,(K198/J198*100))</f>
        <v>0</v>
      </c>
      <c r="N198" s="73"/>
      <c r="O198" s="73"/>
      <c r="P198" s="73" t="e">
        <f>N198/(N198+O198)*100</f>
        <v>#DIV/0!</v>
      </c>
      <c r="Q198" s="7"/>
      <c r="R198" s="7"/>
      <c r="S198" s="7"/>
      <c r="T198" s="7"/>
      <c r="U198" s="7"/>
      <c r="V198" s="7"/>
      <c r="W198" s="7"/>
    </row>
    <row r="199" spans="1:23" ht="12.75" hidden="1" customHeight="1">
      <c r="A199" s="314"/>
      <c r="B199" s="57" t="s">
        <v>430</v>
      </c>
      <c r="C199" s="58" t="s">
        <v>108</v>
      </c>
      <c r="D199" s="59"/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299</v>
      </c>
      <c r="C200" s="58" t="s">
        <v>42</v>
      </c>
      <c r="D200" s="58" t="s">
        <v>126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299</v>
      </c>
      <c r="C201" s="58" t="s">
        <v>42</v>
      </c>
      <c r="D201" s="59" t="s">
        <v>226</v>
      </c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167</v>
      </c>
      <c r="C203" s="58" t="s">
        <v>108</v>
      </c>
      <c r="D203" s="59" t="s">
        <v>168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169</v>
      </c>
      <c r="C204" s="58" t="s">
        <v>108</v>
      </c>
      <c r="D204" s="59" t="s">
        <v>170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175</v>
      </c>
      <c r="E212" s="60" t="s">
        <v>176</v>
      </c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 thickBo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5.75" hidden="1" customHeight="1" thickBot="1">
      <c r="A216" s="314"/>
      <c r="B216" s="316" t="s">
        <v>211</v>
      </c>
      <c r="C216" s="316"/>
      <c r="D216" s="316"/>
      <c r="E216" s="316"/>
      <c r="F216" s="316"/>
      <c r="G216" s="316"/>
      <c r="H216" s="77">
        <f>SUM(H199:H215)</f>
        <v>0</v>
      </c>
      <c r="I216" s="77">
        <f>SUM(I199:I215)</f>
        <v>0</v>
      </c>
      <c r="J216" s="77">
        <f>SUM(J199:J215)</f>
        <v>0</v>
      </c>
      <c r="K216" s="77">
        <f>SUM(K199:K215)</f>
        <v>0</v>
      </c>
      <c r="L216" s="78">
        <f>IF(H216=0,0,(I216/H216*100))</f>
        <v>0</v>
      </c>
      <c r="M216" s="73">
        <f>IF(J216=0,0,(K216/J216*100))</f>
        <v>0</v>
      </c>
      <c r="N216" s="73"/>
      <c r="O216" s="73"/>
      <c r="P216" s="73" t="e">
        <f>N216/(N216+O216)*100</f>
        <v>#DIV/0!</v>
      </c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630</v>
      </c>
      <c r="C217" s="58" t="s">
        <v>108</v>
      </c>
      <c r="D217" s="59"/>
      <c r="E217" s="60"/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" hidden="1" customHeight="1" thickBot="1">
      <c r="A247" s="314"/>
      <c r="B247" s="316" t="s">
        <v>628</v>
      </c>
      <c r="C247" s="316"/>
      <c r="D247" s="316"/>
      <c r="E247" s="316"/>
      <c r="F247" s="316"/>
      <c r="G247" s="316"/>
      <c r="H247" s="77">
        <f>SUM(H217:H246)</f>
        <v>0</v>
      </c>
      <c r="I247" s="77">
        <f>SUM(I217:I246)</f>
        <v>0</v>
      </c>
      <c r="J247" s="77">
        <f>SUM(J217:J246)</f>
        <v>0</v>
      </c>
      <c r="K247" s="77">
        <f>SUM(K217:K246)</f>
        <v>0</v>
      </c>
      <c r="L247" s="78">
        <f>IF(H247=0,0,(I247/H247*100))</f>
        <v>0</v>
      </c>
      <c r="M247" s="73">
        <f>IF(J247=0,0,(K247/J247*100))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hidden="1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H134+H181+H198+H247+H216</f>
        <v>0</v>
      </c>
      <c r="I248" s="94">
        <f>I134+I181+I198+I247+I216</f>
        <v>0</v>
      </c>
      <c r="J248" s="94">
        <f>J134+J181+J198+J247+J216</f>
        <v>0</v>
      </c>
      <c r="K248" s="94">
        <f>K134+K181+K198+K247+K216</f>
        <v>0</v>
      </c>
      <c r="L248" s="78">
        <f>IF(H248=0,0,(I248/H248*100))</f>
        <v>0</v>
      </c>
      <c r="M248" s="73">
        <f>IF(J248=0,0,(K248/J248*100))</f>
        <v>0</v>
      </c>
      <c r="N248" s="94">
        <f>N134+N181+N198+N247</f>
        <v>0</v>
      </c>
      <c r="O248" s="94">
        <f>O134+O181+O198+O247</f>
        <v>0</v>
      </c>
      <c r="P248" s="73" t="e">
        <f>N248/(N248+O248)*100</f>
        <v>#DIV/0!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 thickBot="1">
      <c r="A250" s="340"/>
      <c r="B250" s="57" t="s">
        <v>759</v>
      </c>
      <c r="C250" s="58"/>
      <c r="D250" s="58" t="s">
        <v>79</v>
      </c>
      <c r="E250" s="60"/>
      <c r="F250" s="81"/>
      <c r="G250" s="359"/>
      <c r="H250" s="62"/>
      <c r="I250" s="62"/>
      <c r="J250" s="58">
        <v>500</v>
      </c>
      <c r="K250" s="92">
        <v>500</v>
      </c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hidden="1" customHeight="1">
      <c r="A251" s="340"/>
      <c r="B251" s="57" t="s">
        <v>214</v>
      </c>
      <c r="C251" s="58" t="s">
        <v>42</v>
      </c>
      <c r="D251" s="58" t="s">
        <v>161</v>
      </c>
      <c r="E251" s="60" t="s">
        <v>215</v>
      </c>
      <c r="F251" s="81"/>
      <c r="G251" s="359"/>
      <c r="H251" s="64"/>
      <c r="I251" s="62"/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hidden="1" customHeight="1">
      <c r="A252" s="340"/>
      <c r="B252" s="57" t="s">
        <v>214</v>
      </c>
      <c r="C252" s="58" t="s">
        <v>42</v>
      </c>
      <c r="D252" s="58" t="s">
        <v>156</v>
      </c>
      <c r="E252" s="60" t="s">
        <v>215</v>
      </c>
      <c r="F252" s="81"/>
      <c r="G252" s="359"/>
      <c r="H252" s="64"/>
      <c r="I252" s="62"/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hidden="1" customHeight="1">
      <c r="A253" s="340"/>
      <c r="B253" s="57" t="s">
        <v>214</v>
      </c>
      <c r="C253" s="58" t="s">
        <v>42</v>
      </c>
      <c r="D253" s="58" t="s">
        <v>161</v>
      </c>
      <c r="E253" s="60" t="s">
        <v>215</v>
      </c>
      <c r="F253" s="81"/>
      <c r="G253" s="359"/>
      <c r="H253" s="64"/>
      <c r="I253" s="62"/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5.2" hidden="1" customHeight="1">
      <c r="A254" s="340"/>
      <c r="B254" s="57" t="s">
        <v>214</v>
      </c>
      <c r="C254" s="58" t="s">
        <v>42</v>
      </c>
      <c r="D254" s="59" t="s">
        <v>217</v>
      </c>
      <c r="E254" s="60" t="s">
        <v>215</v>
      </c>
      <c r="F254" s="81"/>
      <c r="G254" s="359"/>
      <c r="H254" s="64"/>
      <c r="I254" s="64"/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5.2" hidden="1" customHeight="1">
      <c r="A255" s="340"/>
      <c r="B255" s="57" t="s">
        <v>75</v>
      </c>
      <c r="C255" s="58" t="s">
        <v>76</v>
      </c>
      <c r="D255" s="58" t="s">
        <v>113</v>
      </c>
      <c r="E255" s="60"/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5.2" hidden="1" customHeight="1">
      <c r="A256" s="340"/>
      <c r="B256" s="57" t="s">
        <v>759</v>
      </c>
      <c r="C256" s="58"/>
      <c r="D256" s="59" t="s">
        <v>760</v>
      </c>
      <c r="E256" s="60"/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57" t="s">
        <v>214</v>
      </c>
      <c r="C257" s="58" t="s">
        <v>42</v>
      </c>
      <c r="D257" s="58" t="s">
        <v>151</v>
      </c>
      <c r="E257" s="60" t="s">
        <v>635</v>
      </c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214</v>
      </c>
      <c r="C258" s="58" t="s">
        <v>43</v>
      </c>
      <c r="D258" s="59" t="s">
        <v>152</v>
      </c>
      <c r="E258" s="60" t="s">
        <v>546</v>
      </c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0</v>
      </c>
      <c r="I287" s="77">
        <f>SUM(I249:I286)</f>
        <v>0</v>
      </c>
      <c r="J287" s="77">
        <f>SUM(J249:J286)</f>
        <v>500</v>
      </c>
      <c r="K287" s="77">
        <f>SUM(K249:K286)</f>
        <v>500</v>
      </c>
      <c r="L287" s="78">
        <f>IF(H287=0,0,(I287/H287*100))</f>
        <v>0</v>
      </c>
      <c r="M287" s="73">
        <f>IF(J287=0,0,(K287/J287*100))</f>
        <v>100</v>
      </c>
      <c r="N287" s="73"/>
      <c r="O287" s="73"/>
      <c r="P287" s="73" t="e">
        <f>N287/(N287+O287)*100</f>
        <v>#DIV/0!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616</v>
      </c>
      <c r="C288" s="58"/>
      <c r="D288" s="58"/>
      <c r="E288" s="60"/>
      <c r="F288" s="81"/>
      <c r="G288" s="82"/>
      <c r="H288" s="106"/>
      <c r="I288" s="106"/>
      <c r="J288" s="58">
        <v>85</v>
      </c>
      <c r="K288" s="86">
        <v>85</v>
      </c>
      <c r="L288" s="86"/>
      <c r="M288" s="87"/>
      <c r="N288" s="87"/>
      <c r="O288" s="87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2.75" customHeight="1" thickBot="1">
      <c r="A289" s="340"/>
      <c r="B289" s="57" t="s">
        <v>991</v>
      </c>
      <c r="C289" s="58"/>
      <c r="D289" s="58"/>
      <c r="E289" s="60"/>
      <c r="F289" s="81"/>
      <c r="G289" s="82"/>
      <c r="H289" s="106"/>
      <c r="I289" s="106"/>
      <c r="J289" s="58">
        <v>40</v>
      </c>
      <c r="K289" s="86">
        <v>40</v>
      </c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2.75" hidden="1" customHeight="1">
      <c r="A290" s="340"/>
      <c r="B290" s="57" t="s">
        <v>551</v>
      </c>
      <c r="C290" s="58"/>
      <c r="D290" s="59"/>
      <c r="E290" s="60"/>
      <c r="F290" s="81"/>
      <c r="G290" s="82"/>
      <c r="H290" s="106"/>
      <c r="I290" s="106"/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hidden="1" customHeight="1">
      <c r="A291" s="340"/>
      <c r="B291" s="57" t="s">
        <v>735</v>
      </c>
      <c r="C291" s="58"/>
      <c r="D291" s="58"/>
      <c r="E291" s="60"/>
      <c r="F291" s="81"/>
      <c r="G291" s="82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249</v>
      </c>
      <c r="C292" s="58" t="s">
        <v>98</v>
      </c>
      <c r="D292" s="58" t="s">
        <v>246</v>
      </c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0</v>
      </c>
      <c r="I324" s="77">
        <f>SUM(I288:I323)</f>
        <v>0</v>
      </c>
      <c r="J324" s="77">
        <f>SUM(J288:J323)</f>
        <v>125</v>
      </c>
      <c r="K324" s="77">
        <f>SUM(K288:K323)</f>
        <v>125</v>
      </c>
      <c r="L324" s="78">
        <f>IF(H324=0,0,(I324/H324*100))</f>
        <v>0</v>
      </c>
      <c r="M324" s="73">
        <f>IF(J324=0,0,(K324/J324*100))</f>
        <v>100</v>
      </c>
      <c r="N324" s="73"/>
      <c r="O324" s="73"/>
      <c r="P324" s="73" t="e">
        <f>N324/(N324+O324)*100</f>
        <v>#DIV/0!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709</v>
      </c>
      <c r="C325" s="58"/>
      <c r="D325" s="59"/>
      <c r="E325" s="60"/>
      <c r="F325" s="81"/>
      <c r="G325" s="370"/>
      <c r="H325" s="106"/>
      <c r="I325" s="106"/>
      <c r="J325" s="58">
        <v>110</v>
      </c>
      <c r="K325" s="55">
        <v>110</v>
      </c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2.75" customHeight="1">
      <c r="A326" s="340"/>
      <c r="B326" s="57" t="s">
        <v>497</v>
      </c>
      <c r="C326" s="58"/>
      <c r="D326" s="59"/>
      <c r="E326" s="60"/>
      <c r="F326" s="81"/>
      <c r="G326" s="371"/>
      <c r="H326" s="106"/>
      <c r="I326" s="106"/>
      <c r="J326" s="58">
        <v>63</v>
      </c>
      <c r="K326" s="55">
        <v>63</v>
      </c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customHeight="1" thickBot="1">
      <c r="A327" s="340"/>
      <c r="B327" s="57" t="s">
        <v>266</v>
      </c>
      <c r="C327" s="58"/>
      <c r="D327" s="59"/>
      <c r="E327" s="60"/>
      <c r="F327" s="81"/>
      <c r="G327" s="326"/>
      <c r="H327" s="106"/>
      <c r="I327" s="106"/>
      <c r="J327" s="58">
        <v>77</v>
      </c>
      <c r="K327" s="55">
        <v>77</v>
      </c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hidden="1" customHeight="1">
      <c r="A328" s="340"/>
      <c r="B328" s="57" t="s">
        <v>636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559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 thickBo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6.5" customHeight="1" thickBot="1">
      <c r="A340" s="340"/>
      <c r="B340" s="316" t="s">
        <v>158</v>
      </c>
      <c r="C340" s="316"/>
      <c r="D340" s="316"/>
      <c r="E340" s="316"/>
      <c r="F340" s="316"/>
      <c r="G340" s="316"/>
      <c r="H340" s="77">
        <f>SUM(H325:H339)</f>
        <v>0</v>
      </c>
      <c r="I340" s="77">
        <f>SUM(I325:I339)</f>
        <v>0</v>
      </c>
      <c r="J340" s="77">
        <f>SUM(J325:J339)</f>
        <v>250</v>
      </c>
      <c r="K340" s="77">
        <f>SUM(K325:K339)</f>
        <v>250</v>
      </c>
      <c r="L340" s="78">
        <f>IF(H340=0,0,(I340/H340*100))</f>
        <v>0</v>
      </c>
      <c r="M340" s="73">
        <f>IF(J340=0,0,(K340/J340*100))</f>
        <v>100</v>
      </c>
      <c r="N340" s="73"/>
      <c r="O340" s="73"/>
      <c r="P340" s="73" t="e">
        <f>N340/(N340+O340)*100</f>
        <v>#DIV/0!</v>
      </c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 t="s">
        <v>266</v>
      </c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 t="s">
        <v>489</v>
      </c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 thickBot="1">
      <c r="A343" s="340"/>
      <c r="B343" s="57" t="s">
        <v>468</v>
      </c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hidden="1" customHeight="1" thickBot="1">
      <c r="A379" s="340"/>
      <c r="B379" s="316" t="s">
        <v>211</v>
      </c>
      <c r="C379" s="316"/>
      <c r="D379" s="316"/>
      <c r="E379" s="316"/>
      <c r="F379" s="316"/>
      <c r="G379" s="316"/>
      <c r="H379" s="77">
        <f>SUM(H341:H378)</f>
        <v>0</v>
      </c>
      <c r="I379" s="77">
        <f>SUM(I341:I378)</f>
        <v>0</v>
      </c>
      <c r="J379" s="77">
        <f>SUM(J341:J378)</f>
        <v>0</v>
      </c>
      <c r="K379" s="77">
        <f>SUM(K341:K378)</f>
        <v>0</v>
      </c>
      <c r="L379" s="78">
        <f>IF(H379=0,0,(I379/H379*100))</f>
        <v>0</v>
      </c>
      <c r="M379" s="73">
        <f>IF(J379=0,0,(K379/J379*100))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H287+H324+H379+H340</f>
        <v>0</v>
      </c>
      <c r="I380" s="94">
        <f>I287+I324+I379+I340</f>
        <v>0</v>
      </c>
      <c r="J380" s="94">
        <f>J287+J324+J379+J340</f>
        <v>875</v>
      </c>
      <c r="K380" s="94">
        <f>K287+K324+K379+K340</f>
        <v>875</v>
      </c>
      <c r="L380" s="78">
        <f>IF(H380=0,0,(I380/H380*100))</f>
        <v>0</v>
      </c>
      <c r="M380" s="73">
        <f>IF(J380=0,0,(K380/J380*100))</f>
        <v>100</v>
      </c>
      <c r="N380" s="94">
        <f>N287+N324+N379+N340</f>
        <v>0</v>
      </c>
      <c r="O380" s="94">
        <f>O287+O324+O379+O340</f>
        <v>0</v>
      </c>
      <c r="P380" s="73" t="e">
        <f>N380/(N380+O380)*100</f>
        <v>#DIV/0!</v>
      </c>
      <c r="Q380" s="7"/>
      <c r="R380" s="7"/>
      <c r="S380" s="7"/>
      <c r="T380" s="7"/>
      <c r="U380" s="7"/>
      <c r="V380" s="7"/>
      <c r="W380" s="7"/>
    </row>
    <row r="381" spans="1:23" ht="15.2" hidden="1" customHeight="1">
      <c r="A381" s="416" t="s">
        <v>286</v>
      </c>
      <c r="B381" s="57" t="s">
        <v>290</v>
      </c>
      <c r="C381" s="58" t="s">
        <v>79</v>
      </c>
      <c r="D381" s="58" t="s">
        <v>288</v>
      </c>
      <c r="E381" s="60"/>
      <c r="F381" s="119"/>
      <c r="G381" s="363"/>
      <c r="H381" s="106"/>
      <c r="I381" s="106"/>
      <c r="J381" s="58"/>
      <c r="K381" s="83"/>
      <c r="L381" s="83"/>
      <c r="M381" s="84"/>
      <c r="N381" s="84"/>
      <c r="O381" s="84"/>
      <c r="P381" s="84"/>
      <c r="Q381" s="7"/>
      <c r="R381" s="7"/>
      <c r="S381" s="7"/>
      <c r="T381" s="7"/>
      <c r="U381" s="7"/>
      <c r="V381" s="7"/>
      <c r="W381" s="7"/>
    </row>
    <row r="382" spans="1:23" ht="15.2" hidden="1" customHeight="1">
      <c r="A382" s="417"/>
      <c r="B382" s="57" t="s">
        <v>287</v>
      </c>
      <c r="C382" s="58" t="s">
        <v>79</v>
      </c>
      <c r="D382" s="58" t="s">
        <v>288</v>
      </c>
      <c r="E382" s="60"/>
      <c r="F382" s="81"/>
      <c r="G382" s="363"/>
      <c r="H382" s="58"/>
      <c r="I382" s="58"/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hidden="1" customHeight="1">
      <c r="A383" s="417"/>
      <c r="B383" s="57" t="s">
        <v>503</v>
      </c>
      <c r="C383" s="58"/>
      <c r="D383" s="58" t="s">
        <v>79</v>
      </c>
      <c r="E383" s="60"/>
      <c r="F383" s="81"/>
      <c r="G383" s="363"/>
      <c r="H383" s="58"/>
      <c r="I383" s="58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hidden="1" customHeight="1" thickBot="1">
      <c r="A384" s="417"/>
      <c r="B384" s="57" t="s">
        <v>440</v>
      </c>
      <c r="C384" s="58" t="s">
        <v>289</v>
      </c>
      <c r="D384" s="58" t="s">
        <v>294</v>
      </c>
      <c r="E384" s="60"/>
      <c r="F384" s="81"/>
      <c r="G384" s="363"/>
      <c r="H384" s="58"/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hidden="1" customHeight="1">
      <c r="A385" s="264"/>
      <c r="B385" s="57" t="s">
        <v>426</v>
      </c>
      <c r="C385" s="58" t="s">
        <v>42</v>
      </c>
      <c r="D385" s="59" t="s">
        <v>541</v>
      </c>
      <c r="E385" s="60"/>
      <c r="F385" s="81"/>
      <c r="G385" s="120"/>
      <c r="H385" s="58"/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hidden="1" customHeight="1">
      <c r="A386" s="264"/>
      <c r="B386" s="57" t="s">
        <v>426</v>
      </c>
      <c r="C386" s="58" t="s">
        <v>42</v>
      </c>
      <c r="D386" s="59" t="s">
        <v>541</v>
      </c>
      <c r="E386" s="60" t="s">
        <v>542</v>
      </c>
      <c r="F386" s="81"/>
      <c r="G386" s="120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hidden="1" customHeight="1">
      <c r="A387" s="264"/>
      <c r="B387" s="57" t="s">
        <v>543</v>
      </c>
      <c r="C387" s="58"/>
      <c r="D387" s="59" t="s">
        <v>294</v>
      </c>
      <c r="E387" s="60"/>
      <c r="F387" s="81"/>
      <c r="G387" s="1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264"/>
      <c r="B388" s="57" t="s">
        <v>422</v>
      </c>
      <c r="C388" s="58" t="s">
        <v>423</v>
      </c>
      <c r="D388" s="59" t="s">
        <v>121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264"/>
      <c r="B389" s="57" t="s">
        <v>422</v>
      </c>
      <c r="C389" s="58" t="s">
        <v>424</v>
      </c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264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264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264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264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264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264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264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264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264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264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264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264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264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264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264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264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264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264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264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264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264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264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264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264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264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264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264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264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264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264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264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264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264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264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264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264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264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264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264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264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264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264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264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264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264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264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264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264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264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264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264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264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264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264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264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264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264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264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264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264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264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264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264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264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264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264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264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264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264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264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264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264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264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264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264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264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264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264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264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264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264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264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264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264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264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264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264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264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264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264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264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264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264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264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264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264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264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264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264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264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264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264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264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264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264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264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264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264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264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264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264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264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264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264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264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264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264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264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264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264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264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264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264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264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264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264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264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264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264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264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264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264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264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264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264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264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264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264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264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264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264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264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264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264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264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264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 thickBot="1">
      <c r="A536" s="264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5.75" hidden="1" customHeight="1" thickBot="1">
      <c r="A537" s="339" t="s">
        <v>375</v>
      </c>
      <c r="B537" s="339"/>
      <c r="C537" s="339"/>
      <c r="D537" s="339"/>
      <c r="E537" s="339"/>
      <c r="F537" s="339"/>
      <c r="G537" s="93"/>
      <c r="H537" s="94">
        <f>SUM(H381:H536)</f>
        <v>0</v>
      </c>
      <c r="I537" s="94">
        <f>SUM(I381:I536)</f>
        <v>0</v>
      </c>
      <c r="J537" s="94">
        <f>SUM(J381:J536)</f>
        <v>0</v>
      </c>
      <c r="K537" s="94">
        <f>SUM(K381:K536)</f>
        <v>0</v>
      </c>
      <c r="L537" s="78">
        <f>IF(H537=0,0,(I537/H537*100))</f>
        <v>0</v>
      </c>
      <c r="M537" s="73">
        <f>IF(J537=0,0,(K537/J537*100))</f>
        <v>0</v>
      </c>
      <c r="N537" s="73"/>
      <c r="O537" s="73"/>
      <c r="P537" s="73" t="e">
        <f>N537/(N537+O537)*100</f>
        <v>#DIV/0!</v>
      </c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416" t="s">
        <v>655</v>
      </c>
      <c r="B538" s="57" t="s">
        <v>651</v>
      </c>
      <c r="C538" s="58"/>
      <c r="D538" s="59"/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 thickBot="1">
      <c r="A539" s="417"/>
      <c r="B539" s="57" t="s">
        <v>756</v>
      </c>
      <c r="C539" s="58"/>
      <c r="D539" s="59"/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417"/>
      <c r="B540" s="57" t="s">
        <v>652</v>
      </c>
      <c r="C540" s="58"/>
      <c r="D540" s="59"/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417"/>
      <c r="B541" s="57" t="s">
        <v>653</v>
      </c>
      <c r="C541" s="58"/>
      <c r="D541" s="59"/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417"/>
      <c r="B542" s="57" t="s">
        <v>654</v>
      </c>
      <c r="C542" s="58"/>
      <c r="D542" s="59"/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264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264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264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264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264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264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264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264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264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264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264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264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264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264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264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264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264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264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264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264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264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264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264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264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264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264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264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264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265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hidden="1" customHeight="1" thickBot="1">
      <c r="A572" s="339" t="s">
        <v>650</v>
      </c>
      <c r="B572" s="339"/>
      <c r="C572" s="339"/>
      <c r="D572" s="339"/>
      <c r="E572" s="339"/>
      <c r="F572" s="339"/>
      <c r="G572" s="93"/>
      <c r="H572" s="94">
        <f>SUM(H538:H571)</f>
        <v>0</v>
      </c>
      <c r="I572" s="94">
        <f>SUM(I538:I571)</f>
        <v>0</v>
      </c>
      <c r="J572" s="94">
        <f>SUM(J538:J571)</f>
        <v>0</v>
      </c>
      <c r="K572" s="94">
        <f>SUM(K538:K571)</f>
        <v>0</v>
      </c>
      <c r="L572" s="78">
        <f>IF(H572=0,0,(I572/H572*100))</f>
        <v>0</v>
      </c>
      <c r="M572" s="73">
        <f>IF(J572=0,0,(K572/J572*100))</f>
        <v>0</v>
      </c>
      <c r="N572" s="73"/>
      <c r="O572" s="73"/>
      <c r="P572" s="73" t="e">
        <f>N572/(N572+O572)*100</f>
        <v>#DIV/0!</v>
      </c>
      <c r="Q572" s="7"/>
      <c r="R572" s="7"/>
      <c r="S572" s="7"/>
      <c r="T572" s="7"/>
      <c r="U572" s="7"/>
      <c r="V572" s="7"/>
      <c r="W572" s="7"/>
    </row>
    <row r="573" spans="1:23" ht="12.75" hidden="1" customHeight="1">
      <c r="A573" s="314" t="s">
        <v>14</v>
      </c>
      <c r="B573" s="57" t="s">
        <v>727</v>
      </c>
      <c r="C573" s="58"/>
      <c r="D573" s="59"/>
      <c r="E573" s="60"/>
      <c r="F573" s="119"/>
      <c r="G573" s="8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2.75" hidden="1" customHeight="1">
      <c r="A574" s="314"/>
      <c r="B574" s="57" t="s">
        <v>728</v>
      </c>
      <c r="C574" s="58"/>
      <c r="D574" s="59"/>
      <c r="E574" s="60"/>
      <c r="F574" s="81"/>
      <c r="G574" s="120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82</v>
      </c>
      <c r="C575" s="58" t="s">
        <v>58</v>
      </c>
      <c r="D575" s="58" t="s">
        <v>58</v>
      </c>
      <c r="E575" s="60" t="s">
        <v>192</v>
      </c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82</v>
      </c>
      <c r="C576" s="58" t="s">
        <v>49</v>
      </c>
      <c r="D576" s="58" t="s">
        <v>49</v>
      </c>
      <c r="E576" s="60" t="s">
        <v>192</v>
      </c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2.75" hidden="1" customHeight="1" thickBot="1">
      <c r="A578" s="344" t="s">
        <v>722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H108+H248+H380+H572+H578+H537</f>
        <v>0</v>
      </c>
      <c r="I579" s="130">
        <f>I108+I248+I380+I572+I578+I537</f>
        <v>0</v>
      </c>
      <c r="J579" s="130">
        <f>J108+J248+J380+J572+J578+J537</f>
        <v>875</v>
      </c>
      <c r="K579" s="130">
        <f>K108+K248+K380+K572+K578+K537</f>
        <v>875</v>
      </c>
      <c r="L579" s="78">
        <f>IF(H579=0,0,(I579/H579*100))</f>
        <v>0</v>
      </c>
      <c r="M579" s="73">
        <f>IF(J579=0,0,(K579/J579*100))</f>
        <v>100</v>
      </c>
      <c r="N579" s="73">
        <f>N578+N572+N380+N248+N108</f>
        <v>0</v>
      </c>
      <c r="O579" s="73">
        <f>O578+O572+O380+O248+O108</f>
        <v>0</v>
      </c>
      <c r="P579" s="73" t="e">
        <f>N579/(N579+O579)*100</f>
        <v>#DIV/0!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875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1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 hidden="1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0</v>
      </c>
      <c r="I581" s="132">
        <f t="shared" si="0"/>
        <v>0</v>
      </c>
      <c r="J581" s="132">
        <f t="shared" si="0"/>
        <v>0</v>
      </c>
      <c r="K581" s="132">
        <f t="shared" si="0"/>
        <v>0</v>
      </c>
      <c r="L581" s="132">
        <f t="shared" si="0"/>
        <v>0</v>
      </c>
      <c r="M581" s="132">
        <f t="shared" si="0"/>
        <v>0</v>
      </c>
      <c r="N581" s="132">
        <f t="shared" si="0"/>
        <v>0</v>
      </c>
      <c r="O581" s="132">
        <f t="shared" si="0"/>
        <v>0</v>
      </c>
      <c r="P581" s="132" t="e">
        <f t="shared" si="0"/>
        <v>#DIV/0!</v>
      </c>
      <c r="Q581" s="7"/>
      <c r="R581" s="7"/>
      <c r="S581" s="7"/>
      <c r="T581" s="7"/>
      <c r="U581" s="7"/>
      <c r="V581" s="7"/>
      <c r="W581" s="7"/>
    </row>
    <row r="582" spans="1:23" ht="15.75" hidden="1">
      <c r="A582" s="351" t="s">
        <v>383</v>
      </c>
      <c r="B582" s="351"/>
      <c r="C582" s="351"/>
      <c r="D582" s="351"/>
      <c r="E582" s="351"/>
      <c r="F582" s="131"/>
      <c r="G582" s="132"/>
      <c r="H582" s="132">
        <f t="shared" ref="H582:P582" si="1">H198+H181+H134</f>
        <v>0</v>
      </c>
      <c r="I582" s="132">
        <f t="shared" si="1"/>
        <v>0</v>
      </c>
      <c r="J582" s="132">
        <f t="shared" si="1"/>
        <v>0</v>
      </c>
      <c r="K582" s="132">
        <f t="shared" si="1"/>
        <v>0</v>
      </c>
      <c r="L582" s="132">
        <f t="shared" si="1"/>
        <v>0</v>
      </c>
      <c r="M582" s="132">
        <f t="shared" si="1"/>
        <v>0</v>
      </c>
      <c r="N582" s="132">
        <f t="shared" si="1"/>
        <v>0</v>
      </c>
      <c r="O582" s="132">
        <f t="shared" si="1"/>
        <v>0</v>
      </c>
      <c r="P582" s="132" t="e">
        <f t="shared" si="1"/>
        <v>#DIV/0!</v>
      </c>
      <c r="Q582" s="7"/>
      <c r="R582" s="7"/>
      <c r="S582" s="7"/>
      <c r="T582" s="7"/>
      <c r="U582" s="7"/>
      <c r="V582" s="7"/>
      <c r="W582" s="7"/>
    </row>
    <row r="583" spans="1:23" ht="15.75" hidden="1">
      <c r="A583" s="351" t="s">
        <v>384</v>
      </c>
      <c r="B583" s="351"/>
      <c r="C583" s="351"/>
      <c r="D583" s="351"/>
      <c r="E583" s="351"/>
      <c r="F583" s="131"/>
      <c r="G583" s="132"/>
      <c r="H583" s="132">
        <f t="shared" ref="H583:P583" si="2">H247</f>
        <v>0</v>
      </c>
      <c r="I583" s="132">
        <f t="shared" si="2"/>
        <v>0</v>
      </c>
      <c r="J583" s="132">
        <f t="shared" si="2"/>
        <v>0</v>
      </c>
      <c r="K583" s="132">
        <f t="shared" si="2"/>
        <v>0</v>
      </c>
      <c r="L583" s="132">
        <f t="shared" si="2"/>
        <v>0</v>
      </c>
      <c r="M583" s="132">
        <f t="shared" si="2"/>
        <v>0</v>
      </c>
      <c r="N583" s="132">
        <f t="shared" si="2"/>
        <v>0</v>
      </c>
      <c r="O583" s="132">
        <f t="shared" si="2"/>
        <v>0</v>
      </c>
      <c r="P583" s="132" t="e">
        <f t="shared" si="2"/>
        <v>#DIV/0!</v>
      </c>
      <c r="Q583" s="7"/>
      <c r="R583" s="7"/>
      <c r="S583" s="7"/>
      <c r="T583" s="7"/>
      <c r="U583" s="7"/>
      <c r="V583" s="7"/>
      <c r="W583" s="7"/>
    </row>
    <row r="584" spans="1:23" ht="17.25" thickTop="1" thickBot="1">
      <c r="A584" s="351" t="s">
        <v>386</v>
      </c>
      <c r="B584" s="351"/>
      <c r="C584" s="351"/>
      <c r="D584" s="351"/>
      <c r="E584" s="351"/>
      <c r="F584" s="131"/>
      <c r="G584" s="132"/>
      <c r="H584" s="132">
        <f t="shared" ref="H584:P584" si="3">H287</f>
        <v>0</v>
      </c>
      <c r="I584" s="132">
        <f t="shared" si="3"/>
        <v>0</v>
      </c>
      <c r="J584" s="132">
        <f t="shared" si="3"/>
        <v>500</v>
      </c>
      <c r="K584" s="132">
        <f t="shared" si="3"/>
        <v>500</v>
      </c>
      <c r="L584" s="132">
        <f t="shared" si="3"/>
        <v>0</v>
      </c>
      <c r="M584" s="132">
        <f t="shared" si="3"/>
        <v>100</v>
      </c>
      <c r="N584" s="132">
        <f t="shared" si="3"/>
        <v>0</v>
      </c>
      <c r="O584" s="132">
        <f t="shared" si="3"/>
        <v>0</v>
      </c>
      <c r="P584" s="132" t="e">
        <f t="shared" si="3"/>
        <v>#DIV/0!</v>
      </c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387</v>
      </c>
      <c r="B585" s="351"/>
      <c r="C585" s="351"/>
      <c r="D585" s="351"/>
      <c r="E585" s="351"/>
      <c r="F585" s="131"/>
      <c r="G585" s="132"/>
      <c r="H585" s="132">
        <f>H379+H324+H340</f>
        <v>0</v>
      </c>
      <c r="I585" s="132">
        <f>I379+I324+I340</f>
        <v>0</v>
      </c>
      <c r="J585" s="132">
        <f>J379+J324+J340</f>
        <v>375</v>
      </c>
      <c r="K585" s="297">
        <f>K379+K324+K340</f>
        <v>375</v>
      </c>
      <c r="L585" s="132">
        <f>L379+L324</f>
        <v>0</v>
      </c>
      <c r="M585" s="132">
        <f>M379+M324</f>
        <v>100</v>
      </c>
      <c r="N585" s="132">
        <f>N379+N324</f>
        <v>0</v>
      </c>
      <c r="O585" s="132">
        <f>O379+O324</f>
        <v>0</v>
      </c>
      <c r="P585" s="132" t="e">
        <f>P379+P324</f>
        <v>#DIV/0!</v>
      </c>
      <c r="Q585" s="7"/>
      <c r="R585" s="7"/>
      <c r="S585" s="7"/>
      <c r="T585" s="7"/>
      <c r="U585" s="7"/>
      <c r="V585" s="7"/>
      <c r="W585" s="7"/>
    </row>
    <row r="586" spans="1:23" ht="15.75" hidden="1">
      <c r="A586" s="351" t="s">
        <v>388</v>
      </c>
      <c r="B586" s="351"/>
      <c r="C586" s="351"/>
      <c r="D586" s="351"/>
      <c r="E586" s="351"/>
      <c r="F586" s="131"/>
      <c r="G586" s="132"/>
      <c r="H586" s="132">
        <f>H537</f>
        <v>0</v>
      </c>
      <c r="I586" s="132">
        <f>I537</f>
        <v>0</v>
      </c>
      <c r="J586" s="132">
        <f t="shared" ref="J586:P586" si="4">J572</f>
        <v>0</v>
      </c>
      <c r="K586" s="132">
        <f t="shared" si="4"/>
        <v>0</v>
      </c>
      <c r="L586" s="132">
        <f t="shared" si="4"/>
        <v>0</v>
      </c>
      <c r="M586" s="132">
        <f t="shared" si="4"/>
        <v>0</v>
      </c>
      <c r="N586" s="132">
        <f t="shared" si="4"/>
        <v>0</v>
      </c>
      <c r="O586" s="132">
        <f t="shared" si="4"/>
        <v>0</v>
      </c>
      <c r="P586" s="132" t="e">
        <f t="shared" si="4"/>
        <v>#DIV/0!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428</v>
      </c>
      <c r="B587" s="351"/>
      <c r="C587" s="351"/>
      <c r="D587" s="351"/>
      <c r="E587" s="351"/>
      <c r="F587" s="131"/>
      <c r="G587" s="132"/>
      <c r="H587" s="132">
        <f t="shared" ref="H587:P587" si="5">H578</f>
        <v>0</v>
      </c>
      <c r="I587" s="132">
        <f t="shared" si="5"/>
        <v>0</v>
      </c>
      <c r="J587" s="132">
        <f t="shared" si="5"/>
        <v>0</v>
      </c>
      <c r="K587" s="132">
        <f t="shared" si="5"/>
        <v>0</v>
      </c>
      <c r="L587" s="132">
        <f t="shared" si="5"/>
        <v>0</v>
      </c>
      <c r="M587" s="132">
        <f t="shared" si="5"/>
        <v>0</v>
      </c>
      <c r="N587" s="132">
        <f t="shared" si="5"/>
        <v>0</v>
      </c>
      <c r="O587" s="132">
        <f t="shared" si="5"/>
        <v>0</v>
      </c>
      <c r="P587" s="132" t="e">
        <f t="shared" si="5"/>
        <v>#DIV/0!</v>
      </c>
      <c r="Q587" s="7"/>
      <c r="R587" s="7"/>
      <c r="S587" s="7"/>
      <c r="T587" s="7"/>
      <c r="U587" s="7"/>
      <c r="V587" s="7"/>
      <c r="W587" s="7"/>
    </row>
    <row r="588" spans="1:23" ht="13.5" thickBo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"/>
      <c r="O588" s="3"/>
      <c r="P588" s="3"/>
      <c r="Q588" s="7"/>
      <c r="R588" s="7"/>
      <c r="S588" s="7"/>
      <c r="T588" s="7"/>
      <c r="U588" s="7"/>
      <c r="V588" s="7"/>
      <c r="W588" s="7"/>
    </row>
    <row r="589" spans="1:23" ht="15" thickTop="1">
      <c r="A589" s="353" t="s">
        <v>977</v>
      </c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134"/>
      <c r="O589" s="134"/>
      <c r="P589" s="134"/>
      <c r="Q589" s="7"/>
      <c r="R589" s="7"/>
      <c r="S589" s="7"/>
      <c r="T589" s="7"/>
      <c r="U589" s="7"/>
      <c r="V589" s="7"/>
      <c r="W589" s="7"/>
    </row>
    <row r="590" spans="1:23" ht="15">
      <c r="A590" s="135"/>
      <c r="B590" s="136"/>
      <c r="C590" s="137"/>
      <c r="D590" s="138"/>
      <c r="E590" s="136"/>
      <c r="F590" s="136"/>
      <c r="G590" s="139"/>
      <c r="H590" s="140"/>
      <c r="I590" s="141"/>
      <c r="J590" s="354" t="s">
        <v>390</v>
      </c>
      <c r="K590" s="354"/>
      <c r="L590" s="354"/>
      <c r="M590" s="354"/>
      <c r="N590" s="276"/>
      <c r="O590" s="276"/>
      <c r="P590" s="276"/>
      <c r="Q590" s="7"/>
      <c r="R590" s="7"/>
      <c r="S590" s="7"/>
      <c r="T590" s="7"/>
      <c r="U590" s="7"/>
      <c r="V590" s="7"/>
      <c r="W590" s="7"/>
    </row>
    <row r="591" spans="1:23" ht="15">
      <c r="A591" s="143"/>
      <c r="B591" s="144"/>
      <c r="C591" s="144"/>
      <c r="D591" s="145"/>
      <c r="E591" s="146"/>
      <c r="F591" s="144"/>
      <c r="G591" s="147"/>
      <c r="H591" s="148"/>
      <c r="I591" s="149"/>
      <c r="J591" s="150"/>
      <c r="K591" s="144"/>
      <c r="L591" s="144"/>
      <c r="M591" s="151"/>
      <c r="N591" s="151"/>
      <c r="O591" s="151"/>
      <c r="P591" s="151"/>
      <c r="Q591" s="7"/>
      <c r="R591" s="7"/>
      <c r="S591" s="7"/>
      <c r="T591" s="7"/>
      <c r="U591" s="7"/>
      <c r="V591" s="7"/>
      <c r="W591" s="7"/>
    </row>
    <row r="592" spans="1:23" ht="15.75">
      <c r="A592" s="347" t="s">
        <v>841</v>
      </c>
      <c r="B592" s="347"/>
      <c r="C592" s="347"/>
      <c r="D592" s="348" t="s">
        <v>843</v>
      </c>
      <c r="E592" s="348"/>
      <c r="F592" s="348"/>
      <c r="G592" s="348"/>
      <c r="H592" s="348"/>
      <c r="I592" s="348"/>
      <c r="J592" s="349" t="s">
        <v>391</v>
      </c>
      <c r="K592" s="349"/>
      <c r="L592" s="349"/>
      <c r="M592" s="349"/>
      <c r="N592" s="277"/>
      <c r="O592" s="277"/>
      <c r="P592" s="277"/>
      <c r="Q592" s="7"/>
      <c r="R592" s="7"/>
      <c r="S592" s="7"/>
      <c r="T592" s="7"/>
      <c r="U592" s="7"/>
      <c r="V592" s="7"/>
      <c r="W592" s="7"/>
    </row>
    <row r="593" spans="1:23" ht="15.75" thickBot="1">
      <c r="A593" s="355" t="s">
        <v>842</v>
      </c>
      <c r="B593" s="355"/>
      <c r="C593" s="355"/>
      <c r="D593" s="356" t="s">
        <v>392</v>
      </c>
      <c r="E593" s="356"/>
      <c r="F593" s="356"/>
      <c r="G593" s="356"/>
      <c r="H593" s="356"/>
      <c r="I593" s="356"/>
      <c r="J593" s="357" t="s">
        <v>393</v>
      </c>
      <c r="K593" s="357"/>
      <c r="L593" s="357"/>
      <c r="M593" s="357"/>
      <c r="N593" s="275"/>
      <c r="O593" s="275"/>
      <c r="P593" s="275"/>
      <c r="Q593" s="7"/>
      <c r="R593" s="7"/>
      <c r="S593" s="7"/>
      <c r="T593" s="7"/>
      <c r="U593" s="7"/>
      <c r="V593" s="7"/>
      <c r="W593" s="7"/>
    </row>
    <row r="594" spans="1:23" ht="15" thickTop="1">
      <c r="A594" s="154"/>
      <c r="B594" s="154"/>
      <c r="C594" s="154"/>
      <c r="D594" s="154"/>
      <c r="E594" s="155"/>
      <c r="F594" s="154"/>
      <c r="G594" s="155"/>
      <c r="H594" s="156"/>
      <c r="I594" s="156"/>
      <c r="J594" s="154"/>
      <c r="K594" s="154"/>
      <c r="L594" s="154"/>
      <c r="M594" s="154"/>
      <c r="N594" s="154"/>
      <c r="O594" s="154"/>
      <c r="P594" s="154"/>
      <c r="Q594" s="7"/>
      <c r="R594" s="7"/>
      <c r="S594" s="7"/>
      <c r="T594" s="7"/>
      <c r="U594" s="7"/>
      <c r="V594" s="7"/>
      <c r="W594" s="7"/>
    </row>
    <row r="595" spans="1:23" ht="14.25">
      <c r="A595" s="154" t="s">
        <v>394</v>
      </c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358" t="s">
        <v>395</v>
      </c>
      <c r="B596" s="358"/>
      <c r="C596" s="154">
        <f>Total!B37</f>
        <v>57589</v>
      </c>
      <c r="D596" s="157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396</v>
      </c>
      <c r="B597" s="358"/>
      <c r="C597" s="158">
        <f>Total!C37</f>
        <v>6904</v>
      </c>
      <c r="D597" s="159"/>
      <c r="E597" s="160"/>
      <c r="F597" s="7"/>
      <c r="G597" s="160"/>
      <c r="H597" s="161"/>
      <c r="I597" s="161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>
      <c r="C598" s="35">
        <f>SUM(C596:C597)</f>
        <v>64493</v>
      </c>
    </row>
  </sheetData>
  <sheetProtection selectLockedCells="1" selectUnlockedCells="1"/>
  <mergeCells count="78">
    <mergeCell ref="J593:M593"/>
    <mergeCell ref="G580:K580"/>
    <mergeCell ref="A596:B596"/>
    <mergeCell ref="A597:B597"/>
    <mergeCell ref="A586:E586"/>
    <mergeCell ref="A587:E587"/>
    <mergeCell ref="A588:M588"/>
    <mergeCell ref="A589:M589"/>
    <mergeCell ref="J590:M590"/>
    <mergeCell ref="A593:C593"/>
    <mergeCell ref="D593:I593"/>
    <mergeCell ref="A592:C592"/>
    <mergeCell ref="D592:I592"/>
    <mergeCell ref="A583:E583"/>
    <mergeCell ref="J592:M592"/>
    <mergeCell ref="L580:M580"/>
    <mergeCell ref="A581:E581"/>
    <mergeCell ref="A585:E585"/>
    <mergeCell ref="A584:E584"/>
    <mergeCell ref="A580:E580"/>
    <mergeCell ref="I560:I561"/>
    <mergeCell ref="A582:E582"/>
    <mergeCell ref="H562:H563"/>
    <mergeCell ref="A537:F537"/>
    <mergeCell ref="A579:G579"/>
    <mergeCell ref="A538:A542"/>
    <mergeCell ref="A572:F572"/>
    <mergeCell ref="A573:A577"/>
    <mergeCell ref="A578:F578"/>
    <mergeCell ref="H506:H507"/>
    <mergeCell ref="H481:H483"/>
    <mergeCell ref="B216:G216"/>
    <mergeCell ref="B247:G247"/>
    <mergeCell ref="N250:O250"/>
    <mergeCell ref="N252:O252"/>
    <mergeCell ref="B287:G287"/>
    <mergeCell ref="B324:G324"/>
    <mergeCell ref="A248:F248"/>
    <mergeCell ref="A249:A379"/>
    <mergeCell ref="G250:G260"/>
    <mergeCell ref="B379:G379"/>
    <mergeCell ref="B340:G340"/>
    <mergeCell ref="G325:G327"/>
    <mergeCell ref="A380:G380"/>
    <mergeCell ref="G381:G384"/>
    <mergeCell ref="A381:A384"/>
    <mergeCell ref="N140:O140"/>
    <mergeCell ref="B181:G181"/>
    <mergeCell ref="N182:O182"/>
    <mergeCell ref="G183:G189"/>
    <mergeCell ref="N184:O184"/>
    <mergeCell ref="A109:A247"/>
    <mergeCell ref="G110:G117"/>
    <mergeCell ref="B134:G134"/>
    <mergeCell ref="G135:G140"/>
    <mergeCell ref="B198:G198"/>
    <mergeCell ref="N136:O136"/>
    <mergeCell ref="N51:N57"/>
    <mergeCell ref="N8:O9"/>
    <mergeCell ref="P8:P11"/>
    <mergeCell ref="C9:F9"/>
    <mergeCell ref="D10:F10"/>
    <mergeCell ref="D11:F11"/>
    <mergeCell ref="B107:G107"/>
    <mergeCell ref="A108:F108"/>
    <mergeCell ref="A3:K3"/>
    <mergeCell ref="B7:I7"/>
    <mergeCell ref="A8:G8"/>
    <mergeCell ref="H8:I9"/>
    <mergeCell ref="J8:K9"/>
    <mergeCell ref="D12:F12"/>
    <mergeCell ref="G14:G20"/>
    <mergeCell ref="B48:G48"/>
    <mergeCell ref="G49:G65"/>
    <mergeCell ref="A13:A107"/>
    <mergeCell ref="H69:H70"/>
    <mergeCell ref="B74:G74"/>
    <mergeCell ref="G75:G80"/>
  </mergeCells>
  <printOptions horizontalCentered="1"/>
  <pageMargins left="0.51181102362204722" right="0.51181102362204722" top="0.95" bottom="0.74803149606299213" header="0.71" footer="0.51181102362204722"/>
  <pageSetup paperSize="9" scale="53" firstPageNumber="0" orientation="portrait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AE598"/>
  <sheetViews>
    <sheetView zoomScale="80" zoomScaleNormal="80" workbookViewId="0">
      <pane xSplit="6" ySplit="12" topLeftCell="G588" activePane="bottomRight" state="frozen"/>
      <selection pane="topRight" activeCell="G1" sqref="G1"/>
      <selection pane="bottomLeft" activeCell="A582" sqref="A582"/>
      <selection pane="bottomRight" activeCell="A590" sqref="A590:P593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15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6.5" thickBot="1">
      <c r="A6" s="3"/>
      <c r="B6" s="18" t="s">
        <v>15</v>
      </c>
      <c r="C6" s="19" t="s">
        <v>977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0</v>
      </c>
      <c r="Z6" s="7"/>
      <c r="AA6" s="7"/>
      <c r="AB6" s="7"/>
      <c r="AC6" s="7"/>
      <c r="AD6" s="7"/>
      <c r="AE6" s="7"/>
    </row>
    <row r="7" spans="1:31" ht="14.25" thickTop="1" thickBot="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 ht="14.25" thickTop="1" thickBot="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38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2.75" customHeight="1">
      <c r="A14" s="325"/>
      <c r="B14" s="57" t="s">
        <v>38</v>
      </c>
      <c r="C14" s="58"/>
      <c r="D14" s="59"/>
      <c r="E14" s="60"/>
      <c r="F14" s="61"/>
      <c r="G14" s="420" t="s">
        <v>993</v>
      </c>
      <c r="H14" s="62">
        <v>500</v>
      </c>
      <c r="I14" s="63">
        <v>500</v>
      </c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2.75" customHeight="1" thickBot="1">
      <c r="A15" s="325"/>
      <c r="B15" s="57" t="s">
        <v>40</v>
      </c>
      <c r="C15" s="58"/>
      <c r="D15" s="59"/>
      <c r="E15" s="60"/>
      <c r="F15" s="61"/>
      <c r="G15" s="420"/>
      <c r="H15" s="62">
        <v>138</v>
      </c>
      <c r="I15" s="63">
        <v>138</v>
      </c>
      <c r="J15" s="62"/>
      <c r="K15" s="63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2.75" hidden="1" customHeight="1">
      <c r="A16" s="325"/>
      <c r="B16" s="57" t="s">
        <v>40</v>
      </c>
      <c r="C16" s="58"/>
      <c r="D16" s="59"/>
      <c r="E16" s="60"/>
      <c r="F16" s="61"/>
      <c r="G16" s="420"/>
      <c r="H16" s="62"/>
      <c r="I16" s="62"/>
      <c r="J16" s="62"/>
      <c r="K16" s="62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2.75" hidden="1" customHeight="1">
      <c r="A17" s="325"/>
      <c r="B17" s="57" t="s">
        <v>41</v>
      </c>
      <c r="C17" s="58"/>
      <c r="D17" s="59"/>
      <c r="E17" s="60"/>
      <c r="F17" s="61"/>
      <c r="G17" s="420"/>
      <c r="H17" s="62"/>
      <c r="I17" s="62"/>
      <c r="J17" s="62"/>
      <c r="K17" s="62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472</v>
      </c>
      <c r="C18" s="58"/>
      <c r="D18" s="59"/>
      <c r="E18" s="60"/>
      <c r="F18" s="61"/>
      <c r="G18" s="420"/>
      <c r="H18" s="62"/>
      <c r="I18" s="62"/>
      <c r="J18" s="62"/>
      <c r="K18" s="62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544</v>
      </c>
      <c r="C19" s="58" t="s">
        <v>400</v>
      </c>
      <c r="D19" s="59" t="s">
        <v>458</v>
      </c>
      <c r="E19" s="60"/>
      <c r="F19" s="61"/>
      <c r="G19" s="420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50</v>
      </c>
      <c r="C20" s="58" t="s">
        <v>42</v>
      </c>
      <c r="D20" s="59" t="s">
        <v>43</v>
      </c>
      <c r="E20" s="60"/>
      <c r="F20" s="61"/>
      <c r="G20" s="420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6.5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638</v>
      </c>
      <c r="I48" s="69">
        <f>SUM(I13:I47)</f>
        <v>638</v>
      </c>
      <c r="J48" s="70">
        <f>SUM(J13:J47)</f>
        <v>0</v>
      </c>
      <c r="K48" s="70">
        <f>SUM(K13:K47)</f>
        <v>0</v>
      </c>
      <c r="L48" s="71">
        <f>IF(H48=0,0,(I48/H48*100))</f>
        <v>100</v>
      </c>
      <c r="M48" s="73">
        <f>IF(J48=0,0,(K48/J48*100))</f>
        <v>0</v>
      </c>
      <c r="N48" s="72">
        <v>11</v>
      </c>
      <c r="O48" s="72">
        <v>0</v>
      </c>
      <c r="P48" s="73">
        <f>N48/(N48+O48)*100</f>
        <v>100</v>
      </c>
      <c r="Q48" s="7"/>
      <c r="R48" s="7"/>
      <c r="S48" s="7"/>
      <c r="T48" s="7"/>
      <c r="U48" s="7"/>
      <c r="V48" s="7"/>
      <c r="W48" s="7"/>
    </row>
    <row r="49" spans="1:23" ht="12.75" customHeight="1">
      <c r="A49" s="325"/>
      <c r="B49" s="57" t="s">
        <v>61</v>
      </c>
      <c r="C49" s="59" t="s">
        <v>42</v>
      </c>
      <c r="D49" s="59" t="s">
        <v>79</v>
      </c>
      <c r="E49" s="60"/>
      <c r="F49" s="61"/>
      <c r="G49" s="326"/>
      <c r="H49" s="62">
        <v>250</v>
      </c>
      <c r="I49" s="62"/>
      <c r="J49" s="58"/>
      <c r="K49" s="55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2.75" customHeight="1">
      <c r="A50" s="325"/>
      <c r="B50" s="57" t="s">
        <v>62</v>
      </c>
      <c r="C50" s="58" t="s">
        <v>54</v>
      </c>
      <c r="D50" s="59" t="s">
        <v>79</v>
      </c>
      <c r="E50" s="60"/>
      <c r="F50" s="61"/>
      <c r="G50" s="326"/>
      <c r="H50" s="62">
        <v>100</v>
      </c>
      <c r="I50" s="62"/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2.75" customHeight="1">
      <c r="A51" s="325"/>
      <c r="B51" s="57" t="s">
        <v>64</v>
      </c>
      <c r="C51" s="58" t="s">
        <v>42</v>
      </c>
      <c r="D51" s="59" t="s">
        <v>79</v>
      </c>
      <c r="E51" s="60"/>
      <c r="F51" s="61"/>
      <c r="G51" s="326"/>
      <c r="H51" s="62">
        <v>250</v>
      </c>
      <c r="I51" s="62">
        <v>590</v>
      </c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2.75" customHeight="1">
      <c r="A52" s="325"/>
      <c r="B52" s="57" t="s">
        <v>63</v>
      </c>
      <c r="C52" s="58" t="s">
        <v>54</v>
      </c>
      <c r="D52" s="59" t="s">
        <v>79</v>
      </c>
      <c r="E52" s="60"/>
      <c r="F52" s="61"/>
      <c r="G52" s="326"/>
      <c r="H52" s="64">
        <v>100</v>
      </c>
      <c r="I52" s="64">
        <v>260</v>
      </c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2.75" customHeight="1">
      <c r="A53" s="325"/>
      <c r="B53" s="57" t="s">
        <v>38</v>
      </c>
      <c r="C53" s="58" t="s">
        <v>42</v>
      </c>
      <c r="D53" s="59" t="s">
        <v>79</v>
      </c>
      <c r="E53" s="60"/>
      <c r="F53" s="61"/>
      <c r="G53" s="326"/>
      <c r="H53" s="64">
        <v>180</v>
      </c>
      <c r="I53" s="64">
        <v>180</v>
      </c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2.75" customHeight="1">
      <c r="A54" s="325"/>
      <c r="B54" s="57" t="s">
        <v>38</v>
      </c>
      <c r="C54" s="58" t="s">
        <v>42</v>
      </c>
      <c r="D54" s="59" t="s">
        <v>126</v>
      </c>
      <c r="E54" s="60"/>
      <c r="F54" s="61"/>
      <c r="G54" s="326"/>
      <c r="H54" s="64">
        <v>420</v>
      </c>
      <c r="I54" s="64">
        <v>330</v>
      </c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2.75" customHeight="1" thickBot="1">
      <c r="A55" s="325"/>
      <c r="B55" s="57" t="s">
        <v>40</v>
      </c>
      <c r="C55" s="58" t="s">
        <v>42</v>
      </c>
      <c r="D55" s="59" t="s">
        <v>79</v>
      </c>
      <c r="E55" s="60"/>
      <c r="F55" s="61"/>
      <c r="G55" s="326"/>
      <c r="H55" s="64">
        <v>138</v>
      </c>
      <c r="I55" s="64">
        <v>140</v>
      </c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2.75" hidden="1" customHeight="1">
      <c r="A56" s="325"/>
      <c r="B56" s="57" t="s">
        <v>40</v>
      </c>
      <c r="C56" s="58" t="s">
        <v>42</v>
      </c>
      <c r="D56" s="59" t="s">
        <v>43</v>
      </c>
      <c r="E56" s="60"/>
      <c r="F56" s="61"/>
      <c r="G56" s="326"/>
      <c r="H56" s="64"/>
      <c r="I56" s="64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2.75" hidden="1" customHeight="1">
      <c r="A57" s="325"/>
      <c r="B57" s="57" t="s">
        <v>40</v>
      </c>
      <c r="C57" s="58" t="s">
        <v>42</v>
      </c>
      <c r="D57" s="59" t="s">
        <v>43</v>
      </c>
      <c r="E57" s="60" t="s">
        <v>639</v>
      </c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57" t="s">
        <v>61</v>
      </c>
      <c r="C58" s="58" t="s">
        <v>42</v>
      </c>
      <c r="D58" s="59" t="s">
        <v>49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37</v>
      </c>
      <c r="C59" s="58" t="s">
        <v>42</v>
      </c>
      <c r="D59" s="59" t="s">
        <v>49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62</v>
      </c>
      <c r="C60" s="58" t="s">
        <v>186</v>
      </c>
      <c r="D60" s="58" t="s">
        <v>186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75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1438</v>
      </c>
      <c r="I74" s="77">
        <f>SUM(I49:I73)</f>
        <v>1500</v>
      </c>
      <c r="J74" s="77">
        <f>SUM(J49:J73)</f>
        <v>0</v>
      </c>
      <c r="K74" s="77">
        <f>SUM(K49:K73)</f>
        <v>0</v>
      </c>
      <c r="L74" s="78">
        <f>IF(H74=0,0,(I74/H74*100))</f>
        <v>104.31154381084839</v>
      </c>
      <c r="M74" s="73">
        <f>IF(J74=0,0,(K74/J74*100))</f>
        <v>0</v>
      </c>
      <c r="N74" s="73">
        <v>11</v>
      </c>
      <c r="O74" s="73">
        <v>1</v>
      </c>
      <c r="P74" s="73">
        <f>N74/(N74+O74)*100</f>
        <v>91.666666666666657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75</v>
      </c>
      <c r="C75" s="58" t="s">
        <v>76</v>
      </c>
      <c r="D75" s="58" t="s">
        <v>77</v>
      </c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H74+H107+H19+H20</f>
        <v>1438</v>
      </c>
      <c r="I108" s="77">
        <f>I74+I107+I19+I20</f>
        <v>1500</v>
      </c>
      <c r="J108" s="77">
        <f>J74+J107+J19+J20</f>
        <v>0</v>
      </c>
      <c r="K108" s="77">
        <f>K74+K107+K19+K20</f>
        <v>0</v>
      </c>
      <c r="L108" s="78">
        <f>IF(H108=0,0,(I108/H108*100))</f>
        <v>104.31154381084839</v>
      </c>
      <c r="M108" s="73">
        <f>IF(J108=0,0,(K108/J108*100))</f>
        <v>0</v>
      </c>
      <c r="N108" s="77">
        <f>N48+N74</f>
        <v>22</v>
      </c>
      <c r="O108" s="77">
        <f>O48+O74</f>
        <v>1</v>
      </c>
      <c r="P108" s="73">
        <f>N108/(N108+O108)*100</f>
        <v>95.652173913043484</v>
      </c>
      <c r="Q108" s="7"/>
      <c r="R108" s="7"/>
      <c r="S108" s="7"/>
      <c r="T108" s="7"/>
      <c r="U108" s="7"/>
      <c r="V108" s="7"/>
      <c r="W108" s="7"/>
    </row>
    <row r="109" spans="1:23" ht="15.75" hidden="1" customHeight="1">
      <c r="A109" s="314" t="s">
        <v>106</v>
      </c>
      <c r="B109" s="57" t="s">
        <v>142</v>
      </c>
      <c r="C109" s="58" t="s">
        <v>108</v>
      </c>
      <c r="D109" s="59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75" customHeight="1">
      <c r="A110" s="314"/>
      <c r="B110" s="57" t="s">
        <v>994</v>
      </c>
      <c r="C110" s="58" t="s">
        <v>108</v>
      </c>
      <c r="D110" s="58"/>
      <c r="E110" s="60"/>
      <c r="F110" s="81"/>
      <c r="G110" s="359" t="s">
        <v>995</v>
      </c>
      <c r="H110" s="62">
        <v>40</v>
      </c>
      <c r="I110" s="62">
        <v>40</v>
      </c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75" customHeight="1">
      <c r="A111" s="314"/>
      <c r="B111" s="57" t="s">
        <v>117</v>
      </c>
      <c r="C111" s="58" t="s">
        <v>108</v>
      </c>
      <c r="D111" s="58"/>
      <c r="E111" s="60"/>
      <c r="F111" s="81"/>
      <c r="G111" s="359"/>
      <c r="H111" s="62">
        <v>100</v>
      </c>
      <c r="I111" s="62">
        <v>68</v>
      </c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2.75" customHeight="1">
      <c r="A112" s="314"/>
      <c r="B112" s="57" t="s">
        <v>456</v>
      </c>
      <c r="C112" s="58" t="s">
        <v>108</v>
      </c>
      <c r="D112" s="58"/>
      <c r="E112" s="60"/>
      <c r="F112" s="81"/>
      <c r="G112" s="359"/>
      <c r="H112" s="62">
        <v>140</v>
      </c>
      <c r="I112" s="62">
        <v>92</v>
      </c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customHeight="1">
      <c r="A113" s="314"/>
      <c r="B113" s="57" t="s">
        <v>160</v>
      </c>
      <c r="C113" s="58" t="s">
        <v>108</v>
      </c>
      <c r="D113" s="58"/>
      <c r="E113" s="60"/>
      <c r="F113" s="81"/>
      <c r="G113" s="359"/>
      <c r="H113" s="62"/>
      <c r="I113" s="62">
        <v>24</v>
      </c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customHeight="1" thickBot="1">
      <c r="A114" s="314"/>
      <c r="B114" s="57" t="s">
        <v>561</v>
      </c>
      <c r="C114" s="58" t="s">
        <v>108</v>
      </c>
      <c r="D114" s="58"/>
      <c r="E114" s="60"/>
      <c r="F114" s="81"/>
      <c r="G114" s="359"/>
      <c r="H114" s="62"/>
      <c r="I114" s="62">
        <v>32</v>
      </c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130</v>
      </c>
      <c r="C115" s="58" t="s">
        <v>108</v>
      </c>
      <c r="D115" s="58" t="s">
        <v>127</v>
      </c>
      <c r="E115" s="60"/>
      <c r="F115" s="81"/>
      <c r="G115" s="359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89</v>
      </c>
      <c r="C116" s="58" t="s">
        <v>42</v>
      </c>
      <c r="D116" s="58" t="s">
        <v>217</v>
      </c>
      <c r="E116" s="60"/>
      <c r="F116" s="81"/>
      <c r="G116" s="359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82</v>
      </c>
      <c r="C117" s="58" t="s">
        <v>51</v>
      </c>
      <c r="D117" s="58" t="s">
        <v>51</v>
      </c>
      <c r="E117" s="60" t="s">
        <v>84</v>
      </c>
      <c r="F117" s="81"/>
      <c r="G117" s="359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2.75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280</v>
      </c>
      <c r="I134" s="77">
        <f>SUM(I109:I133)</f>
        <v>256</v>
      </c>
      <c r="J134" s="77">
        <f>SUM(J109:J133)</f>
        <v>0</v>
      </c>
      <c r="K134" s="77">
        <f>SUM(K109:K133)</f>
        <v>0</v>
      </c>
      <c r="L134" s="78">
        <f>IF(H134=0,0,(I134/H134*100))</f>
        <v>91.428571428571431</v>
      </c>
      <c r="M134" s="73">
        <f>IF(J134=0,0,(K134/J134*100))</f>
        <v>0</v>
      </c>
      <c r="N134" s="73">
        <v>5</v>
      </c>
      <c r="O134" s="73">
        <v>1</v>
      </c>
      <c r="P134" s="73">
        <f>N134/(N134+O134)*100</f>
        <v>83.333333333333343</v>
      </c>
      <c r="Q134" s="7"/>
      <c r="R134" s="7"/>
      <c r="S134" s="7"/>
      <c r="T134" s="7"/>
      <c r="U134" s="7"/>
      <c r="V134" s="7"/>
      <c r="W134" s="7"/>
    </row>
    <row r="135" spans="1:23" ht="12.75" customHeight="1">
      <c r="A135" s="314"/>
      <c r="B135" s="57" t="s">
        <v>61</v>
      </c>
      <c r="C135" s="58" t="s">
        <v>42</v>
      </c>
      <c r="D135" s="58" t="s">
        <v>79</v>
      </c>
      <c r="E135" s="60"/>
      <c r="F135" s="81"/>
      <c r="G135" s="363"/>
      <c r="H135" s="58">
        <v>500</v>
      </c>
      <c r="I135" s="58">
        <v>465</v>
      </c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2.75" customHeight="1" thickBot="1">
      <c r="A136" s="314"/>
      <c r="B136" s="57" t="s">
        <v>62</v>
      </c>
      <c r="C136" s="58" t="s">
        <v>54</v>
      </c>
      <c r="D136" s="58" t="s">
        <v>79</v>
      </c>
      <c r="E136" s="60"/>
      <c r="F136" s="81"/>
      <c r="G136" s="363"/>
      <c r="H136" s="58"/>
      <c r="I136" s="58">
        <v>35</v>
      </c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2.75" hidden="1" customHeight="1" thickBot="1">
      <c r="A137" s="314"/>
      <c r="B137" s="57" t="s">
        <v>757</v>
      </c>
      <c r="C137" s="58" t="s">
        <v>126</v>
      </c>
      <c r="D137" s="58" t="s">
        <v>126</v>
      </c>
      <c r="E137" s="60"/>
      <c r="F137" s="81"/>
      <c r="G137" s="363"/>
      <c r="H137" s="58"/>
      <c r="I137" s="58"/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2.75" hidden="1" customHeight="1">
      <c r="A138" s="314"/>
      <c r="B138" s="57" t="s">
        <v>757</v>
      </c>
      <c r="C138" s="58" t="s">
        <v>159</v>
      </c>
      <c r="D138" s="58" t="s">
        <v>159</v>
      </c>
      <c r="E138" s="60"/>
      <c r="F138" s="81"/>
      <c r="G138" s="363"/>
      <c r="H138" s="58"/>
      <c r="I138" s="58"/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2.75" hidden="1" customHeight="1">
      <c r="A139" s="314"/>
      <c r="B139" s="57" t="s">
        <v>537</v>
      </c>
      <c r="C139" s="58" t="s">
        <v>126</v>
      </c>
      <c r="D139" s="58" t="s">
        <v>126</v>
      </c>
      <c r="E139" s="60"/>
      <c r="F139" s="81"/>
      <c r="G139" s="363"/>
      <c r="H139" s="58"/>
      <c r="I139" s="58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2.75" hidden="1" customHeight="1">
      <c r="A140" s="314"/>
      <c r="B140" s="57" t="s">
        <v>135</v>
      </c>
      <c r="C140" s="58" t="s">
        <v>42</v>
      </c>
      <c r="D140" s="59" t="s">
        <v>747</v>
      </c>
      <c r="E140" s="60" t="s">
        <v>137</v>
      </c>
      <c r="F140" s="81"/>
      <c r="G140" s="363"/>
      <c r="H140" s="62"/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2.75" hidden="1" customHeight="1">
      <c r="A141" s="314"/>
      <c r="B141" s="57" t="s">
        <v>449</v>
      </c>
      <c r="C141" s="58" t="s">
        <v>42</v>
      </c>
      <c r="D141" s="58" t="s">
        <v>528</v>
      </c>
      <c r="E141" s="60" t="s">
        <v>86</v>
      </c>
      <c r="F141" s="81"/>
      <c r="G141" s="82"/>
      <c r="H141" s="62"/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2.75" hidden="1" customHeight="1">
      <c r="A142" s="314"/>
      <c r="B142" s="57" t="s">
        <v>160</v>
      </c>
      <c r="C142" s="58" t="s">
        <v>108</v>
      </c>
      <c r="D142" s="58"/>
      <c r="E142" s="60"/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2.75" hidden="1" customHeight="1">
      <c r="A143" s="314"/>
      <c r="B143" s="57" t="s">
        <v>761</v>
      </c>
      <c r="C143" s="58" t="s">
        <v>54</v>
      </c>
      <c r="D143" s="59" t="s">
        <v>762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761</v>
      </c>
      <c r="C144" s="58" t="s">
        <v>54</v>
      </c>
      <c r="D144" s="59" t="s">
        <v>533</v>
      </c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761</v>
      </c>
      <c r="C145" s="58" t="s">
        <v>54</v>
      </c>
      <c r="D145" s="59" t="s">
        <v>763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436</v>
      </c>
      <c r="C146" s="58" t="s">
        <v>42</v>
      </c>
      <c r="D146" s="59" t="s">
        <v>58</v>
      </c>
      <c r="E146" s="60" t="s">
        <v>73</v>
      </c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436</v>
      </c>
      <c r="C147" s="58" t="s">
        <v>42</v>
      </c>
      <c r="D147" s="59" t="s">
        <v>49</v>
      </c>
      <c r="E147" s="60" t="s">
        <v>72</v>
      </c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/>
      <c r="C148" s="58"/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8.75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500</v>
      </c>
      <c r="I181" s="77">
        <f>SUM(I135:I180)</f>
        <v>500</v>
      </c>
      <c r="J181" s="77">
        <f>SUM(J135:J180)</f>
        <v>0</v>
      </c>
      <c r="K181" s="77">
        <f>SUM(K135:K180)</f>
        <v>0</v>
      </c>
      <c r="L181" s="78">
        <f>IF(H181=0,0,(I181/H181*100))</f>
        <v>100</v>
      </c>
      <c r="M181" s="73">
        <f>IF(J181=0,0,(K181/J181*100))</f>
        <v>0</v>
      </c>
      <c r="N181" s="73">
        <v>6</v>
      </c>
      <c r="O181" s="73">
        <v>0</v>
      </c>
      <c r="P181" s="73">
        <f>N181/(N181+O181)*100</f>
        <v>100</v>
      </c>
      <c r="Q181" s="7"/>
      <c r="R181" s="7"/>
      <c r="S181" s="7"/>
      <c r="T181" s="7"/>
      <c r="U181" s="7"/>
      <c r="V181" s="7"/>
      <c r="W181" s="7"/>
    </row>
    <row r="182" spans="1:23" ht="12.75" hidden="1" customHeight="1" thickBot="1">
      <c r="A182" s="314"/>
      <c r="B182" s="57" t="s">
        <v>80</v>
      </c>
      <c r="C182" s="58" t="s">
        <v>42</v>
      </c>
      <c r="D182" s="59" t="s">
        <v>152</v>
      </c>
      <c r="E182" s="60"/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2.75" customHeight="1" thickBot="1">
      <c r="A183" s="314"/>
      <c r="B183" s="57" t="s">
        <v>498</v>
      </c>
      <c r="C183" s="59" t="s">
        <v>108</v>
      </c>
      <c r="D183" s="59"/>
      <c r="E183" s="60"/>
      <c r="F183" s="81"/>
      <c r="G183" s="341"/>
      <c r="H183" s="58">
        <v>200</v>
      </c>
      <c r="I183" s="58">
        <v>200</v>
      </c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2.75" customHeight="1">
      <c r="A184" s="314"/>
      <c r="B184" s="57" t="s">
        <v>529</v>
      </c>
      <c r="C184" s="58"/>
      <c r="D184" s="59" t="s">
        <v>126</v>
      </c>
      <c r="E184" s="60"/>
      <c r="F184" s="81"/>
      <c r="G184" s="341"/>
      <c r="H184" s="58">
        <v>22</v>
      </c>
      <c r="I184" s="58">
        <v>22</v>
      </c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2.75" customHeight="1" thickBot="1">
      <c r="A185" s="314"/>
      <c r="B185" s="57" t="s">
        <v>775</v>
      </c>
      <c r="C185" s="58" t="s">
        <v>127</v>
      </c>
      <c r="D185" s="59" t="s">
        <v>298</v>
      </c>
      <c r="E185" s="60"/>
      <c r="F185" s="81"/>
      <c r="G185" s="341"/>
      <c r="H185" s="58">
        <v>4</v>
      </c>
      <c r="I185" s="58">
        <v>4</v>
      </c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hidden="1" customHeight="1">
      <c r="A186" s="314"/>
      <c r="B186" s="57" t="s">
        <v>82</v>
      </c>
      <c r="C186" s="58" t="s">
        <v>226</v>
      </c>
      <c r="D186" s="58" t="s">
        <v>226</v>
      </c>
      <c r="E186" s="60" t="s">
        <v>192</v>
      </c>
      <c r="F186" s="81"/>
      <c r="G186" s="341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82</v>
      </c>
      <c r="C187" s="58" t="s">
        <v>226</v>
      </c>
      <c r="D187" s="58" t="s">
        <v>226</v>
      </c>
      <c r="E187" s="60" t="s">
        <v>84</v>
      </c>
      <c r="F187" s="81"/>
      <c r="G187" s="341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537</v>
      </c>
      <c r="C188" s="59" t="s">
        <v>126</v>
      </c>
      <c r="D188" s="59" t="s">
        <v>126</v>
      </c>
      <c r="E188" s="60"/>
      <c r="F188" s="81"/>
      <c r="G188" s="82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764</v>
      </c>
      <c r="C189" s="58" t="s">
        <v>127</v>
      </c>
      <c r="D189" s="59" t="s">
        <v>458</v>
      </c>
      <c r="E189" s="60" t="s">
        <v>765</v>
      </c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115</v>
      </c>
      <c r="C190" s="58" t="s">
        <v>54</v>
      </c>
      <c r="D190" s="59" t="s">
        <v>298</v>
      </c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446</v>
      </c>
      <c r="C191" s="58" t="s">
        <v>108</v>
      </c>
      <c r="D191" s="59" t="s">
        <v>127</v>
      </c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573</v>
      </c>
      <c r="C192" s="58" t="s">
        <v>42</v>
      </c>
      <c r="D192" s="59" t="s">
        <v>528</v>
      </c>
      <c r="E192" s="60" t="s">
        <v>86</v>
      </c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160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57" t="s">
        <v>163</v>
      </c>
      <c r="C198" s="58" t="s">
        <v>108</v>
      </c>
      <c r="D198" s="59" t="s">
        <v>101</v>
      </c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>
      <c r="A199" s="314"/>
      <c r="B199" s="57" t="s">
        <v>163</v>
      </c>
      <c r="C199" s="58" t="s">
        <v>91</v>
      </c>
      <c r="D199" s="59" t="s">
        <v>127</v>
      </c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164</v>
      </c>
      <c r="C200" s="58" t="s">
        <v>91</v>
      </c>
      <c r="D200" s="59" t="s">
        <v>101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165</v>
      </c>
      <c r="C201" s="58" t="s">
        <v>91</v>
      </c>
      <c r="D201" s="59"/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 thickBo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6.5" customHeight="1" thickBot="1">
      <c r="A203" s="314"/>
      <c r="B203" s="316" t="s">
        <v>158</v>
      </c>
      <c r="C203" s="316"/>
      <c r="D203" s="316"/>
      <c r="E203" s="316"/>
      <c r="F203" s="316"/>
      <c r="G203" s="316"/>
      <c r="H203" s="77">
        <f>SUM(H182:H202)</f>
        <v>226</v>
      </c>
      <c r="I203" s="77">
        <f>SUM(I182:I202)</f>
        <v>226</v>
      </c>
      <c r="J203" s="77">
        <f>SUM(J182:J202)</f>
        <v>0</v>
      </c>
      <c r="K203" s="77">
        <f>SUM(K182:K202)</f>
        <v>0</v>
      </c>
      <c r="L203" s="78">
        <f>IF(H203=0,0,(I203/H203*100))</f>
        <v>100</v>
      </c>
      <c r="M203" s="73">
        <f>IF(J203=0,0,(K203/J203*100))</f>
        <v>0</v>
      </c>
      <c r="N203" s="73">
        <v>6</v>
      </c>
      <c r="O203" s="73">
        <v>0</v>
      </c>
      <c r="P203" s="73">
        <f>N203/(N203+O203)*100</f>
        <v>100</v>
      </c>
      <c r="Q203" s="7"/>
      <c r="R203" s="7"/>
      <c r="S203" s="7"/>
      <c r="T203" s="7"/>
      <c r="U203" s="7"/>
      <c r="V203" s="7"/>
      <c r="W203" s="7"/>
    </row>
    <row r="204" spans="1:23" ht="12.75" hidden="1" customHeight="1" thickBot="1">
      <c r="A204" s="314"/>
      <c r="B204" s="57" t="s">
        <v>299</v>
      </c>
      <c r="C204" s="58" t="s">
        <v>42</v>
      </c>
      <c r="D204" s="59" t="s">
        <v>476</v>
      </c>
      <c r="E204" s="60"/>
      <c r="F204" s="81"/>
      <c r="G204" s="405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 thickBot="1">
      <c r="A205" s="314"/>
      <c r="B205" s="57" t="s">
        <v>561</v>
      </c>
      <c r="C205" s="58" t="s">
        <v>108</v>
      </c>
      <c r="D205" s="59"/>
      <c r="E205" s="60"/>
      <c r="F205" s="81"/>
      <c r="G205" s="405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82</v>
      </c>
      <c r="C206" s="58" t="s">
        <v>111</v>
      </c>
      <c r="D206" s="58" t="s">
        <v>111</v>
      </c>
      <c r="E206" s="60" t="s">
        <v>84</v>
      </c>
      <c r="F206" s="81"/>
      <c r="G206" s="405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175</v>
      </c>
      <c r="E212" s="60" t="s">
        <v>176</v>
      </c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 thickBo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5.75" hidden="1" customHeight="1" thickBot="1">
      <c r="A216" s="314"/>
      <c r="B216" s="316" t="s">
        <v>211</v>
      </c>
      <c r="C216" s="316"/>
      <c r="D216" s="316"/>
      <c r="E216" s="316"/>
      <c r="F216" s="316"/>
      <c r="G216" s="316"/>
      <c r="H216" s="77">
        <f>SUM(H204:H215)</f>
        <v>0</v>
      </c>
      <c r="I216" s="77">
        <f>SUM(I204:I215)</f>
        <v>0</v>
      </c>
      <c r="J216" s="77">
        <f>SUM(J204:J215)</f>
        <v>0</v>
      </c>
      <c r="K216" s="77">
        <f>SUM(K204:K215)</f>
        <v>0</v>
      </c>
      <c r="L216" s="78">
        <f>IF(H216=0,0,(I216/H216*100))</f>
        <v>0</v>
      </c>
      <c r="M216" s="73">
        <f>IF(J216=0,0,(K216/J216*100))</f>
        <v>0</v>
      </c>
      <c r="N216" s="73"/>
      <c r="O216" s="73"/>
      <c r="P216" s="73" t="e">
        <f>N216/(N216+O216)*100</f>
        <v>#DIV/0!</v>
      </c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630</v>
      </c>
      <c r="C217" s="58" t="s">
        <v>108</v>
      </c>
      <c r="D217" s="59"/>
      <c r="E217" s="60"/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/>
      <c r="C218" s="58"/>
      <c r="D218" s="59"/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3" customHeight="1" thickBot="1">
      <c r="A247" s="314"/>
      <c r="B247" s="316" t="s">
        <v>211</v>
      </c>
      <c r="C247" s="316"/>
      <c r="D247" s="316"/>
      <c r="E247" s="316"/>
      <c r="F247" s="316"/>
      <c r="G247" s="316"/>
      <c r="H247" s="77">
        <f>SUM(H217:H246)</f>
        <v>0</v>
      </c>
      <c r="I247" s="77">
        <f>SUM(I217:I246)</f>
        <v>0</v>
      </c>
      <c r="J247" s="77">
        <f>SUM(J217:J246)</f>
        <v>0</v>
      </c>
      <c r="K247" s="77">
        <f>SUM(K217:K246)</f>
        <v>0</v>
      </c>
      <c r="L247" s="78">
        <f>IF(H247=0,0,(I247/H247*100))</f>
        <v>0</v>
      </c>
      <c r="M247" s="73">
        <f>IF(J247=0,0,(K247/J247*100))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94"/>
      <c r="U247" s="7"/>
      <c r="V247" s="7"/>
      <c r="W247" s="7"/>
    </row>
    <row r="248" spans="1:23" ht="15.75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H134+H181+H203+H247+H216</f>
        <v>1006</v>
      </c>
      <c r="I248" s="94">
        <f>I134+I181+I203+I247+I216</f>
        <v>982</v>
      </c>
      <c r="J248" s="94">
        <f>J134+J181+J203+J247+J216</f>
        <v>0</v>
      </c>
      <c r="K248" s="94">
        <f>K134+K181+K203+K247+K216</f>
        <v>0</v>
      </c>
      <c r="L248" s="78">
        <f>IF(H248=0,0,(I248/H248*100))</f>
        <v>97.614314115308147</v>
      </c>
      <c r="M248" s="73">
        <f>IF(J248=0,0,(K248/J248*100))</f>
        <v>0</v>
      </c>
      <c r="N248" s="94">
        <f>N134+N181+N203+N247</f>
        <v>17</v>
      </c>
      <c r="O248" s="94">
        <f>O134+O181+O203+O247</f>
        <v>1</v>
      </c>
      <c r="P248" s="73">
        <f>N248/(N248+O248)*100</f>
        <v>94.444444444444443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2.75" customHeight="1">
      <c r="A250" s="340"/>
      <c r="B250" s="57" t="s">
        <v>214</v>
      </c>
      <c r="C250" s="58" t="s">
        <v>42</v>
      </c>
      <c r="D250" s="58" t="s">
        <v>521</v>
      </c>
      <c r="E250" s="60" t="s">
        <v>635</v>
      </c>
      <c r="F250" s="81"/>
      <c r="G250" s="359"/>
      <c r="H250" s="62">
        <v>500</v>
      </c>
      <c r="I250" s="62">
        <v>300</v>
      </c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2.75" customHeight="1">
      <c r="A251" s="340"/>
      <c r="B251" s="57" t="s">
        <v>214</v>
      </c>
      <c r="C251" s="58" t="s">
        <v>42</v>
      </c>
      <c r="D251" s="58" t="s">
        <v>816</v>
      </c>
      <c r="E251" s="60" t="s">
        <v>635</v>
      </c>
      <c r="F251" s="81"/>
      <c r="G251" s="359"/>
      <c r="H251" s="64">
        <v>300</v>
      </c>
      <c r="I251" s="62">
        <v>300</v>
      </c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2.75" customHeight="1">
      <c r="A252" s="340"/>
      <c r="B252" s="57" t="s">
        <v>214</v>
      </c>
      <c r="C252" s="58" t="s">
        <v>42</v>
      </c>
      <c r="D252" s="58" t="s">
        <v>451</v>
      </c>
      <c r="E252" s="60" t="s">
        <v>215</v>
      </c>
      <c r="F252" s="81"/>
      <c r="G252" s="359"/>
      <c r="H252" s="64">
        <v>300</v>
      </c>
      <c r="I252" s="62">
        <v>200</v>
      </c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2.75" customHeight="1">
      <c r="A253" s="340"/>
      <c r="B253" s="57" t="s">
        <v>214</v>
      </c>
      <c r="C253" s="58" t="s">
        <v>42</v>
      </c>
      <c r="D253" s="58" t="s">
        <v>523</v>
      </c>
      <c r="E253" s="60" t="s">
        <v>215</v>
      </c>
      <c r="F253" s="81"/>
      <c r="G253" s="359"/>
      <c r="H253" s="64">
        <v>100</v>
      </c>
      <c r="I253" s="62">
        <v>200</v>
      </c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2.75" customHeight="1" thickBot="1">
      <c r="A254" s="340"/>
      <c r="B254" s="57" t="s">
        <v>214</v>
      </c>
      <c r="C254" s="58" t="s">
        <v>42</v>
      </c>
      <c r="D254" s="58" t="s">
        <v>778</v>
      </c>
      <c r="E254" s="60" t="s">
        <v>215</v>
      </c>
      <c r="F254" s="81"/>
      <c r="G254" s="359"/>
      <c r="H254" s="64"/>
      <c r="I254" s="64">
        <v>200</v>
      </c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2.75" hidden="1" customHeight="1">
      <c r="A255" s="340"/>
      <c r="B255" s="57" t="s">
        <v>214</v>
      </c>
      <c r="C255" s="58" t="s">
        <v>644</v>
      </c>
      <c r="D255" s="58" t="s">
        <v>161</v>
      </c>
      <c r="E255" s="60"/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2.75" hidden="1" customHeight="1">
      <c r="A256" s="340"/>
      <c r="B256" s="57" t="s">
        <v>75</v>
      </c>
      <c r="C256" s="58" t="s">
        <v>76</v>
      </c>
      <c r="D256" s="59" t="s">
        <v>113</v>
      </c>
      <c r="E256" s="60"/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57" t="s">
        <v>214</v>
      </c>
      <c r="C257" s="58" t="s">
        <v>42</v>
      </c>
      <c r="D257" s="58" t="s">
        <v>116</v>
      </c>
      <c r="E257" s="60"/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214</v>
      </c>
      <c r="C258" s="58" t="s">
        <v>42</v>
      </c>
      <c r="D258" s="59" t="s">
        <v>458</v>
      </c>
      <c r="E258" s="60" t="s">
        <v>84</v>
      </c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8.75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1200</v>
      </c>
      <c r="I287" s="77">
        <f>SUM(I249:I286)</f>
        <v>1200</v>
      </c>
      <c r="J287" s="77">
        <f>SUM(J249:J286)</f>
        <v>0</v>
      </c>
      <c r="K287" s="77">
        <f>SUM(K249:K286)</f>
        <v>0</v>
      </c>
      <c r="L287" s="78">
        <f>IF(H287=0,0,(I287/H287*100))</f>
        <v>100</v>
      </c>
      <c r="M287" s="73">
        <f>IF(J287=0,0,(K287/J287*100))</f>
        <v>0</v>
      </c>
      <c r="N287" s="73">
        <v>8</v>
      </c>
      <c r="O287" s="73">
        <v>0</v>
      </c>
      <c r="P287" s="73">
        <f>N287/(N287+O287)*100</f>
        <v>100</v>
      </c>
      <c r="Q287" s="7"/>
      <c r="R287" s="7"/>
      <c r="S287" s="7"/>
      <c r="T287" s="7"/>
      <c r="U287" s="7"/>
      <c r="V287" s="7"/>
      <c r="W287" s="7"/>
    </row>
    <row r="288" spans="1:23" ht="12.75" customHeight="1">
      <c r="A288" s="340"/>
      <c r="B288" s="57" t="s">
        <v>245</v>
      </c>
      <c r="C288" s="58"/>
      <c r="D288" s="58"/>
      <c r="E288" s="60"/>
      <c r="F288" s="81"/>
      <c r="G288" s="82"/>
      <c r="H288" s="106"/>
      <c r="I288" s="106">
        <v>28</v>
      </c>
      <c r="J288" s="58"/>
      <c r="K288" s="55"/>
      <c r="L288" s="86"/>
      <c r="M288" s="87"/>
      <c r="N288" s="87"/>
      <c r="O288" s="87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2.75" customHeight="1">
      <c r="A289" s="340"/>
      <c r="B289" s="57" t="s">
        <v>497</v>
      </c>
      <c r="C289" s="58"/>
      <c r="D289" s="58"/>
      <c r="E289" s="60"/>
      <c r="F289" s="81"/>
      <c r="G289" s="82"/>
      <c r="H289" s="106">
        <v>308</v>
      </c>
      <c r="I289" s="106">
        <v>315</v>
      </c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2.75" customHeight="1">
      <c r="A290" s="340"/>
      <c r="B290" s="57" t="s">
        <v>616</v>
      </c>
      <c r="C290" s="58"/>
      <c r="D290" s="59"/>
      <c r="E290" s="60"/>
      <c r="F290" s="81"/>
      <c r="G290" s="82"/>
      <c r="H290" s="106">
        <v>69</v>
      </c>
      <c r="I290" s="106">
        <v>73</v>
      </c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customHeight="1">
      <c r="A291" s="340"/>
      <c r="B291" s="57" t="s">
        <v>551</v>
      </c>
      <c r="C291" s="58"/>
      <c r="D291" s="58"/>
      <c r="E291" s="60"/>
      <c r="F291" s="81"/>
      <c r="G291" s="82"/>
      <c r="H291" s="106">
        <v>73</v>
      </c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customHeight="1" thickBot="1">
      <c r="A292" s="340"/>
      <c r="B292" s="57" t="s">
        <v>489</v>
      </c>
      <c r="C292" s="58"/>
      <c r="D292" s="58"/>
      <c r="E292" s="60"/>
      <c r="F292" s="81"/>
      <c r="G292" s="82"/>
      <c r="H292" s="106"/>
      <c r="I292" s="106">
        <v>14</v>
      </c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8.75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450</v>
      </c>
      <c r="I324" s="77">
        <f>SUM(I288:I323)</f>
        <v>430</v>
      </c>
      <c r="J324" s="77">
        <f>SUM(J288:J323)</f>
        <v>0</v>
      </c>
      <c r="K324" s="77">
        <f>SUM(K288:K323)</f>
        <v>0</v>
      </c>
      <c r="L324" s="78">
        <f>IF(H324=0,0,(I324/H324*100))</f>
        <v>95.555555555555557</v>
      </c>
      <c r="M324" s="73">
        <f>IF(K324=0,0,(I324/K324*100))</f>
        <v>0</v>
      </c>
      <c r="N324" s="73">
        <v>30</v>
      </c>
      <c r="O324" s="73">
        <v>2</v>
      </c>
      <c r="P324" s="73">
        <f>N324/(N324+O324)*100</f>
        <v>93.75</v>
      </c>
      <c r="Q324" s="7"/>
      <c r="R324" s="7"/>
      <c r="S324" s="7"/>
      <c r="T324" s="7"/>
      <c r="U324" s="7"/>
      <c r="V324" s="7"/>
      <c r="W324" s="7"/>
    </row>
    <row r="325" spans="1:23" ht="12.75" hidden="1" customHeight="1" thickBot="1">
      <c r="A325" s="340"/>
      <c r="B325" s="57" t="s">
        <v>439</v>
      </c>
      <c r="C325" s="58"/>
      <c r="D325" s="58"/>
      <c r="E325" s="60"/>
      <c r="F325" s="81"/>
      <c r="G325" s="82"/>
      <c r="H325" s="106"/>
      <c r="I325" s="106"/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2.75" hidden="1" customHeight="1" thickBot="1">
      <c r="A326" s="340"/>
      <c r="B326" s="57" t="s">
        <v>766</v>
      </c>
      <c r="C326" s="58"/>
      <c r="D326" s="58"/>
      <c r="E326" s="60"/>
      <c r="F326" s="81"/>
      <c r="G326" s="82"/>
      <c r="H326" s="106"/>
      <c r="I326" s="106"/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hidden="1" customHeight="1">
      <c r="A327" s="340"/>
      <c r="B327" s="57" t="s">
        <v>468</v>
      </c>
      <c r="C327" s="58"/>
      <c r="D327" s="59"/>
      <c r="E327" s="60"/>
      <c r="F327" s="81"/>
      <c r="G327" s="82"/>
      <c r="H327" s="106"/>
      <c r="I327" s="106"/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hidden="1" customHeight="1">
      <c r="A328" s="340"/>
      <c r="B328" s="57" t="s">
        <v>267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268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 thickBo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6.5" hidden="1" customHeight="1" thickBot="1">
      <c r="A340" s="340"/>
      <c r="B340" s="316" t="s">
        <v>158</v>
      </c>
      <c r="C340" s="316"/>
      <c r="D340" s="316"/>
      <c r="E340" s="316"/>
      <c r="F340" s="316"/>
      <c r="G340" s="316"/>
      <c r="H340" s="77">
        <f>SUM(H325:H339)</f>
        <v>0</v>
      </c>
      <c r="I340" s="77">
        <f>SUM(I325:I339)</f>
        <v>0</v>
      </c>
      <c r="J340" s="77">
        <f>SUM(J325:J339)</f>
        <v>0</v>
      </c>
      <c r="K340" s="77">
        <f>SUM(K325:K339)</f>
        <v>0</v>
      </c>
      <c r="L340" s="78">
        <f>IF(H340=0,0,(I340/H340*100))</f>
        <v>0</v>
      </c>
      <c r="M340" s="73">
        <f>IF(K340=0,0,(I340/K340*100))</f>
        <v>0</v>
      </c>
      <c r="N340" s="73"/>
      <c r="O340" s="73"/>
      <c r="P340" s="73" t="e">
        <f>N340/(N340+O340)*100</f>
        <v>#DIV/0!</v>
      </c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 t="s">
        <v>266</v>
      </c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 t="s">
        <v>489</v>
      </c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 t="s">
        <v>414</v>
      </c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 t="s">
        <v>439</v>
      </c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 thickBot="1">
      <c r="A345" s="340"/>
      <c r="B345" s="57" t="s">
        <v>436</v>
      </c>
      <c r="C345" s="58" t="s">
        <v>42</v>
      </c>
      <c r="D345" s="59" t="s">
        <v>217</v>
      </c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" hidden="1" customHeight="1" thickBot="1">
      <c r="A379" s="340"/>
      <c r="B379" s="316" t="s">
        <v>211</v>
      </c>
      <c r="C379" s="316"/>
      <c r="D379" s="316"/>
      <c r="E379" s="316"/>
      <c r="F379" s="316"/>
      <c r="G379" s="316"/>
      <c r="H379" s="77">
        <f>SUM(H341:H378)</f>
        <v>0</v>
      </c>
      <c r="I379" s="77">
        <f>SUM(I341:I378)</f>
        <v>0</v>
      </c>
      <c r="J379" s="77">
        <f>SUM(J341:J378)</f>
        <v>0</v>
      </c>
      <c r="K379" s="77">
        <f>SUM(K341:K378)</f>
        <v>0</v>
      </c>
      <c r="L379" s="78">
        <f>IF(H379=0,0,(I379/H379*100))</f>
        <v>0</v>
      </c>
      <c r="M379" s="73">
        <f>IF(K379=0,0,(I379/K379*100))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H287+H324+H379+H340</f>
        <v>1650</v>
      </c>
      <c r="I380" s="94">
        <f>I287+I324+I379+I340</f>
        <v>1630</v>
      </c>
      <c r="J380" s="94">
        <f>J287+J324+J379+J340</f>
        <v>0</v>
      </c>
      <c r="K380" s="94">
        <f>K287+K324+K379+K340</f>
        <v>0</v>
      </c>
      <c r="L380" s="78">
        <f>IF(H380=0,0,(I380/H380*100))</f>
        <v>98.787878787878796</v>
      </c>
      <c r="M380" s="73">
        <f>IF(J380=0,0,(K380/J380*100))</f>
        <v>0</v>
      </c>
      <c r="N380" s="94">
        <f>N287+N324+N379+N340</f>
        <v>38</v>
      </c>
      <c r="O380" s="94">
        <f>O287+O324+O379+O340</f>
        <v>2</v>
      </c>
      <c r="P380" s="73">
        <f>N380/(N380+O380)*100</f>
        <v>95</v>
      </c>
      <c r="Q380" s="7"/>
      <c r="R380" s="7"/>
      <c r="S380" s="7"/>
      <c r="T380" s="7"/>
      <c r="U380" s="7"/>
      <c r="V380" s="7"/>
      <c r="W380" s="7"/>
    </row>
    <row r="381" spans="1:23" ht="12.75" customHeight="1">
      <c r="A381" s="342" t="s">
        <v>286</v>
      </c>
      <c r="B381" s="57" t="s">
        <v>996</v>
      </c>
      <c r="C381" s="58"/>
      <c r="D381" s="59"/>
      <c r="E381" s="60"/>
      <c r="F381" s="119"/>
      <c r="G381" s="421"/>
      <c r="H381" s="106">
        <v>31</v>
      </c>
      <c r="I381" s="106">
        <v>28</v>
      </c>
      <c r="J381" s="58"/>
      <c r="K381" s="83"/>
      <c r="L381" s="83"/>
      <c r="M381" s="84"/>
      <c r="N381" s="84"/>
      <c r="O381" s="84"/>
      <c r="P381" s="84"/>
      <c r="Q381" s="7"/>
      <c r="R381" s="7"/>
      <c r="S381" s="7"/>
      <c r="T381" s="7"/>
      <c r="U381" s="7"/>
      <c r="V381" s="7"/>
      <c r="W381" s="7"/>
    </row>
    <row r="382" spans="1:23" ht="12.75" customHeight="1" thickBot="1">
      <c r="A382" s="342"/>
      <c r="B382" s="57" t="s">
        <v>997</v>
      </c>
      <c r="C382" s="58"/>
      <c r="D382" s="59"/>
      <c r="E382" s="60"/>
      <c r="F382" s="81"/>
      <c r="G382" s="421"/>
      <c r="H382" s="58">
        <v>9</v>
      </c>
      <c r="I382" s="58"/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2.75" hidden="1" customHeight="1">
      <c r="A383" s="342"/>
      <c r="B383" s="57" t="s">
        <v>503</v>
      </c>
      <c r="C383" s="58"/>
      <c r="D383" s="58" t="s">
        <v>79</v>
      </c>
      <c r="E383" s="60"/>
      <c r="F383" s="81"/>
      <c r="G383" s="421"/>
      <c r="H383" s="58"/>
      <c r="I383" s="58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2.75" hidden="1" customHeight="1" thickBot="1">
      <c r="A384" s="342"/>
      <c r="B384" s="57" t="s">
        <v>287</v>
      </c>
      <c r="C384" s="58" t="s">
        <v>79</v>
      </c>
      <c r="D384" s="58" t="s">
        <v>288</v>
      </c>
      <c r="E384" s="60"/>
      <c r="F384" s="81"/>
      <c r="G384" s="421"/>
      <c r="H384" s="58"/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hidden="1" customHeight="1">
      <c r="A385" s="342"/>
      <c r="B385" s="57" t="s">
        <v>543</v>
      </c>
      <c r="C385" s="58" t="s">
        <v>108</v>
      </c>
      <c r="D385" s="58" t="s">
        <v>294</v>
      </c>
      <c r="E385" s="60"/>
      <c r="F385" s="81"/>
      <c r="G385" s="120"/>
      <c r="H385" s="58"/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hidden="1" customHeight="1">
      <c r="A386" s="342"/>
      <c r="B386" s="57" t="s">
        <v>420</v>
      </c>
      <c r="C386" s="58" t="s">
        <v>424</v>
      </c>
      <c r="D386" s="59" t="s">
        <v>79</v>
      </c>
      <c r="E386" s="60"/>
      <c r="F386" s="81"/>
      <c r="G386" s="120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hidden="1" customHeight="1">
      <c r="A387" s="342"/>
      <c r="B387" s="57" t="s">
        <v>420</v>
      </c>
      <c r="C387" s="58" t="s">
        <v>421</v>
      </c>
      <c r="D387" s="59" t="s">
        <v>79</v>
      </c>
      <c r="E387" s="60"/>
      <c r="F387" s="81"/>
      <c r="G387" s="1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422</v>
      </c>
      <c r="C388" s="58" t="s">
        <v>423</v>
      </c>
      <c r="D388" s="59" t="s">
        <v>121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422</v>
      </c>
      <c r="C389" s="58" t="s">
        <v>424</v>
      </c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75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40</v>
      </c>
      <c r="I572" s="94">
        <f>SUM(I381:I571)</f>
        <v>28</v>
      </c>
      <c r="J572" s="121">
        <f>SUM(J381:J571)</f>
        <v>0</v>
      </c>
      <c r="K572" s="121">
        <f>SUM(K381:K571)</f>
        <v>0</v>
      </c>
      <c r="L572" s="78">
        <f>IF(H572=0,0,(I572/H572*100))</f>
        <v>70</v>
      </c>
      <c r="M572" s="73">
        <f>IF(J572=0,0,(K572/J572*100))</f>
        <v>0</v>
      </c>
      <c r="N572" s="73">
        <v>4</v>
      </c>
      <c r="O572" s="73">
        <v>0</v>
      </c>
      <c r="P572" s="73">
        <f>N572/(N572+O572)*100</f>
        <v>100</v>
      </c>
      <c r="Q572" s="7"/>
      <c r="R572" s="7"/>
      <c r="S572" s="7"/>
      <c r="T572" s="7"/>
      <c r="U572" s="7"/>
      <c r="V572" s="7"/>
      <c r="W572" s="7"/>
    </row>
    <row r="573" spans="1:23" ht="12.75" hidden="1" customHeight="1">
      <c r="A573" s="314" t="s">
        <v>376</v>
      </c>
      <c r="B573" s="57" t="s">
        <v>566</v>
      </c>
      <c r="C573" s="58"/>
      <c r="D573" s="59"/>
      <c r="E573" s="60"/>
      <c r="F573" s="119"/>
      <c r="G573" s="42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2.75" hidden="1" customHeight="1">
      <c r="A574" s="314"/>
      <c r="B574" s="57" t="s">
        <v>144</v>
      </c>
      <c r="C574" s="58" t="s">
        <v>108</v>
      </c>
      <c r="D574" s="59"/>
      <c r="E574" s="60"/>
      <c r="F574" s="81"/>
      <c r="G574" s="422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82</v>
      </c>
      <c r="C575" s="58" t="s">
        <v>58</v>
      </c>
      <c r="D575" s="58" t="s">
        <v>58</v>
      </c>
      <c r="E575" s="60" t="s">
        <v>192</v>
      </c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82</v>
      </c>
      <c r="C576" s="58" t="s">
        <v>49</v>
      </c>
      <c r="D576" s="58" t="s">
        <v>49</v>
      </c>
      <c r="E576" s="60" t="s">
        <v>192</v>
      </c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2.75" hidden="1" customHeight="1" thickBot="1">
      <c r="A578" s="344" t="s">
        <v>500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4134</v>
      </c>
      <c r="I579" s="130">
        <f>I108+I248+I380+I572+I578</f>
        <v>4140</v>
      </c>
      <c r="J579" s="130">
        <f>J108+J248+J380+J572+J578</f>
        <v>0</v>
      </c>
      <c r="K579" s="130">
        <f>K108+K248+K380+K572+K578</f>
        <v>0</v>
      </c>
      <c r="L579" s="78">
        <f>IF(H579=0,0,(I579/H579*100))</f>
        <v>100.14513788098694</v>
      </c>
      <c r="M579" s="73">
        <f>IF(J579=0,0,(K579/J579*100))</f>
        <v>0</v>
      </c>
      <c r="N579" s="130">
        <f>N108+N248+N380+N572+N578</f>
        <v>81</v>
      </c>
      <c r="O579" s="130">
        <f>O108+O248+O380+O572+O578</f>
        <v>4</v>
      </c>
      <c r="P579" s="73">
        <f>N579/(N579+O579)*100</f>
        <v>95.294117647058812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4140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1.0014513788098693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1438</v>
      </c>
      <c r="I581" s="132">
        <f t="shared" si="0"/>
        <v>1500</v>
      </c>
      <c r="J581" s="132">
        <f t="shared" si="0"/>
        <v>0</v>
      </c>
      <c r="K581" s="132">
        <f t="shared" si="0"/>
        <v>0</v>
      </c>
      <c r="L581" s="132">
        <f t="shared" si="0"/>
        <v>104.31154381084839</v>
      </c>
      <c r="M581" s="132">
        <f t="shared" si="0"/>
        <v>0</v>
      </c>
      <c r="N581" s="132">
        <f t="shared" si="0"/>
        <v>22</v>
      </c>
      <c r="O581" s="132">
        <f t="shared" si="0"/>
        <v>1</v>
      </c>
      <c r="P581" s="132">
        <f t="shared" si="0"/>
        <v>95.652173913043484</v>
      </c>
      <c r="Q581" s="7"/>
      <c r="R581" s="7"/>
      <c r="S581" s="7"/>
      <c r="T581" s="7"/>
      <c r="U581" s="7"/>
      <c r="V581" s="7"/>
      <c r="W581" s="7"/>
    </row>
    <row r="582" spans="1:23" ht="16.5" thickBot="1">
      <c r="A582" s="351" t="s">
        <v>383</v>
      </c>
      <c r="B582" s="351"/>
      <c r="C582" s="351"/>
      <c r="D582" s="351"/>
      <c r="E582" s="351"/>
      <c r="F582" s="131"/>
      <c r="G582" s="132"/>
      <c r="H582" s="132">
        <f>H134+H181+H203</f>
        <v>1006</v>
      </c>
      <c r="I582" s="132">
        <f>I134+I181+I203</f>
        <v>982</v>
      </c>
      <c r="J582" s="132">
        <f>J134+J181+J203</f>
        <v>0</v>
      </c>
      <c r="K582" s="132">
        <f>K134+K181+K203</f>
        <v>0</v>
      </c>
      <c r="L582" s="132">
        <f>L248</f>
        <v>97.614314115308147</v>
      </c>
      <c r="M582" s="132">
        <f>M248</f>
        <v>0</v>
      </c>
      <c r="N582" s="132">
        <f>N248</f>
        <v>17</v>
      </c>
      <c r="O582" s="132">
        <f>O248</f>
        <v>1</v>
      </c>
      <c r="P582" s="132">
        <f>P248</f>
        <v>94.444444444444443</v>
      </c>
      <c r="Q582" s="7"/>
      <c r="R582" s="7"/>
      <c r="S582" s="7"/>
      <c r="T582" s="7"/>
      <c r="U582" s="7"/>
      <c r="V582" s="7"/>
      <c r="W582" s="7"/>
    </row>
    <row r="583" spans="1:23" ht="15.75" hidden="1">
      <c r="A583" s="351" t="s">
        <v>384</v>
      </c>
      <c r="B583" s="351"/>
      <c r="C583" s="351"/>
      <c r="D583" s="351"/>
      <c r="E583" s="351"/>
      <c r="F583" s="131"/>
      <c r="G583" s="132"/>
      <c r="H583" s="132">
        <f>H216+H247</f>
        <v>0</v>
      </c>
      <c r="I583" s="132">
        <f>I216+I247</f>
        <v>0</v>
      </c>
      <c r="J583" s="132">
        <f>J216+J247</f>
        <v>0</v>
      </c>
      <c r="K583" s="132">
        <f>K216+K247</f>
        <v>0</v>
      </c>
      <c r="L583" s="132"/>
      <c r="M583" s="132"/>
      <c r="N583" s="132"/>
      <c r="O583" s="132"/>
      <c r="P583" s="132"/>
      <c r="Q583" s="7"/>
      <c r="R583" s="7"/>
      <c r="S583" s="7"/>
      <c r="T583" s="7"/>
      <c r="U583" s="7"/>
      <c r="V583" s="7"/>
      <c r="W583" s="7"/>
    </row>
    <row r="584" spans="1:23" ht="16.5" thickBot="1">
      <c r="A584" s="351" t="s">
        <v>386</v>
      </c>
      <c r="B584" s="351"/>
      <c r="C584" s="351"/>
      <c r="D584" s="351"/>
      <c r="E584" s="351"/>
      <c r="F584" s="131"/>
      <c r="G584" s="132"/>
      <c r="H584" s="132">
        <f>H287</f>
        <v>1200</v>
      </c>
      <c r="I584" s="132">
        <f>I287</f>
        <v>1200</v>
      </c>
      <c r="J584" s="132">
        <f>J287</f>
        <v>0</v>
      </c>
      <c r="K584" s="132">
        <f>K287</f>
        <v>0</v>
      </c>
      <c r="L584" s="132">
        <f>L324</f>
        <v>95.555555555555557</v>
      </c>
      <c r="M584" s="132">
        <f>M324</f>
        <v>0</v>
      </c>
      <c r="N584" s="132">
        <f>N324</f>
        <v>30</v>
      </c>
      <c r="O584" s="132">
        <f>O324</f>
        <v>2</v>
      </c>
      <c r="P584" s="132">
        <f>P324</f>
        <v>93.75</v>
      </c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387</v>
      </c>
      <c r="B585" s="351"/>
      <c r="C585" s="351"/>
      <c r="D585" s="351"/>
      <c r="E585" s="351"/>
      <c r="F585" s="131"/>
      <c r="G585" s="132"/>
      <c r="H585" s="132">
        <f>H324+H379</f>
        <v>450</v>
      </c>
      <c r="I585" s="132">
        <f>I324+I379</f>
        <v>430</v>
      </c>
      <c r="J585" s="132">
        <f>J324+J379</f>
        <v>0</v>
      </c>
      <c r="K585" s="132">
        <f>K324+K379</f>
        <v>0</v>
      </c>
      <c r="L585" s="132">
        <f>L380</f>
        <v>98.787878787878796</v>
      </c>
      <c r="M585" s="132">
        <f>M380</f>
        <v>0</v>
      </c>
      <c r="N585" s="132">
        <f>N380</f>
        <v>38</v>
      </c>
      <c r="O585" s="132">
        <f>O380</f>
        <v>2</v>
      </c>
      <c r="P585" s="132">
        <f>P380</f>
        <v>95</v>
      </c>
      <c r="Q585" s="7"/>
      <c r="R585" s="7"/>
      <c r="S585" s="7"/>
      <c r="T585" s="7"/>
      <c r="U585" s="7"/>
      <c r="V585" s="7"/>
      <c r="W585" s="7"/>
    </row>
    <row r="586" spans="1:23" ht="16.5" thickBot="1">
      <c r="A586" s="351" t="s">
        <v>388</v>
      </c>
      <c r="B586" s="351"/>
      <c r="C586" s="351"/>
      <c r="D586" s="351"/>
      <c r="E586" s="351"/>
      <c r="F586" s="131"/>
      <c r="G586" s="132"/>
      <c r="H586" s="132">
        <f t="shared" ref="H586:P586" si="1">H572</f>
        <v>40</v>
      </c>
      <c r="I586" s="132">
        <f t="shared" si="1"/>
        <v>28</v>
      </c>
      <c r="J586" s="132">
        <f t="shared" si="1"/>
        <v>0</v>
      </c>
      <c r="K586" s="132">
        <f t="shared" si="1"/>
        <v>0</v>
      </c>
      <c r="L586" s="132">
        <f t="shared" si="1"/>
        <v>70</v>
      </c>
      <c r="M586" s="132">
        <f t="shared" si="1"/>
        <v>0</v>
      </c>
      <c r="N586" s="132">
        <f t="shared" si="1"/>
        <v>4</v>
      </c>
      <c r="O586" s="132">
        <f t="shared" si="1"/>
        <v>0</v>
      </c>
      <c r="P586" s="132">
        <f t="shared" si="1"/>
        <v>100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428</v>
      </c>
      <c r="B587" s="351"/>
      <c r="C587" s="351"/>
      <c r="D587" s="351"/>
      <c r="E587" s="351"/>
      <c r="F587" s="131"/>
      <c r="G587" s="132"/>
      <c r="H587" s="132">
        <f t="shared" ref="H587:P587" si="2">H578</f>
        <v>0</v>
      </c>
      <c r="I587" s="132">
        <f t="shared" si="2"/>
        <v>0</v>
      </c>
      <c r="J587" s="132">
        <f t="shared" si="2"/>
        <v>0</v>
      </c>
      <c r="K587" s="132">
        <f t="shared" si="2"/>
        <v>0</v>
      </c>
      <c r="L587" s="132">
        <f t="shared" si="2"/>
        <v>0</v>
      </c>
      <c r="M587" s="132">
        <f t="shared" si="2"/>
        <v>0</v>
      </c>
      <c r="N587" s="132">
        <f t="shared" si="2"/>
        <v>0</v>
      </c>
      <c r="O587" s="132">
        <f t="shared" si="2"/>
        <v>0</v>
      </c>
      <c r="P587" s="132" t="e">
        <f t="shared" si="2"/>
        <v>#DIV/0!</v>
      </c>
      <c r="Q587" s="7"/>
      <c r="R587" s="7"/>
      <c r="S587" s="7"/>
      <c r="T587" s="7"/>
      <c r="U587" s="7"/>
      <c r="V587" s="7"/>
      <c r="W587" s="7"/>
    </row>
    <row r="588" spans="1:23" ht="13.5" thickBo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"/>
      <c r="O588" s="3"/>
      <c r="P588" s="3"/>
      <c r="Q588" s="7"/>
      <c r="R588" s="7"/>
      <c r="S588" s="7"/>
      <c r="T588" s="7"/>
      <c r="U588" s="7"/>
      <c r="V588" s="7"/>
      <c r="W588" s="7"/>
    </row>
    <row r="589" spans="1:23" ht="15" thickTop="1">
      <c r="A589" s="353" t="s">
        <v>992</v>
      </c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134"/>
      <c r="O589" s="134"/>
      <c r="P589" s="134"/>
      <c r="Q589" s="7"/>
      <c r="R589" s="7"/>
      <c r="S589" s="7"/>
      <c r="T589" s="7"/>
      <c r="U589" s="7"/>
      <c r="V589" s="7"/>
      <c r="W589" s="7"/>
    </row>
    <row r="590" spans="1:23" ht="15">
      <c r="A590" s="135"/>
      <c r="B590" s="136"/>
      <c r="C590" s="137"/>
      <c r="D590" s="138"/>
      <c r="E590" s="136"/>
      <c r="F590" s="136"/>
      <c r="G590" s="139"/>
      <c r="H590" s="140"/>
      <c r="I590" s="141"/>
      <c r="J590" s="354" t="s">
        <v>390</v>
      </c>
      <c r="K590" s="354"/>
      <c r="L590" s="354"/>
      <c r="M590" s="354"/>
      <c r="N590" s="299"/>
      <c r="O590" s="299"/>
      <c r="P590" s="299"/>
      <c r="Q590" s="7"/>
      <c r="R590" s="7"/>
      <c r="S590" s="7"/>
      <c r="T590" s="7"/>
      <c r="U590" s="7"/>
      <c r="V590" s="7"/>
      <c r="W590" s="7"/>
    </row>
    <row r="591" spans="1:23" ht="15">
      <c r="A591" s="143"/>
      <c r="B591" s="144"/>
      <c r="C591" s="144"/>
      <c r="D591" s="145"/>
      <c r="E591" s="146"/>
      <c r="F591" s="144"/>
      <c r="G591" s="147"/>
      <c r="H591" s="148"/>
      <c r="I591" s="149"/>
      <c r="J591" s="150"/>
      <c r="K591" s="144"/>
      <c r="L591" s="144"/>
      <c r="M591" s="151"/>
      <c r="N591" s="151"/>
      <c r="O591" s="151"/>
      <c r="P591" s="151"/>
      <c r="Q591" s="7"/>
      <c r="R591" s="7"/>
      <c r="S591" s="7"/>
      <c r="T591" s="7"/>
      <c r="U591" s="7"/>
      <c r="V591" s="7"/>
      <c r="W591" s="7"/>
    </row>
    <row r="592" spans="1:23" ht="15.75">
      <c r="A592" s="347" t="s">
        <v>841</v>
      </c>
      <c r="B592" s="347"/>
      <c r="C592" s="347"/>
      <c r="D592" s="348" t="s">
        <v>843</v>
      </c>
      <c r="E592" s="348"/>
      <c r="F592" s="348"/>
      <c r="G592" s="348"/>
      <c r="H592" s="348"/>
      <c r="I592" s="348"/>
      <c r="J592" s="349" t="s">
        <v>391</v>
      </c>
      <c r="K592" s="349"/>
      <c r="L592" s="349"/>
      <c r="M592" s="349"/>
      <c r="N592" s="298"/>
      <c r="O592" s="298"/>
      <c r="P592" s="298"/>
      <c r="Q592" s="7"/>
      <c r="R592" s="7"/>
      <c r="S592" s="7"/>
      <c r="T592" s="7"/>
      <c r="U592" s="7"/>
      <c r="V592" s="7"/>
      <c r="W592" s="7"/>
    </row>
    <row r="593" spans="1:23" ht="15.75" thickBot="1">
      <c r="A593" s="355" t="s">
        <v>842</v>
      </c>
      <c r="B593" s="355"/>
      <c r="C593" s="355"/>
      <c r="D593" s="356" t="s">
        <v>392</v>
      </c>
      <c r="E593" s="356"/>
      <c r="F593" s="356"/>
      <c r="G593" s="356"/>
      <c r="H593" s="356"/>
      <c r="I593" s="356"/>
      <c r="J593" s="357" t="s">
        <v>393</v>
      </c>
      <c r="K593" s="357"/>
      <c r="L593" s="357"/>
      <c r="M593" s="357"/>
      <c r="N593" s="300"/>
      <c r="O593" s="300"/>
      <c r="P593" s="300"/>
      <c r="Q593" s="7"/>
      <c r="R593" s="7"/>
      <c r="S593" s="7"/>
      <c r="T593" s="7"/>
      <c r="U593" s="7"/>
      <c r="V593" s="7"/>
      <c r="W593" s="7"/>
    </row>
    <row r="594" spans="1:23" ht="15" thickTop="1">
      <c r="A594" s="154"/>
      <c r="B594" s="154"/>
      <c r="C594" s="154"/>
      <c r="D594" s="154"/>
      <c r="E594" s="155"/>
      <c r="F594" s="154"/>
      <c r="G594" s="155"/>
      <c r="H594" s="156"/>
      <c r="I594" s="156"/>
      <c r="J594" s="154"/>
      <c r="K594" s="154"/>
      <c r="L594" s="154"/>
      <c r="M594" s="154"/>
      <c r="N594" s="154"/>
      <c r="O594" s="154"/>
      <c r="P594" s="154"/>
      <c r="Q594" s="7"/>
      <c r="R594" s="7"/>
      <c r="S594" s="7"/>
      <c r="T594" s="7"/>
      <c r="U594" s="7"/>
      <c r="V594" s="7"/>
      <c r="W594" s="7"/>
    </row>
    <row r="595" spans="1:23" ht="14.25">
      <c r="A595" s="154" t="s">
        <v>394</v>
      </c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358" t="s">
        <v>395</v>
      </c>
      <c r="B596" s="358"/>
      <c r="C596" s="154">
        <f>Total!B37</f>
        <v>57589</v>
      </c>
      <c r="D596" s="157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396</v>
      </c>
      <c r="B597" s="358"/>
      <c r="C597" s="158">
        <f>Total!C37</f>
        <v>6904</v>
      </c>
      <c r="D597" s="159"/>
      <c r="E597" s="160"/>
      <c r="F597" s="7"/>
      <c r="G597" s="160"/>
      <c r="H597" s="161"/>
      <c r="I597" s="161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>
      <c r="C598" s="35">
        <f>SUM(C596:C597)</f>
        <v>64493</v>
      </c>
    </row>
  </sheetData>
  <sheetProtection selectLockedCells="1" selectUnlockedCells="1"/>
  <mergeCells count="77">
    <mergeCell ref="A597:B597"/>
    <mergeCell ref="J590:M590"/>
    <mergeCell ref="A593:C593"/>
    <mergeCell ref="D593:I593"/>
    <mergeCell ref="J593:M593"/>
    <mergeCell ref="A596:B596"/>
    <mergeCell ref="A579:G579"/>
    <mergeCell ref="A592:C592"/>
    <mergeCell ref="D592:I592"/>
    <mergeCell ref="J592:M592"/>
    <mergeCell ref="L580:M580"/>
    <mergeCell ref="A581:E581"/>
    <mergeCell ref="A582:E582"/>
    <mergeCell ref="A583:E583"/>
    <mergeCell ref="A584:E584"/>
    <mergeCell ref="A585:E585"/>
    <mergeCell ref="A580:E580"/>
    <mergeCell ref="G580:K580"/>
    <mergeCell ref="A586:E586"/>
    <mergeCell ref="A587:E587"/>
    <mergeCell ref="A588:M588"/>
    <mergeCell ref="A589:M589"/>
    <mergeCell ref="H506:H507"/>
    <mergeCell ref="A572:F572"/>
    <mergeCell ref="A573:A577"/>
    <mergeCell ref="G573:G574"/>
    <mergeCell ref="A578:F578"/>
    <mergeCell ref="I560:I561"/>
    <mergeCell ref="H562:H563"/>
    <mergeCell ref="G204:G206"/>
    <mergeCell ref="B247:G247"/>
    <mergeCell ref="A248:F248"/>
    <mergeCell ref="A249:A379"/>
    <mergeCell ref="G250:G260"/>
    <mergeCell ref="A109:A247"/>
    <mergeCell ref="G110:G117"/>
    <mergeCell ref="B134:G134"/>
    <mergeCell ref="B203:G203"/>
    <mergeCell ref="B216:G216"/>
    <mergeCell ref="A380:G380"/>
    <mergeCell ref="A381:A571"/>
    <mergeCell ref="G381:G384"/>
    <mergeCell ref="H481:H483"/>
    <mergeCell ref="N250:O250"/>
    <mergeCell ref="N252:O252"/>
    <mergeCell ref="B287:G287"/>
    <mergeCell ref="B324:G324"/>
    <mergeCell ref="B379:G379"/>
    <mergeCell ref="B340:G340"/>
    <mergeCell ref="N136:O136"/>
    <mergeCell ref="N140:O140"/>
    <mergeCell ref="B181:G181"/>
    <mergeCell ref="N182:O182"/>
    <mergeCell ref="G183:G187"/>
    <mergeCell ref="N184:O184"/>
    <mergeCell ref="G135:G140"/>
    <mergeCell ref="B74:G74"/>
    <mergeCell ref="G75:G80"/>
    <mergeCell ref="B107:G107"/>
    <mergeCell ref="A108:F108"/>
    <mergeCell ref="A13:A107"/>
    <mergeCell ref="G49:G65"/>
    <mergeCell ref="P8:P11"/>
    <mergeCell ref="C9:F9"/>
    <mergeCell ref="D10:F10"/>
    <mergeCell ref="D11:F11"/>
    <mergeCell ref="H69:H70"/>
    <mergeCell ref="D12:F12"/>
    <mergeCell ref="N51:N57"/>
    <mergeCell ref="G14:G20"/>
    <mergeCell ref="B48:G48"/>
    <mergeCell ref="N8:O9"/>
    <mergeCell ref="A3:K3"/>
    <mergeCell ref="B7:I7"/>
    <mergeCell ref="A8:G8"/>
    <mergeCell ref="H8:I9"/>
    <mergeCell ref="J8:K9"/>
  </mergeCells>
  <printOptions horizontalCentered="1"/>
  <pageMargins left="0.5" right="0.5" top="0.76527777777777772" bottom="0.76527777777777772" header="0.5" footer="0.5"/>
  <pageSetup paperSize="9" scale="53" firstPageNumber="0" orientation="portrait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AE598"/>
  <sheetViews>
    <sheetView zoomScale="80" zoomScaleNormal="80" workbookViewId="0">
      <pane xSplit="6" ySplit="13" topLeftCell="G585" activePane="bottomRight" state="frozen"/>
      <selection pane="topRight" activeCell="G1" sqref="G1"/>
      <selection pane="bottomLeft" activeCell="A292" sqref="A292"/>
      <selection pane="bottomRight" activeCell="A590" sqref="A590:P593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16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992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0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hidden="1" customHeight="1">
      <c r="A14" s="325"/>
      <c r="B14" s="57" t="s">
        <v>472</v>
      </c>
      <c r="C14" s="58"/>
      <c r="D14" s="59"/>
      <c r="E14" s="60"/>
      <c r="F14" s="61"/>
      <c r="G14" s="303"/>
      <c r="H14" s="62"/>
      <c r="I14" s="63"/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hidden="1" customHeight="1">
      <c r="A15" s="325"/>
      <c r="B15" s="57" t="s">
        <v>39</v>
      </c>
      <c r="C15" s="58"/>
      <c r="D15" s="59"/>
      <c r="E15" s="60"/>
      <c r="F15" s="61"/>
      <c r="G15" s="303"/>
      <c r="H15" s="62"/>
      <c r="I15" s="63"/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5.2" hidden="1" customHeight="1">
      <c r="A16" s="325"/>
      <c r="B16" s="57" t="s">
        <v>485</v>
      </c>
      <c r="C16" s="58"/>
      <c r="D16" s="59"/>
      <c r="E16" s="60"/>
      <c r="F16" s="61"/>
      <c r="G16" s="303"/>
      <c r="H16" s="62"/>
      <c r="I16" s="62"/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5.2" hidden="1" customHeight="1">
      <c r="A17" s="325"/>
      <c r="B17" s="57" t="s">
        <v>40</v>
      </c>
      <c r="C17" s="58"/>
      <c r="D17" s="59"/>
      <c r="E17" s="60"/>
      <c r="F17" s="61"/>
      <c r="G17" s="303"/>
      <c r="H17" s="62"/>
      <c r="I17" s="62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41</v>
      </c>
      <c r="C18" s="58"/>
      <c r="D18" s="59"/>
      <c r="E18" s="60"/>
      <c r="F18" s="61"/>
      <c r="G18" s="303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50</v>
      </c>
      <c r="C19" s="58" t="s">
        <v>42</v>
      </c>
      <c r="D19" s="59" t="s">
        <v>58</v>
      </c>
      <c r="E19" s="60"/>
      <c r="F19" s="61"/>
      <c r="G19" s="303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303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hidden="1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0</v>
      </c>
      <c r="I48" s="69">
        <f>SUM(I13:I47)</f>
        <v>0</v>
      </c>
      <c r="J48" s="70">
        <f>SUM(J13:J47)</f>
        <v>0</v>
      </c>
      <c r="K48" s="70">
        <f>SUM(K13:K47)</f>
        <v>0</v>
      </c>
      <c r="L48" s="71">
        <f>IF(H48=0,0,(I48/H48*100))</f>
        <v>0</v>
      </c>
      <c r="M48" s="73">
        <f>IF(J48=0,0,(K48/J48*100))</f>
        <v>0</v>
      </c>
      <c r="N48" s="72"/>
      <c r="O48" s="72"/>
      <c r="P48" s="73" t="e">
        <f>N48/(N48+O48)*100</f>
        <v>#DIV/0!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62</v>
      </c>
      <c r="C49" s="58" t="s">
        <v>54</v>
      </c>
      <c r="D49" s="59" t="s">
        <v>79</v>
      </c>
      <c r="E49" s="60"/>
      <c r="F49" s="61"/>
      <c r="G49" s="326"/>
      <c r="H49" s="62">
        <v>200</v>
      </c>
      <c r="I49" s="62">
        <v>360</v>
      </c>
      <c r="J49" s="58"/>
      <c r="K49" s="55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64</v>
      </c>
      <c r="C50" s="58" t="s">
        <v>42</v>
      </c>
      <c r="D50" s="59" t="s">
        <v>79</v>
      </c>
      <c r="E50" s="60"/>
      <c r="F50" s="61"/>
      <c r="G50" s="326"/>
      <c r="H50" s="62">
        <v>400</v>
      </c>
      <c r="I50" s="62">
        <v>398</v>
      </c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53</v>
      </c>
      <c r="C51" s="59" t="s">
        <v>79</v>
      </c>
      <c r="D51" s="59" t="s">
        <v>79</v>
      </c>
      <c r="E51" s="60"/>
      <c r="F51" s="61"/>
      <c r="G51" s="326"/>
      <c r="H51" s="62">
        <v>2</v>
      </c>
      <c r="I51" s="62">
        <v>2</v>
      </c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57" t="s">
        <v>40</v>
      </c>
      <c r="C52" s="58" t="s">
        <v>42</v>
      </c>
      <c r="D52" s="59" t="s">
        <v>159</v>
      </c>
      <c r="E52" s="60"/>
      <c r="F52" s="61"/>
      <c r="G52" s="326"/>
      <c r="H52" s="64">
        <v>40</v>
      </c>
      <c r="I52" s="64">
        <v>40</v>
      </c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customHeight="1">
      <c r="A53" s="325"/>
      <c r="B53" s="57" t="s">
        <v>63</v>
      </c>
      <c r="C53" s="58" t="s">
        <v>54</v>
      </c>
      <c r="D53" s="59" t="s">
        <v>79</v>
      </c>
      <c r="E53" s="60"/>
      <c r="F53" s="61"/>
      <c r="G53" s="326"/>
      <c r="H53" s="64"/>
      <c r="I53" s="64">
        <v>74</v>
      </c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customHeight="1">
      <c r="A54" s="325"/>
      <c r="B54" s="57" t="s">
        <v>70</v>
      </c>
      <c r="C54" s="58" t="s">
        <v>42</v>
      </c>
      <c r="D54" s="59" t="s">
        <v>79</v>
      </c>
      <c r="E54" s="60"/>
      <c r="F54" s="61"/>
      <c r="G54" s="326"/>
      <c r="H54" s="64"/>
      <c r="I54" s="64">
        <v>100</v>
      </c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customHeight="1" thickBot="1">
      <c r="A55" s="325"/>
      <c r="B55" s="57" t="s">
        <v>61</v>
      </c>
      <c r="C55" s="58" t="s">
        <v>42</v>
      </c>
      <c r="D55" s="59" t="s">
        <v>79</v>
      </c>
      <c r="E55" s="60"/>
      <c r="F55" s="61"/>
      <c r="G55" s="326"/>
      <c r="H55" s="64"/>
      <c r="I55" s="64">
        <v>100</v>
      </c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hidden="1" customHeight="1">
      <c r="A56" s="325"/>
      <c r="B56" s="57" t="s">
        <v>39</v>
      </c>
      <c r="C56" s="58" t="s">
        <v>42</v>
      </c>
      <c r="D56" s="59" t="s">
        <v>43</v>
      </c>
      <c r="E56" s="60"/>
      <c r="F56" s="61"/>
      <c r="G56" s="326"/>
      <c r="H56" s="64"/>
      <c r="I56" s="64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2.75" hidden="1" customHeight="1">
      <c r="A57" s="325"/>
      <c r="B57" s="57" t="s">
        <v>38</v>
      </c>
      <c r="C57" s="58" t="s">
        <v>42</v>
      </c>
      <c r="D57" s="59" t="s">
        <v>49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57" t="s">
        <v>485</v>
      </c>
      <c r="C58" s="59" t="s">
        <v>43</v>
      </c>
      <c r="D58" s="59" t="s">
        <v>43</v>
      </c>
      <c r="E58" s="60" t="s">
        <v>473</v>
      </c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94</v>
      </c>
      <c r="C59" s="58" t="s">
        <v>54</v>
      </c>
      <c r="D59" s="59" t="s">
        <v>43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450</v>
      </c>
      <c r="C60" s="58" t="s">
        <v>127</v>
      </c>
      <c r="D60" s="58" t="s">
        <v>116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41</v>
      </c>
      <c r="C61" s="59" t="s">
        <v>43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642</v>
      </c>
      <c r="I74" s="77">
        <f>SUM(I49:I73)</f>
        <v>1074</v>
      </c>
      <c r="J74" s="77">
        <f>SUM(J49:J73)</f>
        <v>0</v>
      </c>
      <c r="K74" s="77">
        <f>SUM(K49:K73)</f>
        <v>0</v>
      </c>
      <c r="L74" s="78">
        <f>IF(H74=0,0,(I74/H74*100))</f>
        <v>167.28971962616822</v>
      </c>
      <c r="M74" s="73">
        <f>IF(J74=0,0,(K74/J74*100))</f>
        <v>0</v>
      </c>
      <c r="N74" s="73">
        <v>10</v>
      </c>
      <c r="O74" s="73">
        <v>2</v>
      </c>
      <c r="P74" s="73">
        <f>N74/(N74+O74)*100</f>
        <v>83.333333333333343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75</v>
      </c>
      <c r="C75" s="58" t="s">
        <v>76</v>
      </c>
      <c r="D75" s="58" t="s">
        <v>77</v>
      </c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642</v>
      </c>
      <c r="I108" s="77">
        <f>I74+I107</f>
        <v>1074</v>
      </c>
      <c r="J108" s="77">
        <f>J74+J107</f>
        <v>0</v>
      </c>
      <c r="K108" s="77">
        <f>K74+K107</f>
        <v>0</v>
      </c>
      <c r="L108" s="78">
        <f>IF(H108=0,0,(I108/H108*100))</f>
        <v>167.28971962616822</v>
      </c>
      <c r="M108" s="73">
        <f>IF(J108=0,0,(K108/J108*100))</f>
        <v>0</v>
      </c>
      <c r="N108" s="77">
        <f>N48+N74</f>
        <v>10</v>
      </c>
      <c r="O108" s="77">
        <f>O48+O74</f>
        <v>2</v>
      </c>
      <c r="P108" s="73">
        <f>N108/(N108+O108)*100</f>
        <v>83.333333333333343</v>
      </c>
      <c r="Q108" s="7"/>
      <c r="R108" s="7"/>
      <c r="S108" s="7"/>
      <c r="T108" s="7"/>
      <c r="U108" s="7"/>
      <c r="V108" s="7"/>
      <c r="W108" s="7"/>
    </row>
    <row r="109" spans="1:23" ht="12.75" hidden="1" customHeight="1">
      <c r="A109" s="314" t="s">
        <v>106</v>
      </c>
      <c r="B109" s="57" t="s">
        <v>485</v>
      </c>
      <c r="C109" s="58" t="s">
        <v>43</v>
      </c>
      <c r="D109" s="58" t="s">
        <v>43</v>
      </c>
      <c r="E109" s="60" t="s">
        <v>514</v>
      </c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430</v>
      </c>
      <c r="C110" s="58" t="s">
        <v>108</v>
      </c>
      <c r="D110" s="58"/>
      <c r="E110" s="60"/>
      <c r="F110" s="81"/>
      <c r="G110" s="383"/>
      <c r="H110" s="62">
        <v>100</v>
      </c>
      <c r="I110" s="62">
        <v>100</v>
      </c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2.75" customHeight="1">
      <c r="A111" s="314"/>
      <c r="B111" s="57" t="s">
        <v>999</v>
      </c>
      <c r="C111" s="58" t="s">
        <v>108</v>
      </c>
      <c r="D111" s="58"/>
      <c r="E111" s="60"/>
      <c r="F111" s="81"/>
      <c r="G111" s="383"/>
      <c r="H111" s="62">
        <v>100</v>
      </c>
      <c r="I111" s="62">
        <v>100</v>
      </c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2.75" customHeight="1">
      <c r="A112" s="314"/>
      <c r="B112" s="57" t="s">
        <v>196</v>
      </c>
      <c r="C112" s="58" t="s">
        <v>54</v>
      </c>
      <c r="D112" s="58" t="s">
        <v>159</v>
      </c>
      <c r="E112" s="60"/>
      <c r="F112" s="81"/>
      <c r="G112" s="383"/>
      <c r="H112" s="62">
        <v>48</v>
      </c>
      <c r="I112" s="62"/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customHeight="1">
      <c r="A113" s="314"/>
      <c r="B113" s="57" t="s">
        <v>196</v>
      </c>
      <c r="C113" s="58" t="s">
        <v>54</v>
      </c>
      <c r="D113" s="58" t="s">
        <v>778</v>
      </c>
      <c r="E113" s="60"/>
      <c r="F113" s="81"/>
      <c r="G113" s="383"/>
      <c r="H113" s="62">
        <v>16</v>
      </c>
      <c r="I113" s="62"/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customHeight="1" thickBot="1">
      <c r="A114" s="314"/>
      <c r="B114" s="57" t="s">
        <v>951</v>
      </c>
      <c r="C114" s="58"/>
      <c r="D114" s="58"/>
      <c r="E114" s="60"/>
      <c r="F114" s="81"/>
      <c r="G114" s="383"/>
      <c r="H114" s="62"/>
      <c r="I114" s="62">
        <v>66</v>
      </c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117</v>
      </c>
      <c r="C115" s="58" t="s">
        <v>108</v>
      </c>
      <c r="D115" s="58"/>
      <c r="E115" s="60"/>
      <c r="F115" s="81"/>
      <c r="G115" s="383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82</v>
      </c>
      <c r="C116" s="58" t="s">
        <v>159</v>
      </c>
      <c r="D116" s="58" t="s">
        <v>159</v>
      </c>
      <c r="E116" s="60" t="s">
        <v>84</v>
      </c>
      <c r="F116" s="81"/>
      <c r="G116" s="383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131</v>
      </c>
      <c r="C117" s="58" t="s">
        <v>108</v>
      </c>
      <c r="D117" s="59"/>
      <c r="E117" s="60"/>
      <c r="F117" s="81"/>
      <c r="G117" s="383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264</v>
      </c>
      <c r="I134" s="77">
        <f>SUM(I109:I133)</f>
        <v>266</v>
      </c>
      <c r="J134" s="77">
        <f>SUM(J109:J133)</f>
        <v>0</v>
      </c>
      <c r="K134" s="77">
        <f>SUM(K109:K133)</f>
        <v>0</v>
      </c>
      <c r="L134" s="78">
        <f>IF(H134=0,0,(I134/H134*100))</f>
        <v>100.75757575757575</v>
      </c>
      <c r="M134" s="73">
        <f>IF(J134=0,0,(K134/J134*100))</f>
        <v>0</v>
      </c>
      <c r="N134" s="73">
        <v>5</v>
      </c>
      <c r="O134" s="73">
        <v>1</v>
      </c>
      <c r="P134" s="73">
        <f>N134/(N134+O134)*100</f>
        <v>83.333333333333343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787</v>
      </c>
      <c r="C135" s="58" t="s">
        <v>54</v>
      </c>
      <c r="D135" s="59" t="s">
        <v>778</v>
      </c>
      <c r="E135" s="60"/>
      <c r="F135" s="81"/>
      <c r="G135" s="419"/>
      <c r="H135" s="58">
        <v>16</v>
      </c>
      <c r="I135" s="58">
        <v>16</v>
      </c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 thickBot="1">
      <c r="A136" s="314"/>
      <c r="B136" s="57" t="s">
        <v>460</v>
      </c>
      <c r="C136" s="58" t="s">
        <v>79</v>
      </c>
      <c r="D136" s="58" t="s">
        <v>79</v>
      </c>
      <c r="E136" s="60"/>
      <c r="F136" s="81"/>
      <c r="G136" s="419"/>
      <c r="H136" s="58">
        <v>24</v>
      </c>
      <c r="I136" s="58">
        <v>24</v>
      </c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customHeight="1" thickBot="1">
      <c r="A137" s="314"/>
      <c r="B137" s="57" t="s">
        <v>440</v>
      </c>
      <c r="C137" s="58" t="s">
        <v>289</v>
      </c>
      <c r="D137" s="59" t="s">
        <v>294</v>
      </c>
      <c r="E137" s="60"/>
      <c r="F137" s="81"/>
      <c r="G137" s="419"/>
      <c r="H137" s="58">
        <v>20</v>
      </c>
      <c r="I137" s="58">
        <v>20</v>
      </c>
      <c r="J137" s="62"/>
      <c r="K137" s="190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customHeight="1">
      <c r="A138" s="314"/>
      <c r="B138" s="57" t="s">
        <v>290</v>
      </c>
      <c r="C138" s="58" t="s">
        <v>79</v>
      </c>
      <c r="D138" s="59" t="s">
        <v>288</v>
      </c>
      <c r="E138" s="60"/>
      <c r="F138" s="81"/>
      <c r="G138" s="419"/>
      <c r="H138" s="58">
        <v>5</v>
      </c>
      <c r="I138" s="58"/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customHeight="1">
      <c r="A139" s="314"/>
      <c r="B139" s="57" t="s">
        <v>814</v>
      </c>
      <c r="C139" s="58" t="s">
        <v>54</v>
      </c>
      <c r="D139" s="59" t="s">
        <v>294</v>
      </c>
      <c r="E139" s="60"/>
      <c r="F139" s="81"/>
      <c r="G139" s="419"/>
      <c r="H139" s="58">
        <v>2</v>
      </c>
      <c r="I139" s="58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customHeight="1">
      <c r="A140" s="314"/>
      <c r="B140" s="57" t="s">
        <v>1000</v>
      </c>
      <c r="C140" s="58" t="s">
        <v>108</v>
      </c>
      <c r="D140" s="58" t="s">
        <v>294</v>
      </c>
      <c r="E140" s="60"/>
      <c r="F140" s="81"/>
      <c r="G140" s="419"/>
      <c r="H140" s="58">
        <v>6</v>
      </c>
      <c r="I140" s="58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2.75" customHeight="1">
      <c r="A141" s="314"/>
      <c r="B141" s="57" t="s">
        <v>78</v>
      </c>
      <c r="C141" s="58" t="s">
        <v>42</v>
      </c>
      <c r="D141" s="58" t="s">
        <v>79</v>
      </c>
      <c r="E141" s="60"/>
      <c r="F141" s="81"/>
      <c r="G141" s="82"/>
      <c r="H141" s="62"/>
      <c r="I141" s="62">
        <v>30</v>
      </c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2.75" customHeight="1" thickBot="1">
      <c r="A142" s="314"/>
      <c r="B142" s="57" t="s">
        <v>196</v>
      </c>
      <c r="C142" s="58" t="s">
        <v>54</v>
      </c>
      <c r="D142" s="58" t="s">
        <v>159</v>
      </c>
      <c r="E142" s="60"/>
      <c r="F142" s="81"/>
      <c r="G142" s="82"/>
      <c r="H142" s="62"/>
      <c r="I142" s="62">
        <v>24</v>
      </c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2.75" hidden="1" customHeight="1">
      <c r="A143" s="314"/>
      <c r="B143" s="57" t="s">
        <v>82</v>
      </c>
      <c r="C143" s="58" t="s">
        <v>58</v>
      </c>
      <c r="D143" s="58" t="s">
        <v>58</v>
      </c>
      <c r="E143" s="60" t="s">
        <v>192</v>
      </c>
      <c r="F143" s="81"/>
      <c r="G143" s="82"/>
      <c r="H143" s="62"/>
      <c r="I143" s="62"/>
      <c r="J143" s="62"/>
      <c r="K143" s="62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196</v>
      </c>
      <c r="C144" s="58"/>
      <c r="D144" s="59" t="s">
        <v>119</v>
      </c>
      <c r="E144" s="60"/>
      <c r="F144" s="81"/>
      <c r="G144" s="82"/>
      <c r="H144" s="62"/>
      <c r="I144" s="62"/>
      <c r="J144" s="62"/>
      <c r="K144" s="62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456</v>
      </c>
      <c r="C145" s="58" t="s">
        <v>108</v>
      </c>
      <c r="D145" s="59"/>
      <c r="E145" s="60"/>
      <c r="F145" s="81"/>
      <c r="G145" s="82"/>
      <c r="H145" s="62"/>
      <c r="I145" s="62"/>
      <c r="J145" s="62"/>
      <c r="K145" s="62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333</v>
      </c>
      <c r="C146" s="58" t="s">
        <v>42</v>
      </c>
      <c r="D146" s="59" t="s">
        <v>161</v>
      </c>
      <c r="E146" s="60"/>
      <c r="F146" s="81"/>
      <c r="G146" s="82"/>
      <c r="H146" s="62"/>
      <c r="I146" s="62"/>
      <c r="J146" s="62"/>
      <c r="K146" s="62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80</v>
      </c>
      <c r="C147" s="58" t="s">
        <v>42</v>
      </c>
      <c r="D147" s="59" t="s">
        <v>161</v>
      </c>
      <c r="E147" s="60"/>
      <c r="F147" s="81"/>
      <c r="G147" s="82"/>
      <c r="H147" s="62"/>
      <c r="I147" s="62"/>
      <c r="J147" s="62"/>
      <c r="K147" s="62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/>
      <c r="C148" s="58"/>
      <c r="D148" s="59"/>
      <c r="E148" s="60"/>
      <c r="F148" s="81"/>
      <c r="G148" s="82"/>
      <c r="H148" s="62"/>
      <c r="I148" s="62"/>
      <c r="J148" s="62"/>
      <c r="K148" s="62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73</v>
      </c>
      <c r="I181" s="77">
        <f>SUM(I135:I180)</f>
        <v>114</v>
      </c>
      <c r="J181" s="77">
        <f>SUM(J135:J180)</f>
        <v>0</v>
      </c>
      <c r="K181" s="77">
        <f>SUM(K135:K180)</f>
        <v>0</v>
      </c>
      <c r="L181" s="78">
        <f>IF(H181=0,0,(I181/H181*100))</f>
        <v>156.16438356164383</v>
      </c>
      <c r="M181" s="73">
        <f>IF(J181=0,0,(K181/J181*100))</f>
        <v>0</v>
      </c>
      <c r="N181" s="73">
        <v>5</v>
      </c>
      <c r="O181" s="73">
        <v>0</v>
      </c>
      <c r="P181" s="73">
        <f>N181/(N181+O181)*100</f>
        <v>100</v>
      </c>
      <c r="Q181" s="7"/>
      <c r="R181" s="7"/>
      <c r="S181" s="7"/>
      <c r="T181" s="7"/>
      <c r="U181" s="7"/>
      <c r="V181" s="7"/>
      <c r="W181" s="7"/>
    </row>
    <row r="182" spans="1:23" ht="15.2" hidden="1" customHeight="1" thickBot="1">
      <c r="A182" s="314"/>
      <c r="B182" s="57" t="s">
        <v>429</v>
      </c>
      <c r="C182" s="58" t="s">
        <v>54</v>
      </c>
      <c r="D182" s="59" t="s">
        <v>49</v>
      </c>
      <c r="E182" s="60"/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customHeight="1" thickBot="1">
      <c r="A183" s="314"/>
      <c r="B183" s="57" t="s">
        <v>973</v>
      </c>
      <c r="C183" s="58" t="s">
        <v>108</v>
      </c>
      <c r="D183" s="58" t="s">
        <v>883</v>
      </c>
      <c r="E183" s="60"/>
      <c r="F183" s="81"/>
      <c r="G183" s="329"/>
      <c r="H183" s="58">
        <v>200</v>
      </c>
      <c r="I183" s="58">
        <v>200</v>
      </c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customHeight="1">
      <c r="A184" s="314"/>
      <c r="B184" s="57" t="s">
        <v>153</v>
      </c>
      <c r="C184" s="58" t="s">
        <v>91</v>
      </c>
      <c r="D184" s="59" t="s">
        <v>941</v>
      </c>
      <c r="E184" s="60"/>
      <c r="F184" s="81"/>
      <c r="G184" s="329"/>
      <c r="H184" s="58">
        <v>25</v>
      </c>
      <c r="I184" s="58">
        <v>25</v>
      </c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2.75" customHeight="1" thickBot="1">
      <c r="A185" s="314"/>
      <c r="B185" s="57" t="s">
        <v>401</v>
      </c>
      <c r="C185" s="58"/>
      <c r="D185" s="59" t="s">
        <v>79</v>
      </c>
      <c r="E185" s="60"/>
      <c r="F185" s="81"/>
      <c r="G185" s="329"/>
      <c r="H185" s="58"/>
      <c r="I185" s="58">
        <v>2</v>
      </c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hidden="1" customHeight="1">
      <c r="A186" s="314"/>
      <c r="B186" s="57" t="s">
        <v>641</v>
      </c>
      <c r="C186" s="58" t="s">
        <v>42</v>
      </c>
      <c r="D186" s="59" t="s">
        <v>79</v>
      </c>
      <c r="E186" s="60"/>
      <c r="F186" s="81"/>
      <c r="G186" s="329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80</v>
      </c>
      <c r="C187" s="59" t="s">
        <v>42</v>
      </c>
      <c r="D187" s="59" t="s">
        <v>152</v>
      </c>
      <c r="E187" s="60"/>
      <c r="F187" s="81"/>
      <c r="G187" s="329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75</v>
      </c>
      <c r="C188" s="58" t="s">
        <v>76</v>
      </c>
      <c r="D188" s="59" t="s">
        <v>43</v>
      </c>
      <c r="E188" s="60" t="s">
        <v>157</v>
      </c>
      <c r="F188" s="81"/>
      <c r="G188" s="82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549</v>
      </c>
      <c r="C189" s="58" t="s">
        <v>108</v>
      </c>
      <c r="D189" s="59"/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404</v>
      </c>
      <c r="C190" s="58" t="s">
        <v>43</v>
      </c>
      <c r="D190" s="59" t="s">
        <v>79</v>
      </c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408</v>
      </c>
      <c r="C191" s="58" t="s">
        <v>108</v>
      </c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57" t="s">
        <v>163</v>
      </c>
      <c r="C198" s="58" t="s">
        <v>108</v>
      </c>
      <c r="D198" s="59" t="s">
        <v>101</v>
      </c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>
      <c r="A199" s="314"/>
      <c r="B199" s="57" t="s">
        <v>163</v>
      </c>
      <c r="C199" s="58" t="s">
        <v>91</v>
      </c>
      <c r="D199" s="59" t="s">
        <v>127</v>
      </c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164</v>
      </c>
      <c r="C200" s="58" t="s">
        <v>91</v>
      </c>
      <c r="D200" s="59" t="s">
        <v>101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165</v>
      </c>
      <c r="C201" s="58" t="s">
        <v>91</v>
      </c>
      <c r="D201" s="59"/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167</v>
      </c>
      <c r="C203" s="58" t="s">
        <v>108</v>
      </c>
      <c r="D203" s="59" t="s">
        <v>168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169</v>
      </c>
      <c r="C204" s="58" t="s">
        <v>108</v>
      </c>
      <c r="D204" s="59" t="s">
        <v>170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 thickBo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5.2" customHeight="1" thickBot="1">
      <c r="A207" s="314"/>
      <c r="B207" s="316" t="s">
        <v>550</v>
      </c>
      <c r="C207" s="316"/>
      <c r="D207" s="316"/>
      <c r="E207" s="316"/>
      <c r="F207" s="316"/>
      <c r="G207" s="316"/>
      <c r="H207" s="77">
        <f>SUM(H182:H206)</f>
        <v>225</v>
      </c>
      <c r="I207" s="77">
        <f>SUM(I182:I206)</f>
        <v>227</v>
      </c>
      <c r="J207" s="77">
        <f>SUM(J182:J206)</f>
        <v>0</v>
      </c>
      <c r="K207" s="77">
        <f>SUM(K182:K206)</f>
        <v>0</v>
      </c>
      <c r="L207" s="78">
        <f>IF(H207=0,0,(I207/H207*100))</f>
        <v>100.8888888888889</v>
      </c>
      <c r="M207" s="73">
        <f>IF(J207=0,0,(K207/J207*100))</f>
        <v>0</v>
      </c>
      <c r="N207" s="73">
        <v>6</v>
      </c>
      <c r="O207" s="73">
        <v>0</v>
      </c>
      <c r="P207" s="73">
        <f>N207/(N207+O207)*100</f>
        <v>100</v>
      </c>
      <c r="Q207" s="7">
        <f>SUM(H207:P207)</f>
        <v>658.88888888888891</v>
      </c>
      <c r="R207" s="7"/>
      <c r="S207" s="7"/>
      <c r="T207" s="7"/>
      <c r="U207" s="7"/>
      <c r="V207" s="7"/>
      <c r="W207" s="7"/>
    </row>
    <row r="208" spans="1:23" ht="15.2" hidden="1" customHeight="1">
      <c r="A208" s="314"/>
      <c r="B208" s="57" t="s">
        <v>130</v>
      </c>
      <c r="C208" s="58" t="s">
        <v>108</v>
      </c>
      <c r="D208" s="59" t="s">
        <v>101</v>
      </c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160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405</v>
      </c>
      <c r="C210" s="58" t="s">
        <v>42</v>
      </c>
      <c r="D210" s="91" t="s">
        <v>126</v>
      </c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405</v>
      </c>
      <c r="C211" s="58" t="s">
        <v>42</v>
      </c>
      <c r="D211" s="91" t="s">
        <v>79</v>
      </c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217</v>
      </c>
      <c r="E212" s="60"/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174</v>
      </c>
      <c r="C213" s="58" t="s">
        <v>54</v>
      </c>
      <c r="D213" s="59" t="s">
        <v>156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174</v>
      </c>
      <c r="C214" s="58" t="s">
        <v>54</v>
      </c>
      <c r="D214" s="58" t="s">
        <v>152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82</v>
      </c>
      <c r="C215" s="58" t="s">
        <v>226</v>
      </c>
      <c r="D215" s="58" t="s">
        <v>226</v>
      </c>
      <c r="E215" s="60" t="s">
        <v>192</v>
      </c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328</v>
      </c>
      <c r="C216" s="58" t="s">
        <v>108</v>
      </c>
      <c r="D216" s="59"/>
      <c r="E216" s="60"/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hidden="1" customHeight="1" thickBot="1">
      <c r="A247" s="314"/>
      <c r="B247" s="316" t="s">
        <v>516</v>
      </c>
      <c r="C247" s="316"/>
      <c r="D247" s="316"/>
      <c r="E247" s="316"/>
      <c r="F247" s="316"/>
      <c r="G247" s="316"/>
      <c r="H247" s="77">
        <f>SUM(H208:H246)</f>
        <v>0</v>
      </c>
      <c r="I247" s="77">
        <f>SUM(I208:I246)</f>
        <v>0</v>
      </c>
      <c r="J247" s="77">
        <f>SUM(J208:J246)</f>
        <v>0</v>
      </c>
      <c r="K247" s="77">
        <f>SUM(K208:K246)</f>
        <v>0</v>
      </c>
      <c r="L247" s="78">
        <f>IF(H247=0,0,(I247/H247*100))</f>
        <v>0</v>
      </c>
      <c r="M247" s="73">
        <f>IF(J247=0,0,(K247/J247*100))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H247+H207+H181+H134</f>
        <v>562</v>
      </c>
      <c r="I248" s="94">
        <f>I247+I207+I181+I134</f>
        <v>607</v>
      </c>
      <c r="J248" s="94">
        <f>J247+J207+J181+J134</f>
        <v>0</v>
      </c>
      <c r="K248" s="94">
        <f>K247+K207+K181+K134</f>
        <v>0</v>
      </c>
      <c r="L248" s="78">
        <f>IF(H248=0,0,(I248/H248*100))</f>
        <v>108.00711743772243</v>
      </c>
      <c r="M248" s="73">
        <f>IF(J248=0,0,(K248/J248*100))</f>
        <v>0</v>
      </c>
      <c r="N248" s="94">
        <f>N247+N207+N181+N134</f>
        <v>16</v>
      </c>
      <c r="O248" s="94">
        <f>O247+O207+O181+O134</f>
        <v>1</v>
      </c>
      <c r="P248" s="73">
        <f>N248/(N248+O248)*100</f>
        <v>94.117647058823522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>
      <c r="A250" s="340"/>
      <c r="B250" s="57" t="s">
        <v>214</v>
      </c>
      <c r="C250" s="58" t="s">
        <v>42</v>
      </c>
      <c r="D250" s="58" t="s">
        <v>521</v>
      </c>
      <c r="E250" s="60" t="s">
        <v>215</v>
      </c>
      <c r="F250" s="81"/>
      <c r="G250" s="359"/>
      <c r="H250" s="62">
        <v>280</v>
      </c>
      <c r="I250" s="62">
        <v>340</v>
      </c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customHeight="1">
      <c r="A251" s="340"/>
      <c r="B251" s="57" t="s">
        <v>214</v>
      </c>
      <c r="C251" s="58" t="s">
        <v>42</v>
      </c>
      <c r="D251" s="58" t="s">
        <v>451</v>
      </c>
      <c r="E251" s="60" t="s">
        <v>215</v>
      </c>
      <c r="F251" s="81"/>
      <c r="G251" s="359"/>
      <c r="H251" s="64"/>
      <c r="I251" s="62">
        <v>98</v>
      </c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hidden="1" customHeight="1">
      <c r="A252" s="340"/>
      <c r="B252" s="57" t="s">
        <v>214</v>
      </c>
      <c r="C252" s="58" t="s">
        <v>42</v>
      </c>
      <c r="D252" s="58" t="s">
        <v>216</v>
      </c>
      <c r="E252" s="60" t="s">
        <v>546</v>
      </c>
      <c r="F252" s="81"/>
      <c r="G252" s="359"/>
      <c r="H252" s="64"/>
      <c r="I252" s="62"/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hidden="1" customHeight="1">
      <c r="A253" s="340"/>
      <c r="B253" s="57" t="s">
        <v>214</v>
      </c>
      <c r="C253" s="58" t="s">
        <v>42</v>
      </c>
      <c r="D253" s="58" t="s">
        <v>161</v>
      </c>
      <c r="E253" s="60" t="s">
        <v>215</v>
      </c>
      <c r="F253" s="81"/>
      <c r="G253" s="359"/>
      <c r="H253" s="64"/>
      <c r="I253" s="62"/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5.2" hidden="1" customHeight="1">
      <c r="A254" s="340"/>
      <c r="B254" s="57" t="s">
        <v>214</v>
      </c>
      <c r="C254" s="58" t="s">
        <v>42</v>
      </c>
      <c r="D254" s="58" t="s">
        <v>217</v>
      </c>
      <c r="E254" s="60" t="s">
        <v>215</v>
      </c>
      <c r="F254" s="81"/>
      <c r="G254" s="359"/>
      <c r="H254" s="64"/>
      <c r="I254" s="64"/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5.2" customHeight="1" thickBot="1">
      <c r="A255" s="340"/>
      <c r="B255" s="57" t="s">
        <v>75</v>
      </c>
      <c r="C255" s="58" t="s">
        <v>76</v>
      </c>
      <c r="D255" s="58" t="s">
        <v>984</v>
      </c>
      <c r="E255" s="60"/>
      <c r="F255" s="81"/>
      <c r="G255" s="359"/>
      <c r="H255" s="64">
        <v>120</v>
      </c>
      <c r="I255" s="64">
        <v>120</v>
      </c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5.2" hidden="1" customHeight="1">
      <c r="A256" s="340"/>
      <c r="B256" s="57" t="s">
        <v>436</v>
      </c>
      <c r="C256" s="58" t="s">
        <v>43</v>
      </c>
      <c r="D256" s="58" t="s">
        <v>216</v>
      </c>
      <c r="E256" s="60" t="s">
        <v>215</v>
      </c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105" t="s">
        <v>219</v>
      </c>
      <c r="C257" s="58"/>
      <c r="D257" s="58"/>
      <c r="E257" s="60"/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220</v>
      </c>
      <c r="C258" s="58"/>
      <c r="D258" s="59"/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400</v>
      </c>
      <c r="I287" s="77">
        <f>SUM(I249:I286)</f>
        <v>558</v>
      </c>
      <c r="J287" s="77">
        <f>SUM(J249:J286)</f>
        <v>0</v>
      </c>
      <c r="K287" s="77">
        <f>SUM(K249:K286)</f>
        <v>0</v>
      </c>
      <c r="L287" s="78">
        <f>IF(H287=0,0,(I287/H287*100))</f>
        <v>139.5</v>
      </c>
      <c r="M287" s="73">
        <f>IF(J287=0,0,(K287/J287*100))</f>
        <v>0</v>
      </c>
      <c r="N287" s="73"/>
      <c r="O287" s="73"/>
      <c r="P287" s="73" t="e">
        <f>N287/(N287+O287)*100</f>
        <v>#DIV/0!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732</v>
      </c>
      <c r="C288" s="58"/>
      <c r="D288" s="58"/>
      <c r="E288" s="60"/>
      <c r="F288" s="81"/>
      <c r="G288" s="82"/>
      <c r="H288" s="106">
        <v>225</v>
      </c>
      <c r="I288" s="106">
        <v>42</v>
      </c>
      <c r="J288" s="58"/>
      <c r="K288" s="86"/>
      <c r="L288" s="86"/>
      <c r="M288" s="87"/>
      <c r="N288" s="87"/>
      <c r="O288" s="87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5.2" customHeight="1">
      <c r="A289" s="340"/>
      <c r="B289" s="57" t="s">
        <v>740</v>
      </c>
      <c r="E289" s="60"/>
      <c r="F289" s="81"/>
      <c r="G289" s="82"/>
      <c r="H289" s="106"/>
      <c r="I289" s="106">
        <v>22</v>
      </c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2.75" customHeight="1">
      <c r="A290" s="340"/>
      <c r="B290" s="57" t="s">
        <v>616</v>
      </c>
      <c r="C290" s="58"/>
      <c r="D290" s="59"/>
      <c r="E290" s="60"/>
      <c r="F290" s="81"/>
      <c r="G290" s="82"/>
      <c r="H290" s="106"/>
      <c r="I290" s="106">
        <v>39</v>
      </c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customHeight="1" thickBot="1">
      <c r="A291" s="340"/>
      <c r="B291" s="57" t="s">
        <v>840</v>
      </c>
      <c r="C291" s="58"/>
      <c r="D291" s="58"/>
      <c r="E291" s="60"/>
      <c r="F291" s="81"/>
      <c r="G291" s="82"/>
      <c r="H291" s="106"/>
      <c r="I291" s="106">
        <v>62</v>
      </c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413</v>
      </c>
      <c r="C292" s="58"/>
      <c r="D292" s="58"/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225</v>
      </c>
      <c r="I324" s="77">
        <f>SUM(I288:I323)</f>
        <v>165</v>
      </c>
      <c r="J324" s="77">
        <f>SUM(J288:J323)</f>
        <v>0</v>
      </c>
      <c r="K324" s="77">
        <f>SUM(K288:K323)</f>
        <v>0</v>
      </c>
      <c r="L324" s="78">
        <f>IF(H324=0,0,(I324/H324*100))</f>
        <v>73.333333333333329</v>
      </c>
      <c r="M324" s="73">
        <f>IF(J324=0,0,(K324/J324*100))</f>
        <v>0</v>
      </c>
      <c r="N324" s="73"/>
      <c r="O324" s="73"/>
      <c r="P324" s="73" t="e">
        <f>N324/(N324+O324)*100</f>
        <v>#DIV/0!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497</v>
      </c>
      <c r="C325" s="58"/>
      <c r="D325" s="58"/>
      <c r="E325" s="60"/>
      <c r="F325" s="81"/>
      <c r="G325" s="82"/>
      <c r="H325" s="106"/>
      <c r="I325" s="106">
        <v>86</v>
      </c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5.2" customHeight="1" thickBot="1">
      <c r="A326" s="340"/>
      <c r="B326" s="57" t="s">
        <v>245</v>
      </c>
      <c r="C326" s="58"/>
      <c r="D326" s="59"/>
      <c r="E326" s="60"/>
      <c r="F326" s="81"/>
      <c r="G326" s="82"/>
      <c r="H326" s="106">
        <v>225</v>
      </c>
      <c r="I326" s="106">
        <v>140</v>
      </c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hidden="1" customHeight="1">
      <c r="A327" s="340"/>
      <c r="B327" s="57" t="s">
        <v>468</v>
      </c>
      <c r="C327" s="58"/>
      <c r="D327" s="59"/>
      <c r="E327" s="60"/>
      <c r="F327" s="81"/>
      <c r="G327" s="82"/>
      <c r="H327" s="106"/>
      <c r="I327" s="106"/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hidden="1" customHeight="1">
      <c r="A328" s="340"/>
      <c r="B328" s="57" t="s">
        <v>267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268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/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/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 thickBot="1">
      <c r="A343" s="340"/>
      <c r="B343" s="57"/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5.75" customHeight="1" thickBot="1">
      <c r="A344" s="340"/>
      <c r="B344" s="316" t="s">
        <v>158</v>
      </c>
      <c r="C344" s="316"/>
      <c r="D344" s="316"/>
      <c r="E344" s="316"/>
      <c r="F344" s="316"/>
      <c r="G344" s="316"/>
      <c r="H344" s="77">
        <f>SUM(H325:H343)</f>
        <v>225</v>
      </c>
      <c r="I344" s="77">
        <f>SUM(I325:I343)</f>
        <v>226</v>
      </c>
      <c r="J344" s="77">
        <f>SUM(J325:J343)</f>
        <v>0</v>
      </c>
      <c r="K344" s="77">
        <f>SUM(K325:K343)</f>
        <v>0</v>
      </c>
      <c r="L344" s="78">
        <f>IF(H344=0,0,(I344/H344*100))</f>
        <v>100.44444444444444</v>
      </c>
      <c r="M344" s="73">
        <f>IF(J344=0,0,(K344/J344*100))</f>
        <v>0</v>
      </c>
      <c r="N344" s="73"/>
      <c r="O344" s="73"/>
      <c r="P344" s="73" t="e">
        <f>N344/(N344+O344)*100</f>
        <v>#DIV/0!</v>
      </c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 t="s">
        <v>638</v>
      </c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 t="s">
        <v>636</v>
      </c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 t="s">
        <v>468</v>
      </c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 t="s">
        <v>797</v>
      </c>
      <c r="C348" s="58"/>
      <c r="D348" s="59" t="s">
        <v>43</v>
      </c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 t="s">
        <v>798</v>
      </c>
      <c r="C349" s="58"/>
      <c r="D349" s="59" t="s">
        <v>43</v>
      </c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hidden="1" customHeight="1" thickBot="1">
      <c r="A379" s="340"/>
      <c r="B379" s="316" t="s">
        <v>211</v>
      </c>
      <c r="C379" s="316"/>
      <c r="D379" s="316"/>
      <c r="E379" s="316"/>
      <c r="F379" s="316"/>
      <c r="G379" s="316"/>
      <c r="H379" s="77">
        <f>SUM(H345:H378)</f>
        <v>0</v>
      </c>
      <c r="I379" s="77">
        <f>SUM(I345:I378)</f>
        <v>0</v>
      </c>
      <c r="J379" s="77">
        <f>SUM(J345:J378)</f>
        <v>0</v>
      </c>
      <c r="K379" s="77">
        <f>SUM(K345:K378)</f>
        <v>0</v>
      </c>
      <c r="L379" s="78">
        <f>IF(H379=0,0,(I379/H379*100))</f>
        <v>0</v>
      </c>
      <c r="M379" s="73">
        <f>IF(J379=0,0,(K379/J379*100))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H287+H324+H379+H344</f>
        <v>850</v>
      </c>
      <c r="I380" s="94">
        <f>I287+I324+I379+I344</f>
        <v>949</v>
      </c>
      <c r="J380" s="94">
        <f>J287+J324+J379+J344</f>
        <v>0</v>
      </c>
      <c r="K380" s="94">
        <f>K287+K324+K379+K344</f>
        <v>0</v>
      </c>
      <c r="L380" s="78">
        <f>IF(H380=0,0,(I380/H380*100))</f>
        <v>111.64705882352941</v>
      </c>
      <c r="M380" s="73">
        <f>IF(J380=0,0,(K380/J380*100))</f>
        <v>0</v>
      </c>
      <c r="N380" s="94">
        <f>N287+N324+N379+N344</f>
        <v>0</v>
      </c>
      <c r="O380" s="94">
        <f>O287+O324+O379+O344</f>
        <v>0</v>
      </c>
      <c r="P380" s="73" t="e">
        <f>N380/(N380+O380)*100</f>
        <v>#DIV/0!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286</v>
      </c>
      <c r="B381" s="57" t="s">
        <v>857</v>
      </c>
      <c r="C381" s="58"/>
      <c r="D381" s="58" t="s">
        <v>79</v>
      </c>
      <c r="E381" s="60"/>
      <c r="F381" s="119"/>
      <c r="G381" s="363"/>
      <c r="H381" s="106">
        <v>5</v>
      </c>
      <c r="I381" s="106"/>
      <c r="J381" s="58"/>
      <c r="K381" s="83"/>
      <c r="L381" s="83"/>
      <c r="M381" s="84"/>
      <c r="N381" s="327"/>
      <c r="O381" s="327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>
      <c r="A382" s="342"/>
      <c r="B382" s="57" t="s">
        <v>1001</v>
      </c>
      <c r="C382" s="58"/>
      <c r="D382" s="59"/>
      <c r="E382" s="60"/>
      <c r="F382" s="81"/>
      <c r="G382" s="363"/>
      <c r="H382" s="58">
        <v>9</v>
      </c>
      <c r="I382" s="58"/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customHeight="1">
      <c r="A383" s="342"/>
      <c r="B383" s="57" t="s">
        <v>1002</v>
      </c>
      <c r="C383" s="58"/>
      <c r="D383" s="59"/>
      <c r="E383" s="60"/>
      <c r="F383" s="81"/>
      <c r="G383" s="363"/>
      <c r="H383" s="58">
        <v>11</v>
      </c>
      <c r="I383" s="58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2.75" customHeight="1">
      <c r="A384" s="342"/>
      <c r="B384" s="57" t="s">
        <v>419</v>
      </c>
      <c r="C384" s="58" t="s">
        <v>79</v>
      </c>
      <c r="D384" s="58" t="s">
        <v>288</v>
      </c>
      <c r="E384" s="60"/>
      <c r="F384" s="81"/>
      <c r="G384" s="363"/>
      <c r="H384" s="58">
        <v>6</v>
      </c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customHeight="1">
      <c r="A385" s="342"/>
      <c r="B385" s="57" t="s">
        <v>1003</v>
      </c>
      <c r="C385" s="58" t="s">
        <v>280</v>
      </c>
      <c r="D385" s="59"/>
      <c r="E385" s="60"/>
      <c r="F385" s="81"/>
      <c r="G385" s="120"/>
      <c r="H385" s="58">
        <v>19</v>
      </c>
      <c r="I385" s="58">
        <v>19</v>
      </c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customHeight="1">
      <c r="A386" s="342"/>
      <c r="B386" s="57" t="s">
        <v>1004</v>
      </c>
      <c r="C386" s="58"/>
      <c r="D386" s="59"/>
      <c r="E386" s="60"/>
      <c r="F386" s="81"/>
      <c r="G386" s="120"/>
      <c r="H386" s="58"/>
      <c r="I386" s="58">
        <v>9</v>
      </c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customHeight="1" thickBot="1">
      <c r="A387" s="342"/>
      <c r="B387" s="57" t="s">
        <v>1005</v>
      </c>
      <c r="C387" s="58"/>
      <c r="D387" s="59"/>
      <c r="E387" s="60"/>
      <c r="F387" s="81"/>
      <c r="G387" s="120"/>
      <c r="H387" s="58"/>
      <c r="I387" s="58">
        <v>3</v>
      </c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422</v>
      </c>
      <c r="C388" s="58" t="s">
        <v>423</v>
      </c>
      <c r="D388" s="59" t="s">
        <v>121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422</v>
      </c>
      <c r="C389" s="58" t="s">
        <v>424</v>
      </c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50</v>
      </c>
      <c r="I572" s="94">
        <f>SUM(I381:I571)</f>
        <v>31</v>
      </c>
      <c r="J572" s="121">
        <f>SUM(J381:J571)</f>
        <v>0</v>
      </c>
      <c r="K572" s="121">
        <f>SUM(K381:K571)</f>
        <v>0</v>
      </c>
      <c r="L572" s="78">
        <f>IF(H572=0,0,(I572/H572*100))</f>
        <v>62</v>
      </c>
      <c r="M572" s="72">
        <f>IF(J572=0,0,(K572/J572*100))</f>
        <v>0</v>
      </c>
      <c r="N572" s="73">
        <v>4</v>
      </c>
      <c r="O572" s="73">
        <v>2</v>
      </c>
      <c r="P572" s="73">
        <f>N572/(N572+O572)*100</f>
        <v>66.666666666666657</v>
      </c>
      <c r="Q572" s="7"/>
      <c r="R572" s="7"/>
      <c r="S572" s="7"/>
      <c r="T572" s="7"/>
      <c r="U572" s="7"/>
      <c r="V572" s="7"/>
      <c r="W572" s="7"/>
    </row>
    <row r="573" spans="1:23" ht="12.75" hidden="1" customHeight="1">
      <c r="A573" s="314" t="s">
        <v>14</v>
      </c>
      <c r="B573" s="57" t="s">
        <v>727</v>
      </c>
      <c r="C573" s="58"/>
      <c r="D573" s="59"/>
      <c r="E573" s="60"/>
      <c r="F573" s="119"/>
      <c r="G573" s="8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2.75" hidden="1" customHeight="1">
      <c r="A574" s="314"/>
      <c r="B574" s="57" t="s">
        <v>728</v>
      </c>
      <c r="C574" s="58"/>
      <c r="D574" s="59"/>
      <c r="E574" s="60"/>
      <c r="F574" s="81"/>
      <c r="G574" s="120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82</v>
      </c>
      <c r="C575" s="58" t="s">
        <v>58</v>
      </c>
      <c r="D575" s="58" t="s">
        <v>58</v>
      </c>
      <c r="E575" s="60" t="s">
        <v>192</v>
      </c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82</v>
      </c>
      <c r="C576" s="58" t="s">
        <v>49</v>
      </c>
      <c r="D576" s="58" t="s">
        <v>49</v>
      </c>
      <c r="E576" s="60" t="s">
        <v>192</v>
      </c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2.75" hidden="1" customHeight="1" thickBot="1">
      <c r="A578" s="344" t="s">
        <v>722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H572+H380+H248+H108+H578</f>
        <v>2104</v>
      </c>
      <c r="I579" s="130">
        <f>I572+I380+I248+I108+I578</f>
        <v>2661</v>
      </c>
      <c r="J579" s="130">
        <f>J572+J380+J248+J108+J578</f>
        <v>0</v>
      </c>
      <c r="K579" s="130">
        <f>K572+K380+K248+K108+K578</f>
        <v>0</v>
      </c>
      <c r="L579" s="78">
        <f>IF(H579=0,0,(I579/H579*100))</f>
        <v>126.47338403041826</v>
      </c>
      <c r="M579" s="73">
        <f>IF(J579=0,0,(K579/J579*100))</f>
        <v>0</v>
      </c>
      <c r="N579" s="73">
        <f>N578+N572+N380+N248+N108</f>
        <v>30</v>
      </c>
      <c r="O579" s="73">
        <f>O578+O572+O380+O248+O108</f>
        <v>5</v>
      </c>
      <c r="P579" s="73">
        <f>N579/(N579+O579)*100</f>
        <v>85.714285714285708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2661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1.2647338403041826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642</v>
      </c>
      <c r="I581" s="132">
        <f t="shared" si="0"/>
        <v>1074</v>
      </c>
      <c r="J581" s="132">
        <f t="shared" si="0"/>
        <v>0</v>
      </c>
      <c r="K581" s="132">
        <f t="shared" si="0"/>
        <v>0</v>
      </c>
      <c r="L581" s="132">
        <f t="shared" si="0"/>
        <v>167.28971962616822</v>
      </c>
      <c r="M581" s="132">
        <f t="shared" si="0"/>
        <v>0</v>
      </c>
      <c r="N581" s="132">
        <f t="shared" si="0"/>
        <v>10</v>
      </c>
      <c r="O581" s="132">
        <f t="shared" si="0"/>
        <v>2</v>
      </c>
      <c r="P581" s="132">
        <f t="shared" si="0"/>
        <v>83.333333333333343</v>
      </c>
      <c r="Q581" s="7"/>
      <c r="R581" s="7"/>
      <c r="S581" s="7"/>
      <c r="T581" s="7"/>
      <c r="U581" s="7"/>
      <c r="V581" s="7"/>
      <c r="W581" s="7"/>
    </row>
    <row r="582" spans="1:23" ht="16.5" thickBot="1">
      <c r="A582" s="351" t="s">
        <v>383</v>
      </c>
      <c r="B582" s="351"/>
      <c r="C582" s="351"/>
      <c r="D582" s="351"/>
      <c r="E582" s="351"/>
      <c r="F582" s="131"/>
      <c r="G582" s="132"/>
      <c r="H582" s="132">
        <f t="shared" ref="H582:P582" si="1">H134+H181+H207</f>
        <v>562</v>
      </c>
      <c r="I582" s="132">
        <f t="shared" si="1"/>
        <v>607</v>
      </c>
      <c r="J582" s="132">
        <f t="shared" si="1"/>
        <v>0</v>
      </c>
      <c r="K582" s="132">
        <f t="shared" si="1"/>
        <v>0</v>
      </c>
      <c r="L582" s="132">
        <f t="shared" si="1"/>
        <v>357.8108482081085</v>
      </c>
      <c r="M582" s="132">
        <f t="shared" si="1"/>
        <v>0</v>
      </c>
      <c r="N582" s="132">
        <f t="shared" si="1"/>
        <v>16</v>
      </c>
      <c r="O582" s="132">
        <f t="shared" si="1"/>
        <v>1</v>
      </c>
      <c r="P582" s="132">
        <f t="shared" si="1"/>
        <v>283.33333333333337</v>
      </c>
      <c r="Q582" s="7"/>
      <c r="R582" s="7"/>
      <c r="S582" s="7"/>
      <c r="T582" s="7"/>
      <c r="U582" s="7"/>
      <c r="V582" s="7"/>
      <c r="W582" s="7"/>
    </row>
    <row r="583" spans="1:23" ht="15.75" hidden="1">
      <c r="A583" s="351" t="s">
        <v>384</v>
      </c>
      <c r="B583" s="351"/>
      <c r="C583" s="351"/>
      <c r="D583" s="351"/>
      <c r="E583" s="351"/>
      <c r="F583" s="131"/>
      <c r="G583" s="132"/>
      <c r="H583" s="132">
        <f t="shared" ref="H583:P583" si="2">H247</f>
        <v>0</v>
      </c>
      <c r="I583" s="132">
        <f t="shared" si="2"/>
        <v>0</v>
      </c>
      <c r="J583" s="132">
        <f t="shared" si="2"/>
        <v>0</v>
      </c>
      <c r="K583" s="132">
        <f t="shared" si="2"/>
        <v>0</v>
      </c>
      <c r="L583" s="132">
        <f t="shared" si="2"/>
        <v>0</v>
      </c>
      <c r="M583" s="132">
        <f t="shared" si="2"/>
        <v>0</v>
      </c>
      <c r="N583" s="132">
        <f t="shared" si="2"/>
        <v>0</v>
      </c>
      <c r="O583" s="132">
        <f t="shared" si="2"/>
        <v>0</v>
      </c>
      <c r="P583" s="132" t="e">
        <f t="shared" si="2"/>
        <v>#DIV/0!</v>
      </c>
      <c r="Q583" s="7"/>
      <c r="R583" s="7"/>
      <c r="S583" s="7"/>
      <c r="T583" s="7"/>
      <c r="U583" s="7"/>
      <c r="V583" s="7"/>
      <c r="W583" s="7"/>
    </row>
    <row r="584" spans="1:23" ht="16.5" thickBot="1">
      <c r="A584" s="351" t="s">
        <v>386</v>
      </c>
      <c r="B584" s="351"/>
      <c r="C584" s="351"/>
      <c r="D584" s="351"/>
      <c r="E584" s="351"/>
      <c r="F584" s="131"/>
      <c r="G584" s="132"/>
      <c r="H584" s="132">
        <f t="shared" ref="H584:P584" si="3">H287</f>
        <v>400</v>
      </c>
      <c r="I584" s="132">
        <f t="shared" si="3"/>
        <v>558</v>
      </c>
      <c r="J584" s="132">
        <f t="shared" si="3"/>
        <v>0</v>
      </c>
      <c r="K584" s="132">
        <f t="shared" si="3"/>
        <v>0</v>
      </c>
      <c r="L584" s="132">
        <f t="shared" si="3"/>
        <v>139.5</v>
      </c>
      <c r="M584" s="132">
        <f t="shared" si="3"/>
        <v>0</v>
      </c>
      <c r="N584" s="132">
        <f t="shared" si="3"/>
        <v>0</v>
      </c>
      <c r="O584" s="132">
        <f t="shared" si="3"/>
        <v>0</v>
      </c>
      <c r="P584" s="132" t="e">
        <f t="shared" si="3"/>
        <v>#DIV/0!</v>
      </c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387</v>
      </c>
      <c r="B585" s="351"/>
      <c r="C585" s="351"/>
      <c r="D585" s="351"/>
      <c r="E585" s="351"/>
      <c r="F585" s="131"/>
      <c r="G585" s="132"/>
      <c r="H585" s="132">
        <f>H379+H324+H344</f>
        <v>450</v>
      </c>
      <c r="I585" s="132">
        <f>I379+I324+I344</f>
        <v>391</v>
      </c>
      <c r="J585" s="132">
        <f t="shared" ref="J585:P585" si="4">J379+J324</f>
        <v>0</v>
      </c>
      <c r="K585" s="132">
        <f t="shared" si="4"/>
        <v>0</v>
      </c>
      <c r="L585" s="132">
        <f t="shared" si="4"/>
        <v>73.333333333333329</v>
      </c>
      <c r="M585" s="132">
        <f t="shared" si="4"/>
        <v>0</v>
      </c>
      <c r="N585" s="132">
        <f t="shared" si="4"/>
        <v>0</v>
      </c>
      <c r="O585" s="132">
        <f t="shared" si="4"/>
        <v>0</v>
      </c>
      <c r="P585" s="132" t="e">
        <f t="shared" si="4"/>
        <v>#DIV/0!</v>
      </c>
      <c r="Q585" s="7"/>
      <c r="R585" s="7"/>
      <c r="S585" s="7"/>
      <c r="T585" s="7"/>
      <c r="U585" s="7"/>
      <c r="V585" s="7"/>
      <c r="W585" s="7"/>
    </row>
    <row r="586" spans="1:23" ht="16.5" thickBot="1">
      <c r="A586" s="351" t="s">
        <v>388</v>
      </c>
      <c r="B586" s="351"/>
      <c r="C586" s="351"/>
      <c r="D586" s="351"/>
      <c r="E586" s="351"/>
      <c r="F586" s="131"/>
      <c r="G586" s="132"/>
      <c r="H586" s="132">
        <f t="shared" ref="H586:P586" si="5">H572</f>
        <v>50</v>
      </c>
      <c r="I586" s="132">
        <f t="shared" si="5"/>
        <v>31</v>
      </c>
      <c r="J586" s="132">
        <f t="shared" si="5"/>
        <v>0</v>
      </c>
      <c r="K586" s="132">
        <f t="shared" si="5"/>
        <v>0</v>
      </c>
      <c r="L586" s="132">
        <f t="shared" si="5"/>
        <v>62</v>
      </c>
      <c r="M586" s="132">
        <f t="shared" si="5"/>
        <v>0</v>
      </c>
      <c r="N586" s="132">
        <f t="shared" si="5"/>
        <v>4</v>
      </c>
      <c r="O586" s="132">
        <f t="shared" si="5"/>
        <v>2</v>
      </c>
      <c r="P586" s="132">
        <f t="shared" si="5"/>
        <v>66.666666666666657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736</v>
      </c>
      <c r="B587" s="351"/>
      <c r="C587" s="351"/>
      <c r="D587" s="351"/>
      <c r="E587" s="351"/>
      <c r="F587" s="131"/>
      <c r="G587" s="132"/>
      <c r="H587" s="132">
        <f t="shared" ref="H587:P587" si="6">H578</f>
        <v>0</v>
      </c>
      <c r="I587" s="132">
        <f t="shared" si="6"/>
        <v>0</v>
      </c>
      <c r="J587" s="132">
        <f t="shared" si="6"/>
        <v>0</v>
      </c>
      <c r="K587" s="132">
        <f t="shared" si="6"/>
        <v>0</v>
      </c>
      <c r="L587" s="132">
        <f t="shared" si="6"/>
        <v>0</v>
      </c>
      <c r="M587" s="132">
        <f t="shared" si="6"/>
        <v>0</v>
      </c>
      <c r="N587" s="132">
        <f t="shared" si="6"/>
        <v>0</v>
      </c>
      <c r="O587" s="132">
        <f t="shared" si="6"/>
        <v>0</v>
      </c>
      <c r="P587" s="132" t="e">
        <f t="shared" si="6"/>
        <v>#DIV/0!</v>
      </c>
      <c r="Q587" s="7"/>
      <c r="R587" s="7"/>
      <c r="S587" s="7"/>
      <c r="T587" s="7"/>
      <c r="U587" s="7"/>
      <c r="V587" s="7"/>
      <c r="W587" s="7"/>
    </row>
    <row r="588" spans="1:23" ht="13.5" thickBo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"/>
      <c r="O588" s="3"/>
      <c r="P588" s="3"/>
      <c r="Q588" s="7"/>
      <c r="R588" s="7"/>
      <c r="S588" s="7"/>
      <c r="T588" s="7"/>
      <c r="U588" s="7"/>
      <c r="V588" s="7"/>
      <c r="W588" s="7"/>
    </row>
    <row r="589" spans="1:23" ht="15" thickTop="1">
      <c r="A589" s="353" t="s">
        <v>998</v>
      </c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134"/>
      <c r="O589" s="134"/>
      <c r="P589" s="134"/>
      <c r="Q589" s="7"/>
      <c r="R589" s="7"/>
      <c r="S589" s="7"/>
      <c r="T589" s="7"/>
      <c r="U589" s="7"/>
      <c r="V589" s="7"/>
      <c r="W589" s="7"/>
    </row>
    <row r="590" spans="1:23" ht="15">
      <c r="A590" s="135"/>
      <c r="B590" s="136"/>
      <c r="C590" s="137"/>
      <c r="D590" s="138"/>
      <c r="E590" s="136"/>
      <c r="F590" s="136"/>
      <c r="G590" s="139"/>
      <c r="H590" s="140"/>
      <c r="I590" s="141"/>
      <c r="J590" s="354" t="s">
        <v>390</v>
      </c>
      <c r="K590" s="354"/>
      <c r="L590" s="354"/>
      <c r="M590" s="354"/>
      <c r="N590" s="299"/>
      <c r="O590" s="299"/>
      <c r="P590" s="299"/>
      <c r="Q590" s="7"/>
      <c r="R590" s="7"/>
      <c r="S590" s="7"/>
      <c r="T590" s="7"/>
      <c r="U590" s="7"/>
      <c r="V590" s="7"/>
      <c r="W590" s="7"/>
    </row>
    <row r="591" spans="1:23" ht="15">
      <c r="A591" s="143"/>
      <c r="B591" s="144"/>
      <c r="C591" s="144"/>
      <c r="D591" s="145"/>
      <c r="E591" s="146"/>
      <c r="F591" s="144"/>
      <c r="G591" s="147"/>
      <c r="H591" s="148"/>
      <c r="I591" s="149"/>
      <c r="J591" s="150"/>
      <c r="K591" s="144"/>
      <c r="L591" s="144"/>
      <c r="M591" s="151"/>
      <c r="N591" s="151"/>
      <c r="O591" s="151"/>
      <c r="P591" s="151"/>
      <c r="Q591" s="7"/>
      <c r="R591" s="7"/>
      <c r="S591" s="7"/>
      <c r="T591" s="7"/>
      <c r="U591" s="7"/>
      <c r="V591" s="7"/>
      <c r="W591" s="7"/>
    </row>
    <row r="592" spans="1:23" ht="15.75">
      <c r="A592" s="347" t="s">
        <v>841</v>
      </c>
      <c r="B592" s="347"/>
      <c r="C592" s="347"/>
      <c r="D592" s="348" t="s">
        <v>843</v>
      </c>
      <c r="E592" s="348"/>
      <c r="F592" s="348"/>
      <c r="G592" s="348"/>
      <c r="H592" s="348"/>
      <c r="I592" s="348"/>
      <c r="J592" s="349" t="s">
        <v>391</v>
      </c>
      <c r="K592" s="349"/>
      <c r="L592" s="349"/>
      <c r="M592" s="349"/>
      <c r="N592" s="298"/>
      <c r="O592" s="298"/>
      <c r="P592" s="298"/>
      <c r="Q592" s="7"/>
      <c r="R592" s="7"/>
      <c r="S592" s="7"/>
      <c r="T592" s="7"/>
      <c r="U592" s="7"/>
      <c r="V592" s="7"/>
      <c r="W592" s="7"/>
    </row>
    <row r="593" spans="1:23" ht="15.75" thickBot="1">
      <c r="A593" s="355" t="s">
        <v>842</v>
      </c>
      <c r="B593" s="355"/>
      <c r="C593" s="355"/>
      <c r="D593" s="356" t="s">
        <v>392</v>
      </c>
      <c r="E593" s="356"/>
      <c r="F593" s="356"/>
      <c r="G593" s="356"/>
      <c r="H593" s="356"/>
      <c r="I593" s="356"/>
      <c r="J593" s="357" t="s">
        <v>393</v>
      </c>
      <c r="K593" s="357"/>
      <c r="L593" s="357"/>
      <c r="M593" s="357"/>
      <c r="N593" s="300"/>
      <c r="O593" s="300"/>
      <c r="P593" s="300"/>
      <c r="Q593" s="7"/>
      <c r="R593" s="7"/>
      <c r="S593" s="7"/>
      <c r="T593" s="7"/>
      <c r="U593" s="7"/>
      <c r="V593" s="7"/>
      <c r="W593" s="7"/>
    </row>
    <row r="594" spans="1:23" ht="15" thickTop="1">
      <c r="A594" s="154"/>
      <c r="B594" s="154"/>
      <c r="C594" s="154"/>
      <c r="D594" s="154"/>
      <c r="E594" s="155"/>
      <c r="F594" s="154"/>
      <c r="G594" s="155"/>
      <c r="H594" s="156"/>
      <c r="I594" s="156"/>
      <c r="J594" s="154"/>
      <c r="K594" s="154"/>
      <c r="L594" s="154"/>
      <c r="M594" s="154"/>
      <c r="N594" s="154"/>
      <c r="O594" s="154"/>
      <c r="P594" s="154"/>
      <c r="Q594" s="7"/>
      <c r="R594" s="7"/>
      <c r="S594" s="7"/>
      <c r="T594" s="7"/>
      <c r="U594" s="7"/>
      <c r="V594" s="7"/>
      <c r="W594" s="7"/>
    </row>
    <row r="595" spans="1:23" ht="14.25">
      <c r="A595" s="154" t="s">
        <v>394</v>
      </c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358" t="s">
        <v>395</v>
      </c>
      <c r="B596" s="358"/>
      <c r="C596" s="154">
        <f>Total!B37</f>
        <v>57589</v>
      </c>
      <c r="D596" s="157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396</v>
      </c>
      <c r="B597" s="358"/>
      <c r="C597" s="158">
        <f>Total!C37</f>
        <v>6904</v>
      </c>
      <c r="D597" s="159"/>
      <c r="E597" s="160"/>
      <c r="F597" s="7"/>
      <c r="G597" s="160"/>
      <c r="H597" s="161"/>
      <c r="I597" s="161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>
      <c r="C598" s="35">
        <f>SUM(C596:C597)</f>
        <v>64493</v>
      </c>
    </row>
  </sheetData>
  <sheetProtection selectLockedCells="1" selectUnlockedCells="1"/>
  <mergeCells count="75">
    <mergeCell ref="A593:C593"/>
    <mergeCell ref="D593:I593"/>
    <mergeCell ref="J593:M593"/>
    <mergeCell ref="A596:B596"/>
    <mergeCell ref="A597:B597"/>
    <mergeCell ref="A592:C592"/>
    <mergeCell ref="D592:I592"/>
    <mergeCell ref="J592:M592"/>
    <mergeCell ref="L580:M580"/>
    <mergeCell ref="A581:E581"/>
    <mergeCell ref="A582:E582"/>
    <mergeCell ref="A583:E583"/>
    <mergeCell ref="A584:E584"/>
    <mergeCell ref="A585:E585"/>
    <mergeCell ref="A586:E586"/>
    <mergeCell ref="A587:E587"/>
    <mergeCell ref="A588:M588"/>
    <mergeCell ref="A589:M589"/>
    <mergeCell ref="J590:M590"/>
    <mergeCell ref="A572:F572"/>
    <mergeCell ref="A573:A577"/>
    <mergeCell ref="A578:F578"/>
    <mergeCell ref="A579:G579"/>
    <mergeCell ref="A580:E580"/>
    <mergeCell ref="G580:K580"/>
    <mergeCell ref="A380:G380"/>
    <mergeCell ref="A381:A571"/>
    <mergeCell ref="G381:G384"/>
    <mergeCell ref="N381:O381"/>
    <mergeCell ref="H481:H483"/>
    <mergeCell ref="H506:H507"/>
    <mergeCell ref="I560:I561"/>
    <mergeCell ref="H562:H563"/>
    <mergeCell ref="B247:G247"/>
    <mergeCell ref="A248:F248"/>
    <mergeCell ref="A249:A379"/>
    <mergeCell ref="G250:G260"/>
    <mergeCell ref="N250:O250"/>
    <mergeCell ref="N252:O252"/>
    <mergeCell ref="B287:G287"/>
    <mergeCell ref="B324:G324"/>
    <mergeCell ref="B379:G379"/>
    <mergeCell ref="B344:G344"/>
    <mergeCell ref="A109:A247"/>
    <mergeCell ref="G110:G117"/>
    <mergeCell ref="B134:G134"/>
    <mergeCell ref="B207:G207"/>
    <mergeCell ref="N136:O136"/>
    <mergeCell ref="N140:O140"/>
    <mergeCell ref="B181:G181"/>
    <mergeCell ref="N182:O182"/>
    <mergeCell ref="G183:G187"/>
    <mergeCell ref="N184:O184"/>
    <mergeCell ref="G135:G140"/>
    <mergeCell ref="H69:H70"/>
    <mergeCell ref="B74:G74"/>
    <mergeCell ref="G75:G80"/>
    <mergeCell ref="B107:G107"/>
    <mergeCell ref="A108:F108"/>
    <mergeCell ref="A13:A107"/>
    <mergeCell ref="G14:G20"/>
    <mergeCell ref="B48:G48"/>
    <mergeCell ref="G49:G65"/>
    <mergeCell ref="P8:P11"/>
    <mergeCell ref="C9:F9"/>
    <mergeCell ref="D10:F10"/>
    <mergeCell ref="D11:F11"/>
    <mergeCell ref="D12:F12"/>
    <mergeCell ref="N51:N57"/>
    <mergeCell ref="A3:K3"/>
    <mergeCell ref="B7:I7"/>
    <mergeCell ref="A8:G8"/>
    <mergeCell ref="H8:I9"/>
    <mergeCell ref="J8:K9"/>
    <mergeCell ref="N8:O9"/>
  </mergeCells>
  <printOptions horizontalCentered="1"/>
  <pageMargins left="0.31527777777777777" right="0.31527777777777777" top="0.55138888888888893" bottom="0.55138888888888893" header="0.31527777777777777" footer="0.31527777777777777"/>
  <pageSetup paperSize="9" scale="53" firstPageNumber="0" orientation="portrait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E599"/>
  <sheetViews>
    <sheetView zoomScale="80" zoomScaleNormal="80" workbookViewId="0">
      <pane xSplit="6" ySplit="13" topLeftCell="G585" activePane="bottomRight" state="frozen"/>
      <selection pane="topRight" activeCell="G1" sqref="G1"/>
      <selection pane="bottomLeft" activeCell="A14" sqref="A14"/>
      <selection pane="bottomRight" activeCell="K288" sqref="K288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2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801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45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45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2.75" customHeight="1">
      <c r="A14" s="325"/>
      <c r="B14" s="57" t="s">
        <v>38</v>
      </c>
      <c r="C14" s="58"/>
      <c r="D14" s="59"/>
      <c r="E14" s="60"/>
      <c r="F14" s="61"/>
      <c r="G14" s="303"/>
      <c r="H14" s="62">
        <v>500</v>
      </c>
      <c r="I14" s="63">
        <v>480</v>
      </c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2.75" customHeight="1">
      <c r="A15" s="325"/>
      <c r="B15" s="57" t="s">
        <v>39</v>
      </c>
      <c r="C15" s="58"/>
      <c r="D15" s="59"/>
      <c r="E15" s="60"/>
      <c r="F15" s="61"/>
      <c r="G15" s="303"/>
      <c r="H15" s="62">
        <v>400</v>
      </c>
      <c r="I15" s="63">
        <v>400</v>
      </c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2.75" customHeight="1">
      <c r="A16" s="325"/>
      <c r="B16" s="57" t="s">
        <v>41</v>
      </c>
      <c r="C16" s="59"/>
      <c r="D16" s="59"/>
      <c r="E16" s="60"/>
      <c r="F16" s="61"/>
      <c r="G16" s="303"/>
      <c r="H16" s="62">
        <v>100</v>
      </c>
      <c r="I16" s="62">
        <v>65</v>
      </c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2.75" customHeight="1" thickBot="1">
      <c r="A17" s="325"/>
      <c r="B17" s="57" t="s">
        <v>40</v>
      </c>
      <c r="C17" s="58"/>
      <c r="D17" s="59"/>
      <c r="E17" s="60"/>
      <c r="F17" s="61"/>
      <c r="G17" s="303"/>
      <c r="H17" s="62">
        <v>200</v>
      </c>
      <c r="I17" s="62">
        <v>200</v>
      </c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39</v>
      </c>
      <c r="C18" s="58" t="s">
        <v>42</v>
      </c>
      <c r="D18" s="59" t="s">
        <v>49</v>
      </c>
      <c r="E18" s="60"/>
      <c r="F18" s="61"/>
      <c r="G18" s="303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39</v>
      </c>
      <c r="C19" s="58" t="s">
        <v>42</v>
      </c>
      <c r="D19" s="59" t="s">
        <v>43</v>
      </c>
      <c r="E19" s="60"/>
      <c r="F19" s="61"/>
      <c r="G19" s="303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38</v>
      </c>
      <c r="C20" s="58" t="s">
        <v>42</v>
      </c>
      <c r="D20" s="59" t="s">
        <v>49</v>
      </c>
      <c r="E20" s="60"/>
      <c r="F20" s="61"/>
      <c r="G20" s="303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174</v>
      </c>
      <c r="C22" s="58" t="s">
        <v>54</v>
      </c>
      <c r="D22" s="59" t="s">
        <v>161</v>
      </c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75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1200</v>
      </c>
      <c r="I48" s="69">
        <f>SUM(I13:I47)</f>
        <v>1145</v>
      </c>
      <c r="J48" s="70">
        <f>SUM(J13:J47)</f>
        <v>0</v>
      </c>
      <c r="K48" s="70">
        <f>SUM(K13:K47)</f>
        <v>0</v>
      </c>
      <c r="L48" s="71">
        <f>IF(H48=0,0,(I48/H48*100))</f>
        <v>95.416666666666671</v>
      </c>
      <c r="M48" s="72">
        <f>IF(K48=0,0,(J48/K48*100))</f>
        <v>0</v>
      </c>
      <c r="N48" s="72">
        <v>8</v>
      </c>
      <c r="O48" s="72">
        <v>2</v>
      </c>
      <c r="P48" s="73">
        <f>N48/(N48+O48)*100</f>
        <v>80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39</v>
      </c>
      <c r="C49" s="58" t="s">
        <v>42</v>
      </c>
      <c r="D49" s="59" t="s">
        <v>79</v>
      </c>
      <c r="E49" s="60"/>
      <c r="F49" s="61"/>
      <c r="G49" s="326" t="s">
        <v>809</v>
      </c>
      <c r="H49" s="62">
        <v>400</v>
      </c>
      <c r="I49" s="62">
        <v>445</v>
      </c>
      <c r="J49" s="58"/>
      <c r="K49" s="55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38</v>
      </c>
      <c r="C50" s="58" t="s">
        <v>42</v>
      </c>
      <c r="D50" s="59" t="s">
        <v>79</v>
      </c>
      <c r="E50" s="60"/>
      <c r="F50" s="61"/>
      <c r="G50" s="326"/>
      <c r="H50" s="62">
        <v>250</v>
      </c>
      <c r="I50" s="62">
        <v>250</v>
      </c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38</v>
      </c>
      <c r="C51" s="58" t="s">
        <v>42</v>
      </c>
      <c r="D51" s="59" t="s">
        <v>126</v>
      </c>
      <c r="E51" s="60"/>
      <c r="F51" s="61"/>
      <c r="G51" s="326"/>
      <c r="H51" s="62">
        <v>250</v>
      </c>
      <c r="I51" s="62">
        <v>240</v>
      </c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57" t="s">
        <v>37</v>
      </c>
      <c r="C52" s="58" t="s">
        <v>42</v>
      </c>
      <c r="D52" s="59" t="s">
        <v>79</v>
      </c>
      <c r="E52" s="60"/>
      <c r="F52" s="61"/>
      <c r="G52" s="326"/>
      <c r="H52" s="64"/>
      <c r="I52" s="64">
        <v>300</v>
      </c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customHeight="1">
      <c r="A53" s="325"/>
      <c r="B53" s="57" t="s">
        <v>88</v>
      </c>
      <c r="C53" s="58" t="s">
        <v>42</v>
      </c>
      <c r="D53" s="59" t="s">
        <v>79</v>
      </c>
      <c r="E53" s="60"/>
      <c r="F53" s="61"/>
      <c r="G53" s="326"/>
      <c r="H53" s="64"/>
      <c r="I53" s="64">
        <v>120</v>
      </c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2.75" customHeight="1">
      <c r="A54" s="325"/>
      <c r="B54" s="57" t="s">
        <v>40</v>
      </c>
      <c r="C54" s="58" t="s">
        <v>42</v>
      </c>
      <c r="D54" s="59" t="s">
        <v>79</v>
      </c>
      <c r="E54" s="60"/>
      <c r="F54" s="61"/>
      <c r="G54" s="326"/>
      <c r="H54" s="64">
        <v>200</v>
      </c>
      <c r="I54" s="64"/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2.75" customHeight="1">
      <c r="A55" s="325"/>
      <c r="B55" s="57" t="s">
        <v>41</v>
      </c>
      <c r="C55" s="59" t="s">
        <v>79</v>
      </c>
      <c r="D55" s="59" t="s">
        <v>79</v>
      </c>
      <c r="E55" s="60"/>
      <c r="F55" s="61"/>
      <c r="G55" s="326"/>
      <c r="H55" s="64">
        <v>100</v>
      </c>
      <c r="I55" s="64"/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2.75" customHeight="1" thickBot="1">
      <c r="A56" s="325"/>
      <c r="B56" s="57" t="s">
        <v>450</v>
      </c>
      <c r="C56" s="58" t="s">
        <v>127</v>
      </c>
      <c r="D56" s="59" t="s">
        <v>298</v>
      </c>
      <c r="E56" s="60"/>
      <c r="F56" s="61"/>
      <c r="G56" s="326"/>
      <c r="H56" s="64">
        <v>40</v>
      </c>
      <c r="I56" s="64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2.75" hidden="1" customHeight="1">
      <c r="A57" s="325"/>
      <c r="B57" s="57" t="s">
        <v>40</v>
      </c>
      <c r="C57" s="59" t="s">
        <v>42</v>
      </c>
      <c r="D57" s="59" t="s">
        <v>43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57" t="s">
        <v>63</v>
      </c>
      <c r="C58" s="59" t="s">
        <v>43</v>
      </c>
      <c r="D58" s="59" t="s">
        <v>43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397</v>
      </c>
      <c r="C59" s="59" t="s">
        <v>42</v>
      </c>
      <c r="D59" s="59" t="s">
        <v>43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62</v>
      </c>
      <c r="C60" s="58" t="s">
        <v>186</v>
      </c>
      <c r="D60" s="58" t="s">
        <v>186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1240</v>
      </c>
      <c r="I74" s="77">
        <f>SUM(I49:I73)</f>
        <v>1355</v>
      </c>
      <c r="J74" s="77">
        <f>SUM(J49:J73)</f>
        <v>0</v>
      </c>
      <c r="K74" s="77">
        <f>SUM(K49:K73)</f>
        <v>0</v>
      </c>
      <c r="L74" s="78">
        <f>IF(H74=0,0,(I74/H74*100))</f>
        <v>109.2741935483871</v>
      </c>
      <c r="M74" s="73">
        <f>IF(K74=0,0,(I74/K74*100))</f>
        <v>0</v>
      </c>
      <c r="N74" s="73">
        <v>10</v>
      </c>
      <c r="O74" s="73">
        <v>2</v>
      </c>
      <c r="P74" s="73">
        <f>N74/(N74+O74)*100</f>
        <v>83.333333333333343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75</v>
      </c>
      <c r="C75" s="58" t="s">
        <v>76</v>
      </c>
      <c r="D75" s="58" t="s">
        <v>77</v>
      </c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</f>
        <v>1240</v>
      </c>
      <c r="I108" s="77">
        <f>I74</f>
        <v>1355</v>
      </c>
      <c r="J108" s="77">
        <f>J74</f>
        <v>0</v>
      </c>
      <c r="K108" s="77">
        <f>K74</f>
        <v>0</v>
      </c>
      <c r="L108" s="78">
        <f>IF(H108=0,0,(I108/H108*100))</f>
        <v>109.2741935483871</v>
      </c>
      <c r="M108" s="73">
        <f>IF(K108=0,0,(I108/K108*100))</f>
        <v>0</v>
      </c>
      <c r="N108" s="77">
        <f>N48+N74</f>
        <v>18</v>
      </c>
      <c r="O108" s="77">
        <f>O48+O74</f>
        <v>4</v>
      </c>
      <c r="P108" s="73">
        <f>N108/(N108+O108)*100</f>
        <v>81.818181818181827</v>
      </c>
      <c r="Q108" s="7"/>
      <c r="R108" s="7"/>
      <c r="S108" s="7"/>
      <c r="T108" s="7"/>
      <c r="U108" s="7"/>
      <c r="V108" s="7"/>
      <c r="W108" s="7"/>
    </row>
    <row r="109" spans="1:23" ht="12.75" customHeight="1">
      <c r="A109" s="314" t="s">
        <v>106</v>
      </c>
      <c r="B109" s="57" t="s">
        <v>486</v>
      </c>
      <c r="C109" s="58" t="s">
        <v>108</v>
      </c>
      <c r="D109" s="59"/>
      <c r="E109" s="60"/>
      <c r="F109" s="81"/>
      <c r="G109" s="332"/>
      <c r="H109" s="62">
        <v>100</v>
      </c>
      <c r="I109" s="62">
        <v>100</v>
      </c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456</v>
      </c>
      <c r="C110" s="58" t="s">
        <v>108</v>
      </c>
      <c r="D110" s="58"/>
      <c r="E110" s="60"/>
      <c r="F110" s="81"/>
      <c r="G110" s="333"/>
      <c r="H110" s="62">
        <v>100</v>
      </c>
      <c r="I110" s="62">
        <v>172</v>
      </c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2" customHeight="1">
      <c r="A111" s="314"/>
      <c r="B111" s="57" t="s">
        <v>117</v>
      </c>
      <c r="C111" s="58" t="s">
        <v>108</v>
      </c>
      <c r="D111" s="58"/>
      <c r="E111" s="60"/>
      <c r="F111" s="81"/>
      <c r="G111" s="333"/>
      <c r="H111" s="62">
        <v>60</v>
      </c>
      <c r="I111" s="62"/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5.2" customHeight="1" thickBot="1">
      <c r="A112" s="314"/>
      <c r="B112" s="57" t="s">
        <v>160</v>
      </c>
      <c r="C112" s="58" t="s">
        <v>108</v>
      </c>
      <c r="D112" s="58"/>
      <c r="E112" s="60"/>
      <c r="F112" s="81"/>
      <c r="G112" s="333"/>
      <c r="H112" s="62">
        <v>100</v>
      </c>
      <c r="I112" s="62">
        <v>100</v>
      </c>
      <c r="J112" s="58"/>
      <c r="K112" s="83"/>
      <c r="L112" s="83"/>
      <c r="M112" s="84"/>
      <c r="N112" s="84"/>
      <c r="O112" s="84"/>
      <c r="P112" s="84"/>
      <c r="Q112" s="280">
        <v>0</v>
      </c>
      <c r="R112" s="7"/>
      <c r="S112" s="7"/>
      <c r="T112" s="7"/>
      <c r="U112" s="7"/>
      <c r="V112" s="7"/>
      <c r="W112" s="7"/>
    </row>
    <row r="113" spans="1:23" ht="15.2" hidden="1" customHeight="1">
      <c r="A113" s="314"/>
      <c r="B113" s="57" t="s">
        <v>456</v>
      </c>
      <c r="C113" s="58" t="s">
        <v>108</v>
      </c>
      <c r="D113" s="58"/>
      <c r="E113" s="60"/>
      <c r="F113" s="81"/>
      <c r="G113" s="333"/>
      <c r="H113" s="62"/>
      <c r="I113" s="62"/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5.2" hidden="1" customHeight="1">
      <c r="A114" s="314"/>
      <c r="B114" s="57" t="s">
        <v>153</v>
      </c>
      <c r="C114" s="58" t="s">
        <v>79</v>
      </c>
      <c r="D114" s="58" t="s">
        <v>141</v>
      </c>
      <c r="E114" s="60"/>
      <c r="F114" s="81"/>
      <c r="G114" s="333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153</v>
      </c>
      <c r="C115" s="58" t="s">
        <v>400</v>
      </c>
      <c r="D115" s="58" t="s">
        <v>154</v>
      </c>
      <c r="E115" s="60"/>
      <c r="F115" s="81"/>
      <c r="G115" s="333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401</v>
      </c>
      <c r="C116" s="58" t="s">
        <v>43</v>
      </c>
      <c r="D116" s="58" t="s">
        <v>126</v>
      </c>
      <c r="E116" s="60"/>
      <c r="F116" s="81"/>
      <c r="G116" s="333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135</v>
      </c>
      <c r="C117" s="58" t="s">
        <v>42</v>
      </c>
      <c r="D117" s="59" t="s">
        <v>402</v>
      </c>
      <c r="E117" s="60"/>
      <c r="F117" s="81"/>
      <c r="G117" s="334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360</v>
      </c>
      <c r="I134" s="77">
        <f>SUM(I109:I133)</f>
        <v>372</v>
      </c>
      <c r="J134" s="77">
        <f>SUM(J109:J133)</f>
        <v>0</v>
      </c>
      <c r="K134" s="77">
        <f>SUM(K109:K133)</f>
        <v>0</v>
      </c>
      <c r="L134" s="78">
        <f>IF(H134=0,0,(I134/H134*100))</f>
        <v>103.33333333333334</v>
      </c>
      <c r="M134" s="73">
        <f>IF(K134=0,0,(I134/K134*100))</f>
        <v>0</v>
      </c>
      <c r="N134" s="73">
        <v>6</v>
      </c>
      <c r="O134" s="73">
        <v>0</v>
      </c>
      <c r="P134" s="73">
        <f>N134/(N134+O134)*100</f>
        <v>100</v>
      </c>
      <c r="Q134" s="7"/>
      <c r="R134" s="7"/>
      <c r="S134" s="7"/>
      <c r="T134" s="7"/>
      <c r="U134" s="7"/>
      <c r="V134" s="7"/>
      <c r="W134" s="7"/>
    </row>
    <row r="135" spans="1:23" ht="12.75" customHeight="1">
      <c r="A135" s="314"/>
      <c r="B135" s="57" t="s">
        <v>153</v>
      </c>
      <c r="C135" s="58" t="s">
        <v>91</v>
      </c>
      <c r="D135" s="59" t="s">
        <v>521</v>
      </c>
      <c r="E135" s="60"/>
      <c r="F135" s="81"/>
      <c r="G135" s="363" t="s">
        <v>811</v>
      </c>
      <c r="H135" s="58">
        <v>52</v>
      </c>
      <c r="I135" s="58">
        <v>52</v>
      </c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2.75" customHeight="1">
      <c r="A136" s="314"/>
      <c r="B136" s="57" t="s">
        <v>470</v>
      </c>
      <c r="C136" s="58"/>
      <c r="D136" s="59" t="s">
        <v>226</v>
      </c>
      <c r="E136" s="60"/>
      <c r="F136" s="81"/>
      <c r="G136" s="363"/>
      <c r="H136" s="58">
        <v>10</v>
      </c>
      <c r="I136" s="58">
        <v>10</v>
      </c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2.75" customHeight="1">
      <c r="A137" s="314"/>
      <c r="B137" s="57" t="s">
        <v>401</v>
      </c>
      <c r="C137" s="58"/>
      <c r="D137" s="58" t="s">
        <v>79</v>
      </c>
      <c r="E137" s="60"/>
      <c r="F137" s="81"/>
      <c r="G137" s="363"/>
      <c r="H137" s="58">
        <v>40</v>
      </c>
      <c r="I137" s="58">
        <v>20</v>
      </c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2.75" customHeight="1">
      <c r="A138" s="314"/>
      <c r="B138" s="57" t="s">
        <v>460</v>
      </c>
      <c r="C138" s="58" t="s">
        <v>79</v>
      </c>
      <c r="D138" s="58" t="s">
        <v>79</v>
      </c>
      <c r="E138" s="60"/>
      <c r="F138" s="81"/>
      <c r="G138" s="363"/>
      <c r="H138" s="58">
        <v>50</v>
      </c>
      <c r="I138" s="58">
        <v>50</v>
      </c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2.75" customHeight="1">
      <c r="A139" s="314"/>
      <c r="B139" s="57" t="s">
        <v>329</v>
      </c>
      <c r="C139" s="58" t="s">
        <v>42</v>
      </c>
      <c r="D139" s="58" t="s">
        <v>126</v>
      </c>
      <c r="E139" s="60"/>
      <c r="F139" s="81"/>
      <c r="G139" s="363"/>
      <c r="H139" s="58">
        <v>20</v>
      </c>
      <c r="I139" s="58">
        <v>8</v>
      </c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2.75" customHeight="1">
      <c r="A140" s="314"/>
      <c r="B140" s="57" t="s">
        <v>810</v>
      </c>
      <c r="C140" s="58" t="s">
        <v>79</v>
      </c>
      <c r="D140" s="58" t="s">
        <v>79</v>
      </c>
      <c r="E140" s="60"/>
      <c r="F140" s="81"/>
      <c r="G140" s="363"/>
      <c r="H140" s="62"/>
      <c r="I140" s="62">
        <v>50</v>
      </c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2.75" customHeight="1" thickBot="1">
      <c r="A141" s="314"/>
      <c r="B141" s="57" t="s">
        <v>89</v>
      </c>
      <c r="C141" s="58" t="s">
        <v>42</v>
      </c>
      <c r="D141" s="58" t="s">
        <v>521</v>
      </c>
      <c r="E141" s="60"/>
      <c r="F141" s="81"/>
      <c r="G141" s="82"/>
      <c r="H141" s="62">
        <v>48</v>
      </c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2.75" hidden="1" customHeight="1">
      <c r="A142" s="314"/>
      <c r="B142" s="57" t="s">
        <v>343</v>
      </c>
      <c r="C142" s="58" t="s">
        <v>42</v>
      </c>
      <c r="D142" s="58" t="s">
        <v>298</v>
      </c>
      <c r="E142" s="60" t="s">
        <v>137</v>
      </c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2.75" hidden="1" customHeight="1">
      <c r="A143" s="314"/>
      <c r="B143" s="57" t="s">
        <v>197</v>
      </c>
      <c r="C143" s="58" t="s">
        <v>54</v>
      </c>
      <c r="D143" s="59" t="s">
        <v>298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 thickBot="1">
      <c r="A144" s="314"/>
      <c r="B144" s="57" t="s">
        <v>730</v>
      </c>
      <c r="C144" s="58" t="s">
        <v>127</v>
      </c>
      <c r="D144" s="58" t="s">
        <v>116</v>
      </c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431</v>
      </c>
      <c r="C145" s="58" t="s">
        <v>127</v>
      </c>
      <c r="D145" s="59" t="s">
        <v>523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700</v>
      </c>
      <c r="C146" s="58" t="s">
        <v>127</v>
      </c>
      <c r="D146" s="59" t="s">
        <v>523</v>
      </c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 thickBot="1">
      <c r="A147" s="314"/>
      <c r="B147" s="57" t="s">
        <v>634</v>
      </c>
      <c r="C147" s="58" t="s">
        <v>79</v>
      </c>
      <c r="D147" s="58" t="s">
        <v>79</v>
      </c>
      <c r="E147" s="60"/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 t="s">
        <v>142</v>
      </c>
      <c r="C148" s="58" t="s">
        <v>108</v>
      </c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 t="s">
        <v>401</v>
      </c>
      <c r="C149" s="58"/>
      <c r="D149" s="59" t="s">
        <v>126</v>
      </c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8.75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220</v>
      </c>
      <c r="I181" s="77">
        <f>SUM(I135:I180)</f>
        <v>190</v>
      </c>
      <c r="J181" s="77">
        <f>SUM(J135:J180)</f>
        <v>0</v>
      </c>
      <c r="K181" s="77">
        <f>SUM(K135:K180)</f>
        <v>0</v>
      </c>
      <c r="L181" s="78">
        <f>IF(H181=0,0,(I181/H181*100))</f>
        <v>86.36363636363636</v>
      </c>
      <c r="M181" s="73">
        <f>IF(J181=0,0,(K181/J181*100))</f>
        <v>0</v>
      </c>
      <c r="N181" s="73">
        <v>6</v>
      </c>
      <c r="O181" s="73">
        <v>2</v>
      </c>
      <c r="P181" s="73">
        <f>N181/(N181+O181)*100</f>
        <v>75</v>
      </c>
      <c r="Q181" s="7"/>
      <c r="R181" s="7"/>
      <c r="S181" s="7"/>
      <c r="T181" s="7"/>
      <c r="U181" s="7"/>
      <c r="V181" s="7"/>
      <c r="W181" s="7"/>
    </row>
    <row r="182" spans="1:23" ht="12.75" hidden="1" customHeight="1" thickBot="1">
      <c r="A182" s="314"/>
      <c r="B182" s="57" t="s">
        <v>112</v>
      </c>
      <c r="C182" s="58" t="s">
        <v>76</v>
      </c>
      <c r="D182" s="59" t="s">
        <v>515</v>
      </c>
      <c r="E182" s="60"/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2.75" hidden="1" customHeight="1">
      <c r="A183" s="314"/>
      <c r="B183" s="57" t="s">
        <v>89</v>
      </c>
      <c r="C183" s="58" t="s">
        <v>42</v>
      </c>
      <c r="D183" s="59" t="s">
        <v>152</v>
      </c>
      <c r="E183" s="60"/>
      <c r="F183" s="81"/>
      <c r="G183" s="329"/>
      <c r="H183" s="58"/>
      <c r="I183" s="58"/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2.75" hidden="1" customHeight="1">
      <c r="A184" s="314"/>
      <c r="B184" s="57" t="s">
        <v>78</v>
      </c>
      <c r="C184" s="58" t="s">
        <v>42</v>
      </c>
      <c r="D184" s="58" t="s">
        <v>79</v>
      </c>
      <c r="E184" s="60"/>
      <c r="F184" s="81"/>
      <c r="G184" s="329"/>
      <c r="H184" s="58"/>
      <c r="I184" s="58"/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2.75" hidden="1" customHeight="1">
      <c r="A185" s="314"/>
      <c r="B185" s="57" t="s">
        <v>333</v>
      </c>
      <c r="C185" s="58" t="s">
        <v>54</v>
      </c>
      <c r="D185" s="59" t="s">
        <v>152</v>
      </c>
      <c r="E185" s="60"/>
      <c r="F185" s="81"/>
      <c r="G185" s="329"/>
      <c r="H185" s="58"/>
      <c r="I185" s="58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hidden="1" customHeight="1">
      <c r="A186" s="314"/>
      <c r="B186" s="57" t="s">
        <v>403</v>
      </c>
      <c r="C186" s="58" t="s">
        <v>108</v>
      </c>
      <c r="D186" s="58" t="s">
        <v>502</v>
      </c>
      <c r="E186" s="60"/>
      <c r="F186" s="81"/>
      <c r="G186" s="329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160</v>
      </c>
      <c r="C187" s="58" t="s">
        <v>108</v>
      </c>
      <c r="D187" s="58"/>
      <c r="E187" s="60"/>
      <c r="F187" s="81"/>
      <c r="G187" s="329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 thickBot="1">
      <c r="A188" s="314"/>
      <c r="B188" s="57" t="s">
        <v>573</v>
      </c>
      <c r="C188" s="58" t="s">
        <v>42</v>
      </c>
      <c r="D188" s="58" t="s">
        <v>615</v>
      </c>
      <c r="E188" s="60"/>
      <c r="F188" s="81"/>
      <c r="G188" s="82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153</v>
      </c>
      <c r="C189" s="58" t="s">
        <v>91</v>
      </c>
      <c r="D189" s="59" t="s">
        <v>216</v>
      </c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407</v>
      </c>
      <c r="C190" s="58" t="s">
        <v>108</v>
      </c>
      <c r="D190" s="59"/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408</v>
      </c>
      <c r="C191" s="58" t="s">
        <v>108</v>
      </c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 thickBot="1">
      <c r="A198" s="314"/>
      <c r="B198" s="57" t="s">
        <v>163</v>
      </c>
      <c r="C198" s="58" t="s">
        <v>108</v>
      </c>
      <c r="D198" s="59" t="s">
        <v>101</v>
      </c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5" hidden="1" customHeight="1" thickBot="1">
      <c r="A199" s="314"/>
      <c r="B199" s="316" t="s">
        <v>158</v>
      </c>
      <c r="C199" s="316"/>
      <c r="D199" s="316"/>
      <c r="E199" s="316"/>
      <c r="F199" s="316"/>
      <c r="G199" s="316"/>
      <c r="H199" s="77">
        <f>SUM(H182:H198)</f>
        <v>0</v>
      </c>
      <c r="I199" s="77">
        <f>SUM(I182:I198)</f>
        <v>0</v>
      </c>
      <c r="J199" s="77">
        <f>SUM(J182:J198)</f>
        <v>0</v>
      </c>
      <c r="K199" s="77">
        <f>SUM(K182:K198)</f>
        <v>0</v>
      </c>
      <c r="L199" s="78">
        <f>IF(H199=0,0,(I199/H199*100))</f>
        <v>0</v>
      </c>
      <c r="M199" s="73">
        <f>IF(K199=0,0,(I199/K199*100))</f>
        <v>0</v>
      </c>
      <c r="N199" s="73"/>
      <c r="O199" s="73"/>
      <c r="P199" s="73" t="e">
        <f>N199/(N199+O199)*100</f>
        <v>#DIV/0!</v>
      </c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200</v>
      </c>
      <c r="C200" s="58" t="s">
        <v>79</v>
      </c>
      <c r="D200" s="58" t="s">
        <v>79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 thickBot="1">
      <c r="A201" s="314"/>
      <c r="B201" s="57" t="s">
        <v>200</v>
      </c>
      <c r="C201" s="58" t="s">
        <v>54</v>
      </c>
      <c r="D201" s="59" t="s">
        <v>127</v>
      </c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167</v>
      </c>
      <c r="C203" s="58" t="s">
        <v>108</v>
      </c>
      <c r="D203" s="59" t="s">
        <v>168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169</v>
      </c>
      <c r="C204" s="58" t="s">
        <v>108</v>
      </c>
      <c r="D204" s="59" t="s">
        <v>170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175</v>
      </c>
      <c r="E212" s="60" t="s">
        <v>176</v>
      </c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2.75" hidden="1" customHeight="1" thickBot="1">
      <c r="A247" s="314"/>
      <c r="B247" s="316" t="s">
        <v>211</v>
      </c>
      <c r="C247" s="316"/>
      <c r="D247" s="316"/>
      <c r="E247" s="316"/>
      <c r="F247" s="316"/>
      <c r="G247" s="316"/>
      <c r="H247" s="77">
        <f>SUM(H200:H246)</f>
        <v>0</v>
      </c>
      <c r="I247" s="77">
        <f>SUM(I200:I246)</f>
        <v>0</v>
      </c>
      <c r="J247" s="77">
        <f>SUM(J200:J246)</f>
        <v>0</v>
      </c>
      <c r="K247" s="77">
        <f>SUM(K200:K246)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H134+H181+H247+H199</f>
        <v>580</v>
      </c>
      <c r="I248" s="94">
        <f>I134+I181+I247+I199</f>
        <v>562</v>
      </c>
      <c r="J248" s="94">
        <f>J134+J181+J247+J199</f>
        <v>0</v>
      </c>
      <c r="K248" s="94">
        <f>K134+K181+K247+K199</f>
        <v>0</v>
      </c>
      <c r="L248" s="78">
        <f>IF(H248=0,0,(I248/H248*100))</f>
        <v>96.896551724137936</v>
      </c>
      <c r="M248" s="73">
        <f>IF(J248=0,0,(K248/J248*100))</f>
        <v>0</v>
      </c>
      <c r="N248" s="94">
        <f>N134+N181+N247+N199</f>
        <v>12</v>
      </c>
      <c r="O248" s="94">
        <f>O134+O181+O247+O199</f>
        <v>2</v>
      </c>
      <c r="P248" s="73">
        <f>N248/(N248+O248)*100</f>
        <v>85.714285714285708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57" t="s">
        <v>214</v>
      </c>
      <c r="C249" s="58" t="s">
        <v>42</v>
      </c>
      <c r="D249" s="96" t="s">
        <v>152</v>
      </c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2.75" customHeight="1">
      <c r="A250" s="340"/>
      <c r="B250" s="57" t="s">
        <v>214</v>
      </c>
      <c r="C250" s="58" t="s">
        <v>42</v>
      </c>
      <c r="D250" s="58" t="s">
        <v>521</v>
      </c>
      <c r="E250" s="60" t="s">
        <v>215</v>
      </c>
      <c r="F250" s="81"/>
      <c r="G250" s="359" t="s">
        <v>819</v>
      </c>
      <c r="H250" s="62">
        <v>100</v>
      </c>
      <c r="I250" s="62">
        <v>200</v>
      </c>
      <c r="J250" s="58"/>
      <c r="K250" s="92"/>
      <c r="L250" s="92"/>
      <c r="M250" s="88"/>
      <c r="N250" s="328"/>
      <c r="O250" s="328"/>
      <c r="P250" s="88"/>
      <c r="Q250" s="280">
        <v>0</v>
      </c>
      <c r="R250" s="7"/>
      <c r="S250" s="7"/>
      <c r="T250" s="7"/>
      <c r="U250" s="7"/>
      <c r="V250" s="7"/>
      <c r="W250" s="7"/>
    </row>
    <row r="251" spans="1:23" ht="12.75" customHeight="1">
      <c r="A251" s="340"/>
      <c r="B251" s="57" t="s">
        <v>214</v>
      </c>
      <c r="C251" s="58" t="s">
        <v>42</v>
      </c>
      <c r="D251" s="58" t="s">
        <v>816</v>
      </c>
      <c r="E251" s="60" t="s">
        <v>546</v>
      </c>
      <c r="F251" s="81"/>
      <c r="G251" s="359"/>
      <c r="H251" s="64">
        <v>65</v>
      </c>
      <c r="I251" s="62">
        <v>200</v>
      </c>
      <c r="J251" s="79"/>
      <c r="K251" s="92"/>
      <c r="L251" s="92"/>
      <c r="M251" s="88"/>
      <c r="N251" s="88"/>
      <c r="O251" s="88"/>
      <c r="P251" s="88"/>
      <c r="Q251" s="280">
        <v>0</v>
      </c>
      <c r="R251" s="7"/>
      <c r="S251" s="7"/>
      <c r="T251" s="7"/>
      <c r="U251" s="7"/>
      <c r="V251" s="7"/>
      <c r="W251" s="7"/>
    </row>
    <row r="252" spans="1:23" ht="12.75" customHeight="1">
      <c r="A252" s="340"/>
      <c r="B252" s="57" t="s">
        <v>817</v>
      </c>
      <c r="C252" s="58"/>
      <c r="D252" s="58" t="s">
        <v>79</v>
      </c>
      <c r="E252" s="60"/>
      <c r="F252" s="81"/>
      <c r="G252" s="359"/>
      <c r="H252" s="64">
        <v>54</v>
      </c>
      <c r="I252" s="62"/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2.75" customHeight="1">
      <c r="A253" s="340"/>
      <c r="B253" s="57" t="s">
        <v>818</v>
      </c>
      <c r="C253" s="58"/>
      <c r="D253" s="58" t="s">
        <v>226</v>
      </c>
      <c r="E253" s="60"/>
      <c r="F253" s="81"/>
      <c r="G253" s="359"/>
      <c r="H253" s="64">
        <v>81</v>
      </c>
      <c r="I253" s="62"/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2.75" customHeight="1" thickBot="1">
      <c r="A254" s="340"/>
      <c r="B254" s="57" t="s">
        <v>695</v>
      </c>
      <c r="C254" s="58"/>
      <c r="D254" s="58" t="s">
        <v>79</v>
      </c>
      <c r="E254" s="60"/>
      <c r="F254" s="81"/>
      <c r="G254" s="359"/>
      <c r="H254" s="64">
        <v>100</v>
      </c>
      <c r="I254" s="64"/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2.75" hidden="1" customHeight="1">
      <c r="A255" s="340"/>
      <c r="B255" s="57" t="s">
        <v>75</v>
      </c>
      <c r="C255" s="58" t="s">
        <v>76</v>
      </c>
      <c r="D255" s="58" t="s">
        <v>113</v>
      </c>
      <c r="E255" s="60"/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2.75" hidden="1" customHeight="1">
      <c r="A256" s="340"/>
      <c r="B256" s="103" t="s">
        <v>218</v>
      </c>
      <c r="C256" s="58"/>
      <c r="D256" s="59"/>
      <c r="E256" s="60"/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105" t="s">
        <v>219</v>
      </c>
      <c r="C257" s="58"/>
      <c r="D257" s="58"/>
      <c r="E257" s="60"/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220</v>
      </c>
      <c r="C258" s="58"/>
      <c r="D258" s="59"/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400</v>
      </c>
      <c r="I287" s="77">
        <f>SUM(I249:I286)</f>
        <v>400</v>
      </c>
      <c r="J287" s="77">
        <f>SUM(J249:J286)</f>
        <v>0</v>
      </c>
      <c r="K287" s="77">
        <f>SUM(K249:K286)</f>
        <v>0</v>
      </c>
      <c r="L287" s="78">
        <f>IF(H287=0,0,(I287/H287*100))</f>
        <v>100</v>
      </c>
      <c r="M287" s="73">
        <f>IF(K287=0,0,(I287/K287*100))</f>
        <v>0</v>
      </c>
      <c r="N287" s="73">
        <v>8</v>
      </c>
      <c r="O287" s="73">
        <v>0</v>
      </c>
      <c r="P287" s="73">
        <f>N287/(N287+O287)*100</f>
        <v>100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439</v>
      </c>
      <c r="C288" s="58"/>
      <c r="D288" s="59"/>
      <c r="E288" s="60"/>
      <c r="F288" s="81"/>
      <c r="G288" s="332"/>
      <c r="H288" s="106">
        <v>100</v>
      </c>
      <c r="I288" s="106">
        <v>100</v>
      </c>
      <c r="J288" s="106"/>
      <c r="K288" s="106">
        <v>30</v>
      </c>
      <c r="L288" s="86"/>
      <c r="M288" s="87"/>
      <c r="N288" s="360"/>
      <c r="O288" s="360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5.2" customHeight="1" thickBot="1">
      <c r="A289" s="340"/>
      <c r="B289" s="57" t="s">
        <v>551</v>
      </c>
      <c r="C289" s="58"/>
      <c r="D289" s="58"/>
      <c r="E289" s="60"/>
      <c r="F289" s="81"/>
      <c r="G289" s="333"/>
      <c r="H289" s="106">
        <v>30</v>
      </c>
      <c r="I289" s="106">
        <v>25</v>
      </c>
      <c r="J289" s="58"/>
      <c r="K289" s="86">
        <v>15</v>
      </c>
      <c r="L289" s="86"/>
      <c r="M289" s="87"/>
      <c r="N289" s="87"/>
      <c r="O289" s="87"/>
      <c r="P289" s="87"/>
      <c r="Q289" s="7"/>
      <c r="R289" s="7"/>
      <c r="S289" s="272"/>
      <c r="T289" s="7"/>
      <c r="U289" s="7"/>
      <c r="V289" s="7"/>
      <c r="W289" s="7"/>
    </row>
    <row r="290" spans="1:23" ht="12.75" hidden="1" customHeight="1">
      <c r="A290" s="340"/>
      <c r="B290" s="57" t="s">
        <v>688</v>
      </c>
      <c r="C290" s="58"/>
      <c r="D290" s="59"/>
      <c r="E290" s="60"/>
      <c r="F290" s="81"/>
      <c r="G290" s="333"/>
      <c r="H290" s="106"/>
      <c r="I290" s="106"/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hidden="1" customHeight="1">
      <c r="A291" s="340"/>
      <c r="B291" s="57" t="s">
        <v>439</v>
      </c>
      <c r="C291" s="58"/>
      <c r="D291" s="58"/>
      <c r="E291" s="60"/>
      <c r="F291" s="81"/>
      <c r="G291" s="333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483</v>
      </c>
      <c r="C292" s="58"/>
      <c r="D292" s="58"/>
      <c r="E292" s="60"/>
      <c r="F292" s="81"/>
      <c r="G292" s="333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245</v>
      </c>
      <c r="C293" s="58"/>
      <c r="D293" s="58"/>
      <c r="E293" s="60"/>
      <c r="F293" s="81"/>
      <c r="G293" s="334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706</v>
      </c>
      <c r="C294" s="58"/>
      <c r="D294" s="59"/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61" t="s">
        <v>150</v>
      </c>
      <c r="C324" s="361"/>
      <c r="D324" s="361"/>
      <c r="E324" s="361"/>
      <c r="F324" s="361"/>
      <c r="G324" s="361"/>
      <c r="H324" s="77">
        <f>SUM(H288:H323)</f>
        <v>130</v>
      </c>
      <c r="I324" s="77">
        <f>SUM(I288:I323)</f>
        <v>125</v>
      </c>
      <c r="J324" s="77">
        <f>SUM(J288:J323)</f>
        <v>0</v>
      </c>
      <c r="K324" s="77">
        <f>SUM(K288:K323)</f>
        <v>45</v>
      </c>
      <c r="L324" s="78">
        <f>IF(H324=0,0,(I324/H324*100))</f>
        <v>96.15384615384616</v>
      </c>
      <c r="M324" s="73">
        <f>IF(J324=0,0,(K324/J324*100))</f>
        <v>0</v>
      </c>
      <c r="N324" s="73">
        <v>7</v>
      </c>
      <c r="O324" s="73">
        <v>0</v>
      </c>
      <c r="P324" s="73">
        <f>N324/(N324+O324)*100</f>
        <v>100</v>
      </c>
      <c r="Q324" s="7"/>
      <c r="R324" s="7"/>
      <c r="S324" s="7"/>
      <c r="T324" s="7"/>
      <c r="U324" s="7"/>
      <c r="V324" s="7"/>
      <c r="W324" s="7"/>
    </row>
    <row r="325" spans="1:23" ht="16.5" customHeight="1">
      <c r="A325" s="340"/>
      <c r="B325" s="57" t="s">
        <v>467</v>
      </c>
      <c r="C325" s="58"/>
      <c r="D325" s="59"/>
      <c r="E325" s="60"/>
      <c r="F325" s="81"/>
      <c r="G325" s="271"/>
      <c r="H325" s="106">
        <v>130</v>
      </c>
      <c r="I325" s="106">
        <v>97</v>
      </c>
      <c r="J325" s="106"/>
      <c r="K325" s="106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2.75" customHeight="1">
      <c r="A326" s="340"/>
      <c r="B326" s="57" t="s">
        <v>245</v>
      </c>
      <c r="C326" s="58"/>
      <c r="D326" s="59"/>
      <c r="E326" s="60"/>
      <c r="F326" s="81"/>
      <c r="G326" s="82"/>
      <c r="H326" s="106"/>
      <c r="I326" s="106">
        <v>18</v>
      </c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customHeight="1">
      <c r="A327" s="340"/>
      <c r="B327" s="57" t="s">
        <v>377</v>
      </c>
      <c r="C327" s="58"/>
      <c r="D327" s="59"/>
      <c r="E327" s="60"/>
      <c r="F327" s="81"/>
      <c r="G327" s="82"/>
      <c r="H327" s="106"/>
      <c r="I327" s="106">
        <v>8</v>
      </c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customHeight="1">
      <c r="A328" s="340"/>
      <c r="B328" s="57" t="s">
        <v>820</v>
      </c>
      <c r="C328" s="58"/>
      <c r="D328" s="58" t="s">
        <v>79</v>
      </c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customHeight="1">
      <c r="A329" s="340"/>
      <c r="B329" s="57" t="s">
        <v>821</v>
      </c>
      <c r="C329" s="58"/>
      <c r="D329" s="58" t="s">
        <v>79</v>
      </c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customHeight="1">
      <c r="A330" s="340"/>
      <c r="B330" s="117" t="s">
        <v>822</v>
      </c>
      <c r="C330" s="58"/>
      <c r="D330" s="58" t="s">
        <v>79</v>
      </c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customHeight="1">
      <c r="A331" s="340"/>
      <c r="B331" s="117" t="s">
        <v>823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customHeight="1" thickBot="1">
      <c r="A332" s="340"/>
      <c r="B332" s="117" t="s">
        <v>824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825</v>
      </c>
      <c r="C333" s="58"/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/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/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 thickBo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5" customHeight="1" thickBot="1">
      <c r="A343" s="340"/>
      <c r="B343" s="316" t="s">
        <v>158</v>
      </c>
      <c r="C343" s="316"/>
      <c r="D343" s="316"/>
      <c r="E343" s="316"/>
      <c r="F343" s="316"/>
      <c r="G343" s="316"/>
      <c r="H343" s="77">
        <f>SUM(H325:H342)</f>
        <v>130</v>
      </c>
      <c r="I343" s="77">
        <f>SUM(I325:I342)</f>
        <v>123</v>
      </c>
      <c r="J343" s="77">
        <f>SUM(J325:J342)</f>
        <v>0</v>
      </c>
      <c r="K343" s="77">
        <f>SUM(K325:K342)</f>
        <v>0</v>
      </c>
      <c r="L343" s="78">
        <f>IF(H343=0,0,(I343/H343*100))</f>
        <v>94.615384615384613</v>
      </c>
      <c r="M343" s="73">
        <f>IF(J343=0,0,(K343/J343*100))</f>
        <v>0</v>
      </c>
      <c r="N343" s="73">
        <v>19</v>
      </c>
      <c r="O343" s="73">
        <v>0</v>
      </c>
      <c r="P343" s="73">
        <f>N343/(N343+O343)*100</f>
        <v>100</v>
      </c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 t="s">
        <v>705</v>
      </c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7.25" hidden="1" customHeight="1" thickBot="1">
      <c r="A379" s="340"/>
      <c r="B379" s="316" t="s">
        <v>211</v>
      </c>
      <c r="C379" s="316"/>
      <c r="D379" s="316"/>
      <c r="E379" s="316"/>
      <c r="F379" s="316"/>
      <c r="G379" s="316"/>
      <c r="H379" s="77">
        <f>SUM(H344:H378)</f>
        <v>0</v>
      </c>
      <c r="I379" s="77">
        <f>SUM(I344:I378)</f>
        <v>0</v>
      </c>
      <c r="J379" s="77">
        <f>SUM(J344:J378)</f>
        <v>0</v>
      </c>
      <c r="K379" s="77">
        <f>SUM(K344:K378)</f>
        <v>0</v>
      </c>
      <c r="L379" s="78">
        <f>IF(H379=0,0,(I379/H379*100))</f>
        <v>0</v>
      </c>
      <c r="M379" s="73">
        <f>IF(K379=0,0,(I379/K379*100))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H287+H324+H379+H343</f>
        <v>660</v>
      </c>
      <c r="I380" s="94">
        <f>I287+I324+I379+I343</f>
        <v>648</v>
      </c>
      <c r="J380" s="94">
        <f>J287+J324+J379+J343</f>
        <v>0</v>
      </c>
      <c r="K380" s="94">
        <f>K287+K324+K379+K343</f>
        <v>45</v>
      </c>
      <c r="L380" s="78">
        <f>IF(H380=0,0,(I380/H380*100))</f>
        <v>98.181818181818187</v>
      </c>
      <c r="M380" s="73">
        <f>IF(J380=0,0,(K380/J380*100))</f>
        <v>0</v>
      </c>
      <c r="N380" s="94">
        <f>N287+N324+N379+N343</f>
        <v>34</v>
      </c>
      <c r="O380" s="94">
        <f>O287+O324+O379+O343</f>
        <v>0</v>
      </c>
      <c r="P380" s="73">
        <f>N380/(N380+O380)*100</f>
        <v>100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286</v>
      </c>
      <c r="B381" s="57" t="s">
        <v>812</v>
      </c>
      <c r="C381" s="58"/>
      <c r="D381" s="58"/>
      <c r="E381" s="60"/>
      <c r="F381" s="119"/>
      <c r="G381" s="362" t="s">
        <v>815</v>
      </c>
      <c r="H381" s="106">
        <v>1</v>
      </c>
      <c r="I381" s="106">
        <v>1</v>
      </c>
      <c r="J381" s="58"/>
      <c r="K381" s="83"/>
      <c r="L381" s="83"/>
      <c r="M381" s="84"/>
      <c r="N381" s="84"/>
      <c r="O381" s="84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>
      <c r="A382" s="342"/>
      <c r="B382" s="57" t="s">
        <v>813</v>
      </c>
      <c r="C382" s="58" t="s">
        <v>79</v>
      </c>
      <c r="D382" s="58" t="s">
        <v>294</v>
      </c>
      <c r="E382" s="60"/>
      <c r="F382" s="81"/>
      <c r="G382" s="362"/>
      <c r="H382" s="58">
        <v>6</v>
      </c>
      <c r="I382" s="58">
        <v>6</v>
      </c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2.75" customHeight="1">
      <c r="A383" s="342"/>
      <c r="B383" s="57" t="s">
        <v>419</v>
      </c>
      <c r="C383" s="58" t="s">
        <v>280</v>
      </c>
      <c r="D383" s="58" t="s">
        <v>291</v>
      </c>
      <c r="E383" s="60"/>
      <c r="F383" s="81"/>
      <c r="G383" s="120"/>
      <c r="H383" s="58">
        <v>20</v>
      </c>
      <c r="I383" s="58"/>
      <c r="J383" s="58"/>
      <c r="K383" s="55"/>
      <c r="L383" s="55"/>
      <c r="M383" s="56"/>
      <c r="N383" s="56"/>
      <c r="O383" s="56"/>
      <c r="P383" s="56"/>
      <c r="Q383" s="283" t="s">
        <v>893</v>
      </c>
      <c r="R383" s="7"/>
      <c r="S383" s="7"/>
      <c r="T383" s="7"/>
      <c r="U383" s="7"/>
      <c r="V383" s="7"/>
      <c r="W383" s="7"/>
    </row>
    <row r="384" spans="1:23" ht="12.75" customHeight="1">
      <c r="A384" s="342"/>
      <c r="B384" s="57" t="s">
        <v>814</v>
      </c>
      <c r="C384" s="58" t="s">
        <v>108</v>
      </c>
      <c r="D384" s="58" t="s">
        <v>294</v>
      </c>
      <c r="E384" s="60"/>
      <c r="F384" s="81"/>
      <c r="G384" s="120"/>
      <c r="H384" s="58"/>
      <c r="I384" s="58">
        <v>1</v>
      </c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customHeight="1" thickBot="1">
      <c r="A385" s="342"/>
      <c r="B385" s="57" t="s">
        <v>117</v>
      </c>
      <c r="C385" s="58" t="s">
        <v>108</v>
      </c>
      <c r="D385" s="59"/>
      <c r="E385" s="60"/>
      <c r="F385" s="81"/>
      <c r="G385" s="120"/>
      <c r="H385" s="58"/>
      <c r="I385" s="58">
        <v>20</v>
      </c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hidden="1" customHeight="1">
      <c r="A386" s="342"/>
      <c r="B386" s="57" t="s">
        <v>419</v>
      </c>
      <c r="C386" s="58" t="s">
        <v>280</v>
      </c>
      <c r="D386" s="59" t="s">
        <v>291</v>
      </c>
      <c r="E386" s="60"/>
      <c r="F386" s="81"/>
      <c r="G386" s="120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hidden="1" customHeight="1">
      <c r="A387" s="342"/>
      <c r="B387" s="57" t="s">
        <v>420</v>
      </c>
      <c r="C387" s="58" t="s">
        <v>421</v>
      </c>
      <c r="D387" s="59" t="s">
        <v>79</v>
      </c>
      <c r="E387" s="60"/>
      <c r="F387" s="81"/>
      <c r="G387" s="1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422</v>
      </c>
      <c r="C388" s="58" t="s">
        <v>423</v>
      </c>
      <c r="D388" s="59" t="s">
        <v>121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422</v>
      </c>
      <c r="C389" s="58" t="s">
        <v>424</v>
      </c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27</v>
      </c>
      <c r="I572" s="94">
        <f>SUM(I381:I571)</f>
        <v>28</v>
      </c>
      <c r="J572" s="121">
        <f>SUM(J381:J571)</f>
        <v>0</v>
      </c>
      <c r="K572" s="121">
        <f>SUM(K381:K571)</f>
        <v>0</v>
      </c>
      <c r="L572" s="78">
        <f>IF(H572=0,0,(I572/H572*100))</f>
        <v>103.7037037037037</v>
      </c>
      <c r="M572" s="73">
        <f>IF(K572=0,0,(I572/K572*100))</f>
        <v>0</v>
      </c>
      <c r="N572" s="73">
        <v>4</v>
      </c>
      <c r="O572" s="73">
        <v>2</v>
      </c>
      <c r="P572" s="73">
        <f>N572/(N572+O572)*100</f>
        <v>66.666666666666657</v>
      </c>
      <c r="Q572" s="7"/>
      <c r="R572" s="7"/>
      <c r="S572" s="7"/>
      <c r="T572" s="7"/>
      <c r="U572" s="7"/>
      <c r="V572" s="7"/>
      <c r="W572" s="7"/>
    </row>
    <row r="573" spans="1:23" ht="12.75" hidden="1" customHeight="1">
      <c r="A573" s="314" t="s">
        <v>425</v>
      </c>
      <c r="B573" s="57" t="s">
        <v>144</v>
      </c>
      <c r="C573" s="58" t="s">
        <v>108</v>
      </c>
      <c r="D573" s="58"/>
      <c r="E573" s="60"/>
      <c r="F573" s="119"/>
      <c r="G573" s="366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2.75" hidden="1" customHeight="1">
      <c r="A574" s="314"/>
      <c r="B574" s="57" t="s">
        <v>426</v>
      </c>
      <c r="C574" s="58" t="s">
        <v>42</v>
      </c>
      <c r="D574" s="59" t="s">
        <v>226</v>
      </c>
      <c r="E574" s="60"/>
      <c r="F574" s="81"/>
      <c r="G574" s="366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426</v>
      </c>
      <c r="C575" s="58" t="s">
        <v>42</v>
      </c>
      <c r="D575" s="58" t="s">
        <v>126</v>
      </c>
      <c r="E575" s="60"/>
      <c r="F575" s="81"/>
      <c r="G575" s="366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299</v>
      </c>
      <c r="C576" s="58" t="s">
        <v>54</v>
      </c>
      <c r="D576" s="58" t="s">
        <v>427</v>
      </c>
      <c r="E576" s="60"/>
      <c r="F576" s="81"/>
      <c r="G576" s="366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123" t="s">
        <v>82</v>
      </c>
      <c r="C577" s="123" t="s">
        <v>159</v>
      </c>
      <c r="D577" s="123" t="s">
        <v>159</v>
      </c>
      <c r="E577" s="124" t="s">
        <v>84</v>
      </c>
      <c r="F577" s="125"/>
      <c r="G577" s="36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2.75" hidden="1" customHeight="1" thickBot="1">
      <c r="A578" s="344" t="s">
        <v>379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2507</v>
      </c>
      <c r="I579" s="130">
        <f>I108+I248+I380+I572+I578</f>
        <v>2593</v>
      </c>
      <c r="J579" s="130">
        <f>J108+J248+J380+J572+J578</f>
        <v>0</v>
      </c>
      <c r="K579" s="130">
        <f>K108+K248+K380+K572+K578</f>
        <v>45</v>
      </c>
      <c r="L579" s="78">
        <f>IF(H579=0,0,(I579/H579*100))</f>
        <v>103.43039489429597</v>
      </c>
      <c r="M579" s="73">
        <f>IF(J579=0,0,(K579/J579*100))</f>
        <v>0</v>
      </c>
      <c r="N579" s="130">
        <f>N108+N248+N380+N572+N578</f>
        <v>68</v>
      </c>
      <c r="O579" s="130">
        <f>O108+O248+O380+O572+O578</f>
        <v>8</v>
      </c>
      <c r="P579" s="73">
        <f>N579/(N579+O579)*100</f>
        <v>89.473684210526315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2638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1.052253689668927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1240</v>
      </c>
      <c r="I581" s="132">
        <f t="shared" si="0"/>
        <v>1355</v>
      </c>
      <c r="J581" s="132">
        <f t="shared" si="0"/>
        <v>0</v>
      </c>
      <c r="K581" s="132">
        <f t="shared" si="0"/>
        <v>0</v>
      </c>
      <c r="L581" s="132">
        <f t="shared" si="0"/>
        <v>109.2741935483871</v>
      </c>
      <c r="M581" s="132">
        <f t="shared" si="0"/>
        <v>0</v>
      </c>
      <c r="N581" s="132">
        <f t="shared" si="0"/>
        <v>18</v>
      </c>
      <c r="O581" s="132">
        <f t="shared" si="0"/>
        <v>4</v>
      </c>
      <c r="P581" s="132">
        <f t="shared" si="0"/>
        <v>81.818181818181827</v>
      </c>
      <c r="Q581" s="7"/>
      <c r="R581" s="7"/>
      <c r="S581" s="7"/>
      <c r="T581" s="7"/>
      <c r="U581" s="7"/>
      <c r="V581" s="7"/>
      <c r="W581" s="7"/>
    </row>
    <row r="582" spans="1:23" ht="16.5" thickBot="1">
      <c r="A582" s="351" t="s">
        <v>383</v>
      </c>
      <c r="B582" s="351"/>
      <c r="C582" s="351"/>
      <c r="D582" s="351"/>
      <c r="E582" s="351"/>
      <c r="F582" s="131"/>
      <c r="G582" s="132"/>
      <c r="H582" s="132">
        <f t="shared" ref="H582:P582" si="1">H248</f>
        <v>580</v>
      </c>
      <c r="I582" s="132">
        <f t="shared" si="1"/>
        <v>562</v>
      </c>
      <c r="J582" s="132">
        <f t="shared" si="1"/>
        <v>0</v>
      </c>
      <c r="K582" s="132">
        <f t="shared" si="1"/>
        <v>0</v>
      </c>
      <c r="L582" s="132">
        <f t="shared" si="1"/>
        <v>96.896551724137936</v>
      </c>
      <c r="M582" s="132">
        <f t="shared" si="1"/>
        <v>0</v>
      </c>
      <c r="N582" s="132">
        <f t="shared" si="1"/>
        <v>12</v>
      </c>
      <c r="O582" s="132">
        <f t="shared" si="1"/>
        <v>2</v>
      </c>
      <c r="P582" s="132">
        <f t="shared" si="1"/>
        <v>85.714285714285708</v>
      </c>
      <c r="Q582" s="7"/>
      <c r="R582" s="7"/>
      <c r="S582" s="7"/>
      <c r="T582" s="7"/>
      <c r="U582" s="7"/>
      <c r="V582" s="7"/>
      <c r="W582" s="7"/>
    </row>
    <row r="583" spans="1:23" ht="16.5" hidden="1" thickBot="1">
      <c r="A583" s="351" t="s">
        <v>384</v>
      </c>
      <c r="B583" s="351"/>
      <c r="C583" s="351"/>
      <c r="D583" s="351"/>
      <c r="E583" s="351"/>
      <c r="F583" s="131"/>
      <c r="G583" s="132"/>
      <c r="H583" s="132" t="s">
        <v>385</v>
      </c>
      <c r="I583" s="132" t="s">
        <v>385</v>
      </c>
      <c r="J583" s="132" t="s">
        <v>385</v>
      </c>
      <c r="K583" s="132" t="s">
        <v>385</v>
      </c>
      <c r="L583" s="132"/>
      <c r="M583" s="132"/>
      <c r="N583" s="132"/>
      <c r="O583" s="132"/>
      <c r="P583" s="132"/>
      <c r="Q583" s="7"/>
      <c r="R583" s="7"/>
      <c r="S583" s="7"/>
      <c r="T583" s="7"/>
      <c r="U583" s="7"/>
      <c r="V583" s="7"/>
      <c r="W583" s="7"/>
    </row>
    <row r="584" spans="1:23" ht="17.25" thickTop="1" thickBot="1">
      <c r="A584" s="351" t="s">
        <v>386</v>
      </c>
      <c r="B584" s="351"/>
      <c r="C584" s="351"/>
      <c r="D584" s="351"/>
      <c r="E584" s="351"/>
      <c r="F584" s="131"/>
      <c r="G584" s="132"/>
      <c r="H584" s="132">
        <f>H287</f>
        <v>400</v>
      </c>
      <c r="I584" s="132">
        <f>I287</f>
        <v>400</v>
      </c>
      <c r="J584" s="132">
        <f>J287</f>
        <v>0</v>
      </c>
      <c r="K584" s="132">
        <f>K287</f>
        <v>0</v>
      </c>
      <c r="L584" s="132">
        <f>L379</f>
        <v>0</v>
      </c>
      <c r="M584" s="132">
        <f>M379</f>
        <v>0</v>
      </c>
      <c r="N584" s="364">
        <f>N380</f>
        <v>34</v>
      </c>
      <c r="O584" s="364">
        <f>O380</f>
        <v>0</v>
      </c>
      <c r="P584" s="132">
        <f>P287</f>
        <v>100</v>
      </c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387</v>
      </c>
      <c r="B585" s="351"/>
      <c r="C585" s="351"/>
      <c r="D585" s="351"/>
      <c r="E585" s="351"/>
      <c r="F585" s="131"/>
      <c r="G585" s="132"/>
      <c r="H585" s="132">
        <f>H379+H324+H343</f>
        <v>260</v>
      </c>
      <c r="I585" s="132">
        <f>I379+I324+I343</f>
        <v>248</v>
      </c>
      <c r="J585" s="132">
        <f>J379+J324</f>
        <v>0</v>
      </c>
      <c r="K585" s="132">
        <f>K379+K324</f>
        <v>45</v>
      </c>
      <c r="L585" s="132">
        <f>L380</f>
        <v>98.181818181818187</v>
      </c>
      <c r="M585" s="132">
        <f>M380</f>
        <v>0</v>
      </c>
      <c r="N585" s="365"/>
      <c r="O585" s="365"/>
      <c r="P585" s="132">
        <f>P380</f>
        <v>100</v>
      </c>
      <c r="Q585" s="7"/>
      <c r="R585" s="7"/>
      <c r="S585" s="7"/>
      <c r="T585" s="7"/>
      <c r="U585" s="7"/>
      <c r="V585" s="7"/>
      <c r="W585" s="7"/>
    </row>
    <row r="586" spans="1:23" ht="16.5" thickBot="1">
      <c r="A586" s="351" t="s">
        <v>388</v>
      </c>
      <c r="B586" s="351"/>
      <c r="C586" s="351"/>
      <c r="D586" s="351"/>
      <c r="E586" s="351"/>
      <c r="F586" s="131"/>
      <c r="G586" s="132"/>
      <c r="H586" s="132">
        <f t="shared" ref="H586:P586" si="2">H572</f>
        <v>27</v>
      </c>
      <c r="I586" s="132">
        <f t="shared" si="2"/>
        <v>28</v>
      </c>
      <c r="J586" s="132">
        <f t="shared" si="2"/>
        <v>0</v>
      </c>
      <c r="K586" s="132">
        <f t="shared" si="2"/>
        <v>0</v>
      </c>
      <c r="L586" s="132">
        <f t="shared" si="2"/>
        <v>103.7037037037037</v>
      </c>
      <c r="M586" s="132">
        <f t="shared" si="2"/>
        <v>0</v>
      </c>
      <c r="N586" s="132">
        <f t="shared" si="2"/>
        <v>4</v>
      </c>
      <c r="O586" s="132">
        <f t="shared" si="2"/>
        <v>2</v>
      </c>
      <c r="P586" s="132">
        <f t="shared" si="2"/>
        <v>66.666666666666657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428</v>
      </c>
      <c r="B587" s="351"/>
      <c r="C587" s="351"/>
      <c r="D587" s="351"/>
      <c r="E587" s="351"/>
      <c r="F587" s="131"/>
      <c r="G587" s="132"/>
      <c r="H587" s="132">
        <f t="shared" ref="H587:P587" si="3">H578</f>
        <v>0</v>
      </c>
      <c r="I587" s="132">
        <f t="shared" si="3"/>
        <v>0</v>
      </c>
      <c r="J587" s="132">
        <f t="shared" si="3"/>
        <v>0</v>
      </c>
      <c r="K587" s="132">
        <f t="shared" si="3"/>
        <v>0</v>
      </c>
      <c r="L587" s="132">
        <f t="shared" si="3"/>
        <v>0</v>
      </c>
      <c r="M587" s="132">
        <f t="shared" si="3"/>
        <v>0</v>
      </c>
      <c r="N587" s="132">
        <f t="shared" si="3"/>
        <v>0</v>
      </c>
      <c r="O587" s="132">
        <f t="shared" si="3"/>
        <v>0</v>
      </c>
      <c r="P587" s="132" t="e">
        <f t="shared" si="3"/>
        <v>#DIV/0!</v>
      </c>
      <c r="Q587" s="7"/>
      <c r="R587" s="7"/>
      <c r="S587" s="7"/>
      <c r="T587" s="7"/>
      <c r="U587" s="7"/>
      <c r="V587" s="7"/>
      <c r="W587" s="7"/>
    </row>
    <row r="588" spans="1:23" ht="13.5" thickBo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"/>
      <c r="O588" s="3"/>
      <c r="P588" s="3"/>
      <c r="Q588" s="7"/>
      <c r="R588" s="7"/>
      <c r="S588" s="7"/>
      <c r="T588" s="7"/>
      <c r="U588" s="7"/>
      <c r="V588" s="7"/>
      <c r="W588" s="7"/>
    </row>
    <row r="589" spans="1:23" ht="15" thickTop="1">
      <c r="A589" s="353" t="s">
        <v>802</v>
      </c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134"/>
      <c r="O589" s="134"/>
      <c r="P589" s="134"/>
      <c r="Q589" s="7"/>
      <c r="R589" s="7"/>
      <c r="S589" s="7"/>
      <c r="T589" s="7"/>
      <c r="U589" s="7"/>
      <c r="V589" s="7"/>
      <c r="W589" s="7"/>
    </row>
    <row r="590" spans="1:23" ht="15">
      <c r="A590" s="135"/>
      <c r="B590" s="136"/>
      <c r="C590" s="137"/>
      <c r="D590" s="138"/>
      <c r="E590" s="136"/>
      <c r="F590" s="136"/>
      <c r="G590" s="139"/>
      <c r="H590" s="140"/>
      <c r="I590" s="141"/>
      <c r="J590" s="354" t="s">
        <v>390</v>
      </c>
      <c r="K590" s="354"/>
      <c r="L590" s="354"/>
      <c r="M590" s="354"/>
      <c r="N590" s="276"/>
      <c r="O590" s="276"/>
      <c r="P590" s="276"/>
      <c r="Q590" s="7"/>
      <c r="R590" s="7"/>
      <c r="S590" s="7"/>
      <c r="T590" s="7"/>
      <c r="U590" s="7"/>
      <c r="V590" s="7"/>
      <c r="W590" s="7"/>
    </row>
    <row r="591" spans="1:23" ht="15">
      <c r="A591" s="143"/>
      <c r="B591" s="144"/>
      <c r="C591" s="144"/>
      <c r="D591" s="145"/>
      <c r="E591" s="146"/>
      <c r="F591" s="144"/>
      <c r="G591" s="147"/>
      <c r="H591" s="148"/>
      <c r="I591" s="149"/>
      <c r="J591" s="150"/>
      <c r="K591" s="144"/>
      <c r="L591" s="144"/>
      <c r="M591" s="151"/>
      <c r="N591" s="151"/>
      <c r="O591" s="151"/>
      <c r="P591" s="151"/>
      <c r="Q591" s="7"/>
      <c r="R591" s="7"/>
      <c r="S591" s="7"/>
      <c r="T591" s="7"/>
      <c r="U591" s="7"/>
      <c r="V591" s="7"/>
      <c r="W591" s="7"/>
    </row>
    <row r="592" spans="1:23" ht="15.75">
      <c r="A592" s="347" t="s">
        <v>841</v>
      </c>
      <c r="B592" s="347"/>
      <c r="C592" s="347"/>
      <c r="D592" s="348" t="s">
        <v>843</v>
      </c>
      <c r="E592" s="348"/>
      <c r="F592" s="348"/>
      <c r="G592" s="348"/>
      <c r="H592" s="348"/>
      <c r="I592" s="348"/>
      <c r="J592" s="349" t="s">
        <v>391</v>
      </c>
      <c r="K592" s="349"/>
      <c r="L592" s="349"/>
      <c r="M592" s="349"/>
      <c r="N592" s="277"/>
      <c r="O592" s="277"/>
      <c r="P592" s="277"/>
      <c r="Q592" s="7"/>
      <c r="R592" s="7"/>
      <c r="S592" s="7"/>
      <c r="T592" s="7"/>
      <c r="U592" s="7"/>
      <c r="V592" s="7"/>
      <c r="W592" s="7"/>
    </row>
    <row r="593" spans="1:23" ht="15.75" thickBot="1">
      <c r="A593" s="355" t="s">
        <v>842</v>
      </c>
      <c r="B593" s="355"/>
      <c r="C593" s="355"/>
      <c r="D593" s="356" t="s">
        <v>392</v>
      </c>
      <c r="E593" s="356"/>
      <c r="F593" s="356"/>
      <c r="G593" s="356"/>
      <c r="H593" s="356"/>
      <c r="I593" s="356"/>
      <c r="J593" s="357" t="s">
        <v>393</v>
      </c>
      <c r="K593" s="357"/>
      <c r="L593" s="357"/>
      <c r="M593" s="357"/>
      <c r="N593" s="275"/>
      <c r="O593" s="275"/>
      <c r="P593" s="275"/>
      <c r="Q593" s="7"/>
      <c r="R593" s="7"/>
      <c r="S593" s="7"/>
      <c r="T593" s="7"/>
      <c r="U593" s="7"/>
      <c r="V593" s="7"/>
      <c r="W593" s="7"/>
    </row>
    <row r="594" spans="1:23" ht="15" thickTop="1">
      <c r="A594" s="154"/>
      <c r="B594" s="154"/>
      <c r="C594" s="154"/>
      <c r="D594" s="154"/>
      <c r="E594" s="155"/>
      <c r="F594" s="154"/>
      <c r="G594" s="155"/>
      <c r="H594" s="156"/>
      <c r="I594" s="156"/>
      <c r="J594" s="154"/>
      <c r="K594" s="154"/>
      <c r="L594" s="154"/>
      <c r="M594" s="154"/>
      <c r="N594" s="154"/>
      <c r="O594" s="154"/>
      <c r="P594" s="154"/>
      <c r="Q594" s="7"/>
      <c r="R594" s="7"/>
      <c r="S594" s="7"/>
      <c r="T594" s="7"/>
      <c r="U594" s="7"/>
      <c r="V594" s="7"/>
      <c r="W594" s="7"/>
    </row>
    <row r="595" spans="1:23" ht="14.25">
      <c r="A595" s="154" t="s">
        <v>394</v>
      </c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358" t="s">
        <v>395</v>
      </c>
      <c r="B596" s="358"/>
      <c r="C596" s="154">
        <f>Total!B37</f>
        <v>57589</v>
      </c>
      <c r="D596" s="157">
        <f>C596/C598</f>
        <v>0.8929496224396446</v>
      </c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396</v>
      </c>
      <c r="B597" s="358"/>
      <c r="C597" s="158">
        <f>Total!C37</f>
        <v>6904</v>
      </c>
      <c r="D597" s="159">
        <f>C597/C598</f>
        <v>0.10705037756035539</v>
      </c>
      <c r="E597" s="160"/>
      <c r="F597" s="7"/>
      <c r="G597" s="160"/>
      <c r="H597" s="161"/>
      <c r="I597" s="161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>
      <c r="C598" s="35">
        <f>SUM(C596:C597)</f>
        <v>64493</v>
      </c>
    </row>
    <row r="599" spans="1:23">
      <c r="B599" s="261"/>
    </row>
  </sheetData>
  <sheetProtection selectLockedCells="1" selectUnlockedCells="1"/>
  <mergeCells count="79">
    <mergeCell ref="N584:N585"/>
    <mergeCell ref="O584:O585"/>
    <mergeCell ref="A572:F572"/>
    <mergeCell ref="A573:A577"/>
    <mergeCell ref="G573:G577"/>
    <mergeCell ref="A578:F578"/>
    <mergeCell ref="A579:G579"/>
    <mergeCell ref="A585:E585"/>
    <mergeCell ref="A580:E580"/>
    <mergeCell ref="G580:K580"/>
    <mergeCell ref="A582:E582"/>
    <mergeCell ref="A583:E583"/>
    <mergeCell ref="A584:E584"/>
    <mergeCell ref="G109:G117"/>
    <mergeCell ref="G288:G293"/>
    <mergeCell ref="B343:G343"/>
    <mergeCell ref="A380:G380"/>
    <mergeCell ref="A381:A571"/>
    <mergeCell ref="G381:G382"/>
    <mergeCell ref="B181:G181"/>
    <mergeCell ref="B134:G134"/>
    <mergeCell ref="G135:G140"/>
    <mergeCell ref="B247:G247"/>
    <mergeCell ref="H481:H483"/>
    <mergeCell ref="H506:H507"/>
    <mergeCell ref="I560:I561"/>
    <mergeCell ref="L580:M580"/>
    <mergeCell ref="A581:E581"/>
    <mergeCell ref="H562:H563"/>
    <mergeCell ref="A596:B596"/>
    <mergeCell ref="A597:B597"/>
    <mergeCell ref="A586:E586"/>
    <mergeCell ref="A587:E587"/>
    <mergeCell ref="A588:M588"/>
    <mergeCell ref="A589:M589"/>
    <mergeCell ref="J590:M590"/>
    <mergeCell ref="A592:C592"/>
    <mergeCell ref="D592:I592"/>
    <mergeCell ref="J592:M592"/>
    <mergeCell ref="A593:C593"/>
    <mergeCell ref="D593:I593"/>
    <mergeCell ref="J593:M593"/>
    <mergeCell ref="N136:O136"/>
    <mergeCell ref="N140:O140"/>
    <mergeCell ref="A248:F248"/>
    <mergeCell ref="A249:A379"/>
    <mergeCell ref="G250:G260"/>
    <mergeCell ref="N250:O250"/>
    <mergeCell ref="N252:O252"/>
    <mergeCell ref="B287:G287"/>
    <mergeCell ref="N288:O288"/>
    <mergeCell ref="B324:G324"/>
    <mergeCell ref="B379:G379"/>
    <mergeCell ref="N182:O182"/>
    <mergeCell ref="G183:G187"/>
    <mergeCell ref="B199:G199"/>
    <mergeCell ref="N184:O184"/>
    <mergeCell ref="A109:A247"/>
    <mergeCell ref="A108:F108"/>
    <mergeCell ref="N8:O9"/>
    <mergeCell ref="A13:A107"/>
    <mergeCell ref="G14:G20"/>
    <mergeCell ref="B48:G48"/>
    <mergeCell ref="G49:G65"/>
    <mergeCell ref="N51:N57"/>
    <mergeCell ref="H69:H70"/>
    <mergeCell ref="B74:G74"/>
    <mergeCell ref="G75:G80"/>
    <mergeCell ref="B107:G107"/>
    <mergeCell ref="P8:P11"/>
    <mergeCell ref="C9:F9"/>
    <mergeCell ref="D10:F10"/>
    <mergeCell ref="D11:F11"/>
    <mergeCell ref="D12:F12"/>
    <mergeCell ref="A3:K3"/>
    <mergeCell ref="B7:I7"/>
    <mergeCell ref="A8:G8"/>
    <mergeCell ref="H8:I9"/>
    <mergeCell ref="J8:K9"/>
  </mergeCells>
  <printOptions horizontalCentered="1"/>
  <pageMargins left="0.31527777777777777" right="0.31527777777777777" top="0.54" bottom="0.31527777777777777" header="0.8" footer="0.51180555555555551"/>
  <pageSetup paperSize="9" scale="55" firstPageNumber="0" orientation="portrait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E657"/>
  <sheetViews>
    <sheetView zoomScale="80" zoomScaleNormal="80" workbookViewId="0">
      <pane xSplit="6" ySplit="13" topLeftCell="G14" activePane="bottomRight" state="frozen"/>
      <selection pane="topRight" activeCell="G1" sqref="G1"/>
      <selection pane="bottomLeft" activeCell="A437" sqref="A437"/>
      <selection pane="bottomRight" activeCell="R651" sqref="R651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17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1006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+J637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+K637</f>
        <v>0</v>
      </c>
      <c r="Z6" s="7"/>
      <c r="AA6" s="7"/>
      <c r="AB6" s="7"/>
      <c r="AC6" s="7"/>
      <c r="AD6" s="7"/>
      <c r="AE6" s="7"/>
    </row>
    <row r="7" spans="1:31">
      <c r="A7" s="3"/>
      <c r="B7" s="306" t="s">
        <v>1007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customHeight="1">
      <c r="A14" s="325"/>
      <c r="B14" s="57" t="s">
        <v>37</v>
      </c>
      <c r="C14" s="58"/>
      <c r="D14" s="59"/>
      <c r="E14" s="60"/>
      <c r="F14" s="61"/>
      <c r="G14" s="303"/>
      <c r="H14" s="62">
        <v>200</v>
      </c>
      <c r="I14" s="63">
        <v>200</v>
      </c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57" t="s">
        <v>39</v>
      </c>
      <c r="C15" s="58"/>
      <c r="D15" s="59"/>
      <c r="E15" s="60"/>
      <c r="F15" s="61"/>
      <c r="G15" s="303"/>
      <c r="H15" s="62">
        <v>400</v>
      </c>
      <c r="I15" s="63">
        <v>440</v>
      </c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5.2" customHeight="1" thickBot="1">
      <c r="A16" s="325"/>
      <c r="B16" s="57" t="s">
        <v>40</v>
      </c>
      <c r="C16" s="58"/>
      <c r="D16" s="59"/>
      <c r="E16" s="60"/>
      <c r="F16" s="61"/>
      <c r="G16" s="303"/>
      <c r="H16" s="62">
        <v>50</v>
      </c>
      <c r="I16" s="62">
        <v>10</v>
      </c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2.75" hidden="1" customHeight="1">
      <c r="A17" s="325"/>
      <c r="B17" s="57" t="s">
        <v>41</v>
      </c>
      <c r="C17" s="58"/>
      <c r="D17" s="59"/>
      <c r="E17" s="60"/>
      <c r="F17" s="61"/>
      <c r="G17" s="303"/>
      <c r="H17" s="62"/>
      <c r="I17" s="62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130</v>
      </c>
      <c r="C18" s="58" t="s">
        <v>108</v>
      </c>
      <c r="D18" s="59" t="s">
        <v>127</v>
      </c>
      <c r="E18" s="60"/>
      <c r="F18" s="61"/>
      <c r="G18" s="303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41</v>
      </c>
      <c r="C19" s="58"/>
      <c r="D19" s="59"/>
      <c r="E19" s="60"/>
      <c r="F19" s="61"/>
      <c r="G19" s="303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303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650</v>
      </c>
      <c r="I48" s="69">
        <f>SUM(I13:I47)</f>
        <v>650</v>
      </c>
      <c r="J48" s="70">
        <f>SUM(J13:J47)</f>
        <v>0</v>
      </c>
      <c r="K48" s="70">
        <f>SUM(K13:K47)</f>
        <v>0</v>
      </c>
      <c r="L48" s="71">
        <f>IF(H48=0,0,(I48/H48*100))</f>
        <v>100</v>
      </c>
      <c r="M48" s="73">
        <f>IF(J48=0,0,(K48/J48*100))</f>
        <v>0</v>
      </c>
      <c r="N48" s="72">
        <v>10</v>
      </c>
      <c r="O48" s="72">
        <v>1</v>
      </c>
      <c r="P48" s="73">
        <f>N48/(N48+O48)*100</f>
        <v>90.909090909090907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61</v>
      </c>
      <c r="C49" s="58" t="s">
        <v>42</v>
      </c>
      <c r="D49" s="58" t="s">
        <v>126</v>
      </c>
      <c r="E49" s="60"/>
      <c r="F49" s="61"/>
      <c r="G49" s="326"/>
      <c r="H49" s="62">
        <v>200</v>
      </c>
      <c r="I49" s="62">
        <v>275</v>
      </c>
      <c r="J49" s="58"/>
      <c r="K49" s="55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64</v>
      </c>
      <c r="C50" s="58" t="s">
        <v>42</v>
      </c>
      <c r="D50" s="58" t="s">
        <v>79</v>
      </c>
      <c r="E50" s="60"/>
      <c r="F50" s="61"/>
      <c r="G50" s="326"/>
      <c r="H50" s="62">
        <v>400</v>
      </c>
      <c r="I50" s="62">
        <v>180</v>
      </c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63</v>
      </c>
      <c r="C51" s="58" t="s">
        <v>54</v>
      </c>
      <c r="D51" s="58" t="s">
        <v>79</v>
      </c>
      <c r="E51" s="60"/>
      <c r="F51" s="61"/>
      <c r="G51" s="326"/>
      <c r="H51" s="62">
        <v>200</v>
      </c>
      <c r="I51" s="62">
        <v>364</v>
      </c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57" t="s">
        <v>37</v>
      </c>
      <c r="C52" s="58" t="s">
        <v>42</v>
      </c>
      <c r="D52" s="58" t="s">
        <v>79</v>
      </c>
      <c r="E52" s="60"/>
      <c r="F52" s="61"/>
      <c r="G52" s="326"/>
      <c r="H52" s="64">
        <v>200</v>
      </c>
      <c r="I52" s="64">
        <v>200</v>
      </c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customHeight="1">
      <c r="A53" s="325"/>
      <c r="B53" s="57" t="s">
        <v>40</v>
      </c>
      <c r="C53" s="58" t="s">
        <v>42</v>
      </c>
      <c r="D53" s="59" t="s">
        <v>159</v>
      </c>
      <c r="E53" s="60"/>
      <c r="F53" s="61"/>
      <c r="G53" s="326"/>
      <c r="H53" s="64">
        <v>50</v>
      </c>
      <c r="I53" s="64">
        <v>10</v>
      </c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customHeight="1">
      <c r="A54" s="325"/>
      <c r="B54" s="57" t="s">
        <v>39</v>
      </c>
      <c r="C54" s="58" t="s">
        <v>42</v>
      </c>
      <c r="D54" s="58" t="s">
        <v>79</v>
      </c>
      <c r="E54" s="60"/>
      <c r="F54" s="61"/>
      <c r="G54" s="326"/>
      <c r="H54" s="64">
        <v>200</v>
      </c>
      <c r="I54" s="64">
        <v>200</v>
      </c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customHeight="1">
      <c r="A55" s="325"/>
      <c r="B55" s="57" t="s">
        <v>39</v>
      </c>
      <c r="C55" s="58" t="s">
        <v>42</v>
      </c>
      <c r="D55" s="59" t="s">
        <v>126</v>
      </c>
      <c r="E55" s="60"/>
      <c r="F55" s="61"/>
      <c r="G55" s="326"/>
      <c r="H55" s="64">
        <v>200</v>
      </c>
      <c r="I55" s="64">
        <v>245</v>
      </c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customHeight="1" thickBot="1">
      <c r="A56" s="325"/>
      <c r="B56" s="57" t="s">
        <v>61</v>
      </c>
      <c r="C56" s="58" t="s">
        <v>42</v>
      </c>
      <c r="D56" s="58" t="s">
        <v>79</v>
      </c>
      <c r="E56" s="60"/>
      <c r="F56" s="61"/>
      <c r="G56" s="326"/>
      <c r="H56" s="64"/>
      <c r="I56" s="64">
        <v>115</v>
      </c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5.2" hidden="1" customHeight="1">
      <c r="A57" s="325"/>
      <c r="B57" s="57" t="s">
        <v>40</v>
      </c>
      <c r="C57" s="58" t="s">
        <v>42</v>
      </c>
      <c r="D57" s="59" t="s">
        <v>58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5.2" hidden="1" customHeight="1">
      <c r="A58" s="325"/>
      <c r="B58" s="57" t="s">
        <v>63</v>
      </c>
      <c r="C58" s="58" t="s">
        <v>54</v>
      </c>
      <c r="D58" s="59" t="s">
        <v>43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62</v>
      </c>
      <c r="C59" s="58" t="s">
        <v>54</v>
      </c>
      <c r="D59" s="59" t="s">
        <v>43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62</v>
      </c>
      <c r="C60" s="58" t="s">
        <v>186</v>
      </c>
      <c r="D60" s="58" t="s">
        <v>186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737</v>
      </c>
      <c r="C74" s="316"/>
      <c r="D74" s="316"/>
      <c r="E74" s="316"/>
      <c r="F74" s="316"/>
      <c r="G74" s="316"/>
      <c r="H74" s="77">
        <f>SUM(H49:H73)</f>
        <v>1450</v>
      </c>
      <c r="I74" s="77">
        <f>SUM(I49:I73)</f>
        <v>1589</v>
      </c>
      <c r="J74" s="77">
        <f>SUM(J49:J73)</f>
        <v>0</v>
      </c>
      <c r="K74" s="77">
        <f>SUM(K49:K73)</f>
        <v>0</v>
      </c>
      <c r="L74" s="78">
        <f>IF(H74=0,0,(I74/H74*100))</f>
        <v>109.58620689655172</v>
      </c>
      <c r="M74" s="73">
        <f>IF(J74=0,0,(K74/J74*100))</f>
        <v>0</v>
      </c>
      <c r="N74" s="73">
        <v>11</v>
      </c>
      <c r="O74" s="73">
        <v>1</v>
      </c>
      <c r="P74" s="73">
        <f>N74/(N74+O74)*100</f>
        <v>91.666666666666657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75</v>
      </c>
      <c r="C75" s="58" t="s">
        <v>76</v>
      </c>
      <c r="D75" s="58" t="s">
        <v>77</v>
      </c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1450</v>
      </c>
      <c r="I108" s="77">
        <f>I74+I107</f>
        <v>1589</v>
      </c>
      <c r="J108" s="77">
        <f>J74+J107</f>
        <v>0</v>
      </c>
      <c r="K108" s="77">
        <f>K74+K107</f>
        <v>0</v>
      </c>
      <c r="L108" s="78">
        <f>IF(H108=0,0,(I108/H108*100))</f>
        <v>109.58620689655172</v>
      </c>
      <c r="M108" s="73">
        <f>IF(J108=0,0,(K108/J108*100))</f>
        <v>0</v>
      </c>
      <c r="N108" s="77">
        <f>N48+N74</f>
        <v>21</v>
      </c>
      <c r="O108" s="77">
        <f>O48+O74</f>
        <v>2</v>
      </c>
      <c r="P108" s="73">
        <f>N108/(N108+O108)*100</f>
        <v>91.304347826086953</v>
      </c>
      <c r="Q108" s="7"/>
      <c r="R108" s="7"/>
      <c r="S108" s="7"/>
      <c r="T108" s="7"/>
      <c r="U108" s="7"/>
      <c r="V108" s="7"/>
      <c r="W108" s="7"/>
    </row>
    <row r="109" spans="1:23" ht="15.2" customHeight="1">
      <c r="A109" s="314" t="s">
        <v>106</v>
      </c>
      <c r="B109" s="57" t="s">
        <v>160</v>
      </c>
      <c r="C109" s="58" t="s">
        <v>108</v>
      </c>
      <c r="D109" s="58"/>
      <c r="E109" s="60"/>
      <c r="F109" s="81"/>
      <c r="G109" s="362" t="s">
        <v>1009</v>
      </c>
      <c r="H109" s="62">
        <v>120</v>
      </c>
      <c r="I109" s="62">
        <v>112</v>
      </c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109</v>
      </c>
      <c r="C110" s="58" t="s">
        <v>108</v>
      </c>
      <c r="D110" s="58"/>
      <c r="E110" s="60"/>
      <c r="F110" s="81"/>
      <c r="G110" s="362"/>
      <c r="H110" s="62">
        <v>100</v>
      </c>
      <c r="I110" s="62">
        <v>40</v>
      </c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2.75" customHeight="1">
      <c r="A111" s="314"/>
      <c r="B111" s="57" t="s">
        <v>117</v>
      </c>
      <c r="C111" s="58" t="s">
        <v>108</v>
      </c>
      <c r="D111" s="58"/>
      <c r="E111" s="60"/>
      <c r="F111" s="81"/>
      <c r="G111" s="362"/>
      <c r="H111" s="62">
        <v>100</v>
      </c>
      <c r="I111" s="62">
        <v>160</v>
      </c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2.75" customHeight="1">
      <c r="A112" s="314"/>
      <c r="B112" s="57" t="s">
        <v>456</v>
      </c>
      <c r="C112" s="58" t="s">
        <v>108</v>
      </c>
      <c r="D112" s="58"/>
      <c r="E112" s="60"/>
      <c r="F112" s="81"/>
      <c r="G112" s="362"/>
      <c r="H112" s="62"/>
      <c r="I112" s="62">
        <v>3</v>
      </c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customHeight="1" thickBot="1">
      <c r="A113" s="314"/>
      <c r="B113" s="57" t="s">
        <v>951</v>
      </c>
      <c r="C113" s="58"/>
      <c r="D113" s="58"/>
      <c r="E113" s="60"/>
      <c r="F113" s="81"/>
      <c r="G113" s="362"/>
      <c r="H113" s="62"/>
      <c r="I113" s="62">
        <v>35</v>
      </c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hidden="1" customHeight="1">
      <c r="A114" s="314"/>
      <c r="B114" s="57" t="s">
        <v>130</v>
      </c>
      <c r="C114" s="58" t="s">
        <v>108</v>
      </c>
      <c r="D114" s="58" t="s">
        <v>127</v>
      </c>
      <c r="E114" s="60"/>
      <c r="F114" s="81"/>
      <c r="G114" s="362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456</v>
      </c>
      <c r="C115" s="58" t="s">
        <v>108</v>
      </c>
      <c r="D115" s="58"/>
      <c r="E115" s="60"/>
      <c r="F115" s="81"/>
      <c r="G115" s="362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82</v>
      </c>
      <c r="C116" s="58" t="s">
        <v>159</v>
      </c>
      <c r="D116" s="58" t="s">
        <v>159</v>
      </c>
      <c r="E116" s="60" t="s">
        <v>84</v>
      </c>
      <c r="F116" s="81"/>
      <c r="G116" s="362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131</v>
      </c>
      <c r="C117" s="58" t="s">
        <v>108</v>
      </c>
      <c r="D117" s="59"/>
      <c r="E117" s="60"/>
      <c r="F117" s="81"/>
      <c r="G117" s="362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320</v>
      </c>
      <c r="I134" s="77">
        <f>SUM(I109:I133)</f>
        <v>350</v>
      </c>
      <c r="J134" s="77">
        <f>SUM(J109:J133)</f>
        <v>0</v>
      </c>
      <c r="K134" s="77">
        <f>SUM(K109:K133)</f>
        <v>0</v>
      </c>
      <c r="L134" s="78">
        <f>IF(H134=0,0,(I134/H134*100))</f>
        <v>109.375</v>
      </c>
      <c r="M134" s="73">
        <f>IF(J134=0,0,(K134/J134*100))</f>
        <v>0</v>
      </c>
      <c r="N134" s="73">
        <v>8</v>
      </c>
      <c r="O134" s="73">
        <v>0</v>
      </c>
      <c r="P134" s="73">
        <f>N134/(N134+O134)*100</f>
        <v>100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89</v>
      </c>
      <c r="C135" s="58" t="s">
        <v>42</v>
      </c>
      <c r="D135" s="59" t="s">
        <v>465</v>
      </c>
      <c r="E135" s="60"/>
      <c r="F135" s="81"/>
      <c r="G135" s="419"/>
      <c r="H135" s="58">
        <v>70</v>
      </c>
      <c r="I135" s="58">
        <v>70</v>
      </c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 thickBot="1">
      <c r="A136" s="314"/>
      <c r="B136" s="57" t="s">
        <v>738</v>
      </c>
      <c r="C136" s="58" t="s">
        <v>42</v>
      </c>
      <c r="D136" s="58" t="s">
        <v>127</v>
      </c>
      <c r="E136" s="60"/>
      <c r="F136" s="81"/>
      <c r="G136" s="419"/>
      <c r="H136" s="58">
        <v>36</v>
      </c>
      <c r="I136" s="58">
        <v>36</v>
      </c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customHeight="1" thickBot="1">
      <c r="A137" s="314"/>
      <c r="B137" s="57" t="s">
        <v>62</v>
      </c>
      <c r="C137" s="58" t="s">
        <v>54</v>
      </c>
      <c r="D137" s="59" t="s">
        <v>79</v>
      </c>
      <c r="E137" s="60"/>
      <c r="F137" s="81"/>
      <c r="G137" s="419"/>
      <c r="H137" s="58">
        <v>100</v>
      </c>
      <c r="I137" s="58">
        <v>100</v>
      </c>
      <c r="J137" s="58"/>
      <c r="K137" s="83"/>
      <c r="L137" s="83"/>
      <c r="M137" s="84"/>
      <c r="N137" s="84"/>
      <c r="O137" s="84"/>
      <c r="P137" s="73" t="e">
        <f>N137/(N137+O137)*100</f>
        <v>#DIV/0!</v>
      </c>
      <c r="Q137" s="7">
        <v>0</v>
      </c>
      <c r="R137" s="7"/>
      <c r="S137" s="7"/>
      <c r="T137" s="7"/>
      <c r="U137" s="7"/>
      <c r="V137" s="7"/>
      <c r="W137" s="7"/>
    </row>
    <row r="138" spans="1:23" ht="15.2" customHeight="1">
      <c r="A138" s="314"/>
      <c r="B138" s="57" t="s">
        <v>61</v>
      </c>
      <c r="C138" s="58" t="s">
        <v>42</v>
      </c>
      <c r="D138" s="59" t="s">
        <v>79</v>
      </c>
      <c r="E138" s="60"/>
      <c r="F138" s="81"/>
      <c r="G138" s="419"/>
      <c r="H138" s="58">
        <v>50</v>
      </c>
      <c r="I138" s="58">
        <v>50</v>
      </c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customHeight="1" thickBot="1">
      <c r="A139" s="314"/>
      <c r="B139" s="57" t="s">
        <v>196</v>
      </c>
      <c r="C139" s="58" t="s">
        <v>54</v>
      </c>
      <c r="D139" s="58" t="s">
        <v>159</v>
      </c>
      <c r="E139" s="60"/>
      <c r="F139" s="81"/>
      <c r="G139" s="419"/>
      <c r="H139" s="58"/>
      <c r="I139" s="58">
        <v>20</v>
      </c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hidden="1" customHeight="1">
      <c r="A140" s="314"/>
      <c r="B140" s="57" t="s">
        <v>734</v>
      </c>
      <c r="C140" s="58" t="s">
        <v>127</v>
      </c>
      <c r="D140" s="58" t="s">
        <v>458</v>
      </c>
      <c r="E140" s="60"/>
      <c r="F140" s="81"/>
      <c r="G140" s="419"/>
      <c r="H140" s="62"/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5.2" hidden="1" customHeight="1">
      <c r="A141" s="314"/>
      <c r="B141" s="57" t="s">
        <v>738</v>
      </c>
      <c r="C141" s="58" t="s">
        <v>42</v>
      </c>
      <c r="D141" s="58" t="s">
        <v>280</v>
      </c>
      <c r="E141" s="60"/>
      <c r="F141" s="81"/>
      <c r="G141" s="82"/>
      <c r="H141" s="62"/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5.2" hidden="1" customHeight="1">
      <c r="A142" s="314"/>
      <c r="B142" s="57" t="s">
        <v>629</v>
      </c>
      <c r="C142" s="58" t="s">
        <v>108</v>
      </c>
      <c r="D142" s="58"/>
      <c r="E142" s="60"/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2.75" hidden="1" customHeight="1">
      <c r="A143" s="314"/>
      <c r="B143" s="57" t="s">
        <v>115</v>
      </c>
      <c r="C143" s="58" t="s">
        <v>42</v>
      </c>
      <c r="D143" s="59" t="s">
        <v>156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135</v>
      </c>
      <c r="C144" s="58" t="s">
        <v>42</v>
      </c>
      <c r="D144" s="59" t="s">
        <v>465</v>
      </c>
      <c r="E144" s="60" t="s">
        <v>137</v>
      </c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435</v>
      </c>
      <c r="C145" s="58" t="s">
        <v>108</v>
      </c>
      <c r="D145" s="59"/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436</v>
      </c>
      <c r="C146" s="58" t="s">
        <v>42</v>
      </c>
      <c r="D146" s="59" t="s">
        <v>58</v>
      </c>
      <c r="E146" s="60" t="s">
        <v>73</v>
      </c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436</v>
      </c>
      <c r="C147" s="58" t="s">
        <v>42</v>
      </c>
      <c r="D147" s="59" t="s">
        <v>49</v>
      </c>
      <c r="E147" s="60" t="s">
        <v>72</v>
      </c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/>
      <c r="C148" s="58"/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256</v>
      </c>
      <c r="I181" s="77">
        <f>SUM(I135:I180)</f>
        <v>276</v>
      </c>
      <c r="J181" s="77">
        <f>SUM(J135:J180)</f>
        <v>0</v>
      </c>
      <c r="K181" s="77">
        <f>SUM(K135:K180)</f>
        <v>0</v>
      </c>
      <c r="L181" s="78">
        <f>IF(H181=0,0,(I181/H181*100))</f>
        <v>107.8125</v>
      </c>
      <c r="M181" s="73">
        <f>IF(J181=0,0,(K181/J181*100))</f>
        <v>0</v>
      </c>
      <c r="N181" s="73">
        <v>6</v>
      </c>
      <c r="O181" s="73">
        <v>0</v>
      </c>
      <c r="P181" s="73">
        <f>N181/(N181+O181)*100</f>
        <v>100</v>
      </c>
      <c r="Q181" s="7"/>
      <c r="R181" s="7"/>
      <c r="S181" s="7"/>
      <c r="T181" s="7"/>
      <c r="U181" s="7"/>
      <c r="V181" s="7"/>
      <c r="W181" s="7"/>
    </row>
    <row r="182" spans="1:23" ht="15.2" hidden="1" customHeight="1" thickBot="1">
      <c r="A182" s="314"/>
      <c r="B182" s="57" t="s">
        <v>401</v>
      </c>
      <c r="C182" s="58"/>
      <c r="D182" s="59" t="s">
        <v>226</v>
      </c>
      <c r="E182" s="60"/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customHeight="1" thickBot="1">
      <c r="A183" s="314"/>
      <c r="B183" s="57" t="s">
        <v>973</v>
      </c>
      <c r="C183" s="58" t="s">
        <v>108</v>
      </c>
      <c r="D183" s="58"/>
      <c r="E183" s="60"/>
      <c r="F183" s="81"/>
      <c r="G183" s="329"/>
      <c r="H183" s="58">
        <v>100</v>
      </c>
      <c r="I183" s="58">
        <v>100</v>
      </c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customHeight="1">
      <c r="A184" s="314"/>
      <c r="B184" s="57" t="s">
        <v>200</v>
      </c>
      <c r="C184" s="58" t="s">
        <v>111</v>
      </c>
      <c r="D184" s="58" t="s">
        <v>111</v>
      </c>
      <c r="E184" s="60"/>
      <c r="F184" s="81"/>
      <c r="G184" s="329"/>
      <c r="H184" s="58">
        <v>60</v>
      </c>
      <c r="I184" s="58">
        <v>60</v>
      </c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5.2" customHeight="1">
      <c r="A185" s="314"/>
      <c r="B185" s="57" t="s">
        <v>200</v>
      </c>
      <c r="C185" s="58" t="s">
        <v>79</v>
      </c>
      <c r="D185" s="58" t="s">
        <v>79</v>
      </c>
      <c r="E185" s="60"/>
      <c r="F185" s="81"/>
      <c r="G185" s="329"/>
      <c r="H185" s="58">
        <v>90</v>
      </c>
      <c r="I185" s="58">
        <v>90</v>
      </c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customHeight="1">
      <c r="A186" s="314"/>
      <c r="B186" s="57" t="s">
        <v>448</v>
      </c>
      <c r="C186" s="58" t="s">
        <v>79</v>
      </c>
      <c r="D186" s="59" t="s">
        <v>119</v>
      </c>
      <c r="E186" s="60"/>
      <c r="F186" s="81"/>
      <c r="G186" s="329"/>
      <c r="H186" s="62">
        <v>50</v>
      </c>
      <c r="I186" s="62">
        <v>50</v>
      </c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customHeight="1" thickBot="1">
      <c r="A187" s="314"/>
      <c r="B187" s="57" t="s">
        <v>252</v>
      </c>
      <c r="C187" s="58" t="s">
        <v>127</v>
      </c>
      <c r="D187" s="58" t="s">
        <v>127</v>
      </c>
      <c r="E187" s="60"/>
      <c r="F187" s="81"/>
      <c r="G187" s="329"/>
      <c r="H187" s="62">
        <v>20</v>
      </c>
      <c r="I187" s="62">
        <v>20</v>
      </c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174</v>
      </c>
      <c r="C188" s="58" t="s">
        <v>54</v>
      </c>
      <c r="D188" s="58" t="s">
        <v>216</v>
      </c>
      <c r="E188" s="60"/>
      <c r="F188" s="81"/>
      <c r="G188" s="82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174</v>
      </c>
      <c r="C189" s="58" t="s">
        <v>54</v>
      </c>
      <c r="D189" s="59" t="s">
        <v>152</v>
      </c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448</v>
      </c>
      <c r="C190" s="58" t="s">
        <v>79</v>
      </c>
      <c r="D190" s="59" t="s">
        <v>79</v>
      </c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/>
      <c r="C191" s="58"/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/>
      <c r="C192" s="58"/>
      <c r="D192" s="59"/>
      <c r="E192" s="60"/>
      <c r="F192" s="81"/>
      <c r="G192" s="82"/>
      <c r="H192" s="62"/>
      <c r="I192" s="62"/>
      <c r="J192" s="58"/>
      <c r="K192" s="89"/>
      <c r="L192" s="89"/>
      <c r="M192" s="90"/>
      <c r="N192" s="90"/>
      <c r="O192" s="90"/>
      <c r="P192" s="90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/>
      <c r="C193" s="58"/>
      <c r="D193" s="59"/>
      <c r="E193" s="60"/>
      <c r="F193" s="81"/>
      <c r="G193" s="82"/>
      <c r="H193" s="62"/>
      <c r="I193" s="62"/>
      <c r="J193" s="58"/>
      <c r="K193" s="89"/>
      <c r="L193" s="89"/>
      <c r="M193" s="90"/>
      <c r="N193" s="90"/>
      <c r="O193" s="90"/>
      <c r="P193" s="90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/>
      <c r="C194" s="58"/>
      <c r="D194" s="59"/>
      <c r="E194" s="60"/>
      <c r="F194" s="81"/>
      <c r="G194" s="82"/>
      <c r="H194" s="62"/>
      <c r="I194" s="62"/>
      <c r="J194" s="58"/>
      <c r="K194" s="89"/>
      <c r="L194" s="89"/>
      <c r="M194" s="90"/>
      <c r="N194" s="90"/>
      <c r="O194" s="90"/>
      <c r="P194" s="90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/>
      <c r="C195" s="58"/>
      <c r="D195" s="59"/>
      <c r="E195" s="60"/>
      <c r="F195" s="81"/>
      <c r="G195" s="82"/>
      <c r="H195" s="62"/>
      <c r="I195" s="62"/>
      <c r="J195" s="58"/>
      <c r="K195" s="89"/>
      <c r="L195" s="89"/>
      <c r="M195" s="90"/>
      <c r="N195" s="90"/>
      <c r="O195" s="90"/>
      <c r="P195" s="90"/>
      <c r="Q195" s="7"/>
      <c r="R195" s="7"/>
      <c r="S195" s="7"/>
      <c r="T195" s="7"/>
      <c r="U195" s="7"/>
      <c r="V195" s="7"/>
      <c r="W195" s="7"/>
    </row>
    <row r="196" spans="1:23" ht="12.75" hidden="1" customHeight="1" thickBot="1">
      <c r="A196" s="314"/>
      <c r="B196" s="57"/>
      <c r="C196" s="58"/>
      <c r="D196" s="59"/>
      <c r="E196" s="60"/>
      <c r="F196" s="81"/>
      <c r="G196" s="82"/>
      <c r="H196" s="62"/>
      <c r="I196" s="62"/>
      <c r="J196" s="58"/>
      <c r="K196" s="89"/>
      <c r="L196" s="89"/>
      <c r="M196" s="90"/>
      <c r="N196" s="90"/>
      <c r="O196" s="90"/>
      <c r="P196" s="90"/>
      <c r="Q196" s="7"/>
      <c r="R196" s="7"/>
      <c r="S196" s="7"/>
      <c r="T196" s="7"/>
      <c r="U196" s="7"/>
      <c r="V196" s="7"/>
      <c r="W196" s="7"/>
    </row>
    <row r="197" spans="1:23" ht="15.2" customHeight="1" thickBot="1">
      <c r="A197" s="314"/>
      <c r="B197" s="316" t="s">
        <v>158</v>
      </c>
      <c r="C197" s="316"/>
      <c r="D197" s="316"/>
      <c r="E197" s="316"/>
      <c r="F197" s="316"/>
      <c r="G197" s="316"/>
      <c r="H197" s="77">
        <f>SUM(H182:H196)</f>
        <v>320</v>
      </c>
      <c r="I197" s="77">
        <f>SUM(I182:I196)</f>
        <v>320</v>
      </c>
      <c r="J197" s="77">
        <f>SUM(J182:J196)</f>
        <v>0</v>
      </c>
      <c r="K197" s="77">
        <f>SUM(K182:K196)</f>
        <v>0</v>
      </c>
      <c r="L197" s="78">
        <f>IF(H197=0,0,(I197/H197*100))</f>
        <v>100</v>
      </c>
      <c r="M197" s="73">
        <f>IF(J197=0,0,(K197/J197*100))</f>
        <v>0</v>
      </c>
      <c r="N197" s="73">
        <v>6</v>
      </c>
      <c r="O197" s="73">
        <v>0</v>
      </c>
      <c r="P197" s="73">
        <f>N197/(N197+O197)*100</f>
        <v>100</v>
      </c>
      <c r="Q197" s="7"/>
      <c r="R197" s="7"/>
      <c r="S197" s="7"/>
      <c r="T197" s="7"/>
      <c r="U197" s="7"/>
      <c r="V197" s="7"/>
      <c r="W197" s="7"/>
    </row>
    <row r="198" spans="1:23" ht="15.2" hidden="1" customHeight="1">
      <c r="A198" s="314"/>
      <c r="B198" s="57" t="s">
        <v>299</v>
      </c>
      <c r="C198" s="58" t="s">
        <v>42</v>
      </c>
      <c r="D198" s="59" t="s">
        <v>476</v>
      </c>
      <c r="E198" s="60"/>
      <c r="F198" s="81"/>
      <c r="G198" s="366"/>
      <c r="H198" s="62"/>
      <c r="I198" s="62"/>
      <c r="J198" s="58"/>
      <c r="K198" s="89"/>
      <c r="L198" s="89"/>
      <c r="M198" s="90"/>
      <c r="N198" s="90"/>
      <c r="O198" s="90"/>
      <c r="P198" s="90"/>
      <c r="Q198" s="7"/>
      <c r="R198" s="7"/>
      <c r="S198" s="7"/>
      <c r="T198" s="7"/>
      <c r="U198" s="7"/>
      <c r="V198" s="7"/>
      <c r="W198" s="7"/>
    </row>
    <row r="199" spans="1:23" ht="15.2" hidden="1" customHeight="1">
      <c r="A199" s="314"/>
      <c r="B199" s="57" t="s">
        <v>117</v>
      </c>
      <c r="C199" s="58" t="s">
        <v>108</v>
      </c>
      <c r="D199" s="59"/>
      <c r="E199" s="60"/>
      <c r="F199" s="81"/>
      <c r="G199" s="366"/>
      <c r="H199" s="62"/>
      <c r="I199" s="62"/>
      <c r="J199" s="58"/>
      <c r="K199" s="89"/>
      <c r="L199" s="89"/>
      <c r="M199" s="90"/>
      <c r="N199" s="90"/>
      <c r="O199" s="90"/>
      <c r="P199" s="90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174</v>
      </c>
      <c r="C200" s="58" t="s">
        <v>54</v>
      </c>
      <c r="D200" s="59" t="s">
        <v>156</v>
      </c>
      <c r="E200" s="60"/>
      <c r="F200" s="81"/>
      <c r="G200" s="366"/>
      <c r="H200" s="62"/>
      <c r="I200" s="62"/>
      <c r="J200" s="58"/>
      <c r="K200" s="89"/>
      <c r="L200" s="89"/>
      <c r="M200" s="90"/>
      <c r="N200" s="90"/>
      <c r="O200" s="90"/>
      <c r="P200" s="90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561</v>
      </c>
      <c r="C201" s="58" t="s">
        <v>108</v>
      </c>
      <c r="D201" s="59"/>
      <c r="E201" s="60"/>
      <c r="F201" s="81"/>
      <c r="G201" s="366"/>
      <c r="H201" s="62"/>
      <c r="I201" s="62"/>
      <c r="J201" s="58"/>
      <c r="K201" s="89"/>
      <c r="L201" s="89"/>
      <c r="M201" s="90"/>
      <c r="N201" s="90"/>
      <c r="O201" s="90"/>
      <c r="P201" s="90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/>
      <c r="C202" s="58"/>
      <c r="D202" s="59"/>
      <c r="E202" s="60"/>
      <c r="F202" s="81"/>
      <c r="G202" s="82"/>
      <c r="H202" s="62"/>
      <c r="I202" s="62"/>
      <c r="J202" s="58"/>
      <c r="K202" s="89"/>
      <c r="L202" s="89"/>
      <c r="M202" s="90"/>
      <c r="N202" s="90"/>
      <c r="O202" s="90"/>
      <c r="P202" s="90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/>
      <c r="C203" s="58"/>
      <c r="D203" s="59"/>
      <c r="E203" s="60"/>
      <c r="F203" s="81"/>
      <c r="G203" s="82"/>
      <c r="H203" s="62"/>
      <c r="I203" s="62"/>
      <c r="J203" s="58"/>
      <c r="K203" s="89"/>
      <c r="L203" s="89"/>
      <c r="M203" s="90"/>
      <c r="N203" s="90"/>
      <c r="O203" s="90"/>
      <c r="P203" s="90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/>
      <c r="C204" s="58"/>
      <c r="D204" s="59"/>
      <c r="E204" s="60"/>
      <c r="F204" s="81"/>
      <c r="G204" s="82"/>
      <c r="H204" s="62"/>
      <c r="I204" s="62"/>
      <c r="J204" s="58"/>
      <c r="K204" s="89"/>
      <c r="L204" s="89"/>
      <c r="M204" s="90"/>
      <c r="N204" s="90"/>
      <c r="O204" s="90"/>
      <c r="P204" s="90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/>
      <c r="C205" s="58"/>
      <c r="D205" s="59"/>
      <c r="E205" s="60"/>
      <c r="F205" s="81"/>
      <c r="G205" s="82"/>
      <c r="H205" s="62"/>
      <c r="I205" s="62"/>
      <c r="J205" s="58"/>
      <c r="K205" s="89"/>
      <c r="L205" s="89"/>
      <c r="M205" s="90"/>
      <c r="N205" s="90"/>
      <c r="O205" s="90"/>
      <c r="P205" s="90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/>
      <c r="C206" s="58"/>
      <c r="D206" s="59"/>
      <c r="E206" s="60"/>
      <c r="F206" s="81"/>
      <c r="G206" s="82"/>
      <c r="H206" s="62"/>
      <c r="I206" s="62"/>
      <c r="J206" s="58"/>
      <c r="K206" s="89"/>
      <c r="L206" s="89"/>
      <c r="M206" s="90"/>
      <c r="N206" s="90"/>
      <c r="O206" s="90"/>
      <c r="P206" s="90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/>
      <c r="C207" s="58"/>
      <c r="D207" s="59"/>
      <c r="E207" s="60"/>
      <c r="F207" s="81"/>
      <c r="G207" s="82"/>
      <c r="H207" s="62"/>
      <c r="I207" s="62"/>
      <c r="J207" s="58"/>
      <c r="K207" s="89"/>
      <c r="L207" s="89"/>
      <c r="M207" s="90"/>
      <c r="N207" s="90"/>
      <c r="O207" s="90"/>
      <c r="P207" s="90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/>
      <c r="C208" s="58"/>
      <c r="D208" s="59"/>
      <c r="E208" s="60"/>
      <c r="F208" s="81"/>
      <c r="G208" s="82"/>
      <c r="H208" s="62"/>
      <c r="I208" s="62"/>
      <c r="J208" s="58"/>
      <c r="K208" s="89"/>
      <c r="L208" s="89"/>
      <c r="M208" s="90"/>
      <c r="N208" s="90"/>
      <c r="O208" s="90"/>
      <c r="P208" s="90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/>
      <c r="C209" s="58"/>
      <c r="D209" s="59"/>
      <c r="E209" s="60"/>
      <c r="F209" s="81"/>
      <c r="G209" s="82"/>
      <c r="H209" s="62"/>
      <c r="I209" s="62"/>
      <c r="J209" s="58"/>
      <c r="K209" s="89"/>
      <c r="L209" s="89"/>
      <c r="M209" s="90"/>
      <c r="N209" s="90"/>
      <c r="O209" s="90"/>
      <c r="P209" s="90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/>
      <c r="C210" s="58"/>
      <c r="D210" s="59"/>
      <c r="E210" s="60"/>
      <c r="F210" s="81"/>
      <c r="G210" s="82"/>
      <c r="H210" s="62"/>
      <c r="I210" s="62"/>
      <c r="J210" s="58"/>
      <c r="K210" s="89"/>
      <c r="L210" s="89"/>
      <c r="M210" s="90"/>
      <c r="N210" s="90"/>
      <c r="O210" s="90"/>
      <c r="P210" s="90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/>
      <c r="C211" s="58"/>
      <c r="D211" s="59"/>
      <c r="E211" s="60"/>
      <c r="F211" s="81"/>
      <c r="G211" s="82"/>
      <c r="H211" s="62"/>
      <c r="I211" s="62"/>
      <c r="J211" s="58"/>
      <c r="K211" s="89"/>
      <c r="L211" s="89"/>
      <c r="M211" s="90"/>
      <c r="N211" s="90"/>
      <c r="O211" s="90"/>
      <c r="P211" s="90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/>
      <c r="C212" s="58"/>
      <c r="D212" s="59"/>
      <c r="E212" s="60"/>
      <c r="F212" s="81"/>
      <c r="G212" s="82"/>
      <c r="H212" s="62"/>
      <c r="I212" s="62"/>
      <c r="J212" s="58"/>
      <c r="K212" s="89"/>
      <c r="L212" s="89"/>
      <c r="M212" s="90"/>
      <c r="N212" s="90"/>
      <c r="O212" s="90"/>
      <c r="P212" s="90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/>
      <c r="C213" s="58"/>
      <c r="D213" s="59"/>
      <c r="E213" s="60"/>
      <c r="F213" s="81"/>
      <c r="G213" s="82"/>
      <c r="H213" s="62"/>
      <c r="I213" s="62"/>
      <c r="J213" s="58"/>
      <c r="K213" s="89"/>
      <c r="L213" s="89"/>
      <c r="M213" s="90"/>
      <c r="N213" s="90"/>
      <c r="O213" s="90"/>
      <c r="P213" s="90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/>
      <c r="C214" s="58"/>
      <c r="D214" s="59"/>
      <c r="E214" s="60"/>
      <c r="F214" s="81"/>
      <c r="G214" s="82"/>
      <c r="H214" s="62"/>
      <c r="I214" s="62"/>
      <c r="J214" s="58"/>
      <c r="K214" s="89"/>
      <c r="L214" s="89"/>
      <c r="M214" s="90"/>
      <c r="N214" s="90"/>
      <c r="O214" s="90"/>
      <c r="P214" s="90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/>
      <c r="C215" s="58"/>
      <c r="D215" s="59"/>
      <c r="E215" s="60"/>
      <c r="F215" s="81"/>
      <c r="G215" s="82"/>
      <c r="H215" s="62"/>
      <c r="I215" s="62"/>
      <c r="J215" s="58"/>
      <c r="K215" s="89"/>
      <c r="L215" s="89"/>
      <c r="M215" s="90"/>
      <c r="N215" s="90"/>
      <c r="O215" s="90"/>
      <c r="P215" s="90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/>
      <c r="C216" s="58"/>
      <c r="D216" s="59"/>
      <c r="E216" s="60"/>
      <c r="F216" s="81"/>
      <c r="G216" s="82"/>
      <c r="H216" s="62"/>
      <c r="I216" s="62"/>
      <c r="J216" s="58"/>
      <c r="K216" s="89"/>
      <c r="L216" s="89"/>
      <c r="M216" s="90"/>
      <c r="N216" s="90"/>
      <c r="O216" s="90"/>
      <c r="P216" s="90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/>
      <c r="C217" s="58"/>
      <c r="D217" s="59"/>
      <c r="E217" s="60"/>
      <c r="F217" s="81"/>
      <c r="G217" s="82"/>
      <c r="H217" s="62"/>
      <c r="I217" s="62"/>
      <c r="J217" s="58"/>
      <c r="K217" s="89"/>
      <c r="L217" s="89"/>
      <c r="M217" s="90"/>
      <c r="N217" s="90"/>
      <c r="O217" s="90"/>
      <c r="P217" s="90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/>
      <c r="C218" s="58"/>
      <c r="D218" s="59"/>
      <c r="E218" s="60"/>
      <c r="F218" s="81"/>
      <c r="G218" s="82"/>
      <c r="H218" s="62"/>
      <c r="I218" s="62"/>
      <c r="J218" s="58"/>
      <c r="K218" s="89"/>
      <c r="L218" s="89"/>
      <c r="M218" s="90"/>
      <c r="N218" s="90"/>
      <c r="O218" s="90"/>
      <c r="P218" s="90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/>
      <c r="C219" s="58"/>
      <c r="D219" s="59"/>
      <c r="E219" s="60"/>
      <c r="F219" s="81"/>
      <c r="G219" s="82"/>
      <c r="H219" s="62"/>
      <c r="I219" s="62"/>
      <c r="J219" s="58"/>
      <c r="K219" s="89"/>
      <c r="L219" s="89"/>
      <c r="M219" s="90"/>
      <c r="N219" s="90"/>
      <c r="O219" s="90"/>
      <c r="P219" s="90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/>
      <c r="C220" s="58"/>
      <c r="D220" s="59"/>
      <c r="E220" s="60"/>
      <c r="F220" s="81"/>
      <c r="G220" s="82"/>
      <c r="H220" s="62"/>
      <c r="I220" s="62"/>
      <c r="J220" s="58"/>
      <c r="K220" s="89"/>
      <c r="L220" s="89"/>
      <c r="M220" s="90"/>
      <c r="N220" s="90"/>
      <c r="O220" s="90"/>
      <c r="P220" s="90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/>
      <c r="C221" s="58"/>
      <c r="D221" s="59"/>
      <c r="E221" s="60"/>
      <c r="F221" s="81"/>
      <c r="G221" s="82"/>
      <c r="H221" s="62"/>
      <c r="I221" s="62"/>
      <c r="J221" s="58"/>
      <c r="K221" s="89"/>
      <c r="L221" s="89"/>
      <c r="M221" s="90"/>
      <c r="N221" s="90"/>
      <c r="O221" s="90"/>
      <c r="P221" s="90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/>
      <c r="C222" s="58"/>
      <c r="D222" s="59"/>
      <c r="E222" s="60"/>
      <c r="F222" s="81"/>
      <c r="G222" s="82"/>
      <c r="H222" s="62"/>
      <c r="I222" s="62"/>
      <c r="J222" s="58"/>
      <c r="K222" s="89"/>
      <c r="L222" s="89"/>
      <c r="M222" s="90"/>
      <c r="N222" s="90"/>
      <c r="O222" s="90"/>
      <c r="P222" s="90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/>
      <c r="C223" s="58"/>
      <c r="D223" s="59"/>
      <c r="E223" s="60"/>
      <c r="F223" s="81"/>
      <c r="G223" s="82"/>
      <c r="H223" s="62"/>
      <c r="I223" s="62"/>
      <c r="J223" s="58"/>
      <c r="K223" s="89"/>
      <c r="L223" s="89"/>
      <c r="M223" s="90"/>
      <c r="N223" s="90"/>
      <c r="O223" s="90"/>
      <c r="P223" s="90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/>
      <c r="C224" s="58"/>
      <c r="D224" s="59"/>
      <c r="E224" s="60"/>
      <c r="F224" s="81"/>
      <c r="G224" s="82"/>
      <c r="H224" s="62"/>
      <c r="I224" s="62"/>
      <c r="J224" s="58"/>
      <c r="K224" s="89"/>
      <c r="L224" s="89"/>
      <c r="M224" s="90"/>
      <c r="N224" s="90"/>
      <c r="O224" s="90"/>
      <c r="P224" s="90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/>
      <c r="C225" s="58"/>
      <c r="D225" s="59"/>
      <c r="E225" s="60"/>
      <c r="F225" s="81"/>
      <c r="G225" s="82"/>
      <c r="H225" s="62"/>
      <c r="I225" s="62"/>
      <c r="J225" s="58"/>
      <c r="K225" s="89"/>
      <c r="L225" s="89"/>
      <c r="M225" s="90"/>
      <c r="N225" s="90"/>
      <c r="O225" s="90"/>
      <c r="P225" s="90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/>
      <c r="C226" s="58"/>
      <c r="D226" s="59"/>
      <c r="E226" s="60"/>
      <c r="F226" s="81"/>
      <c r="G226" s="82"/>
      <c r="H226" s="62"/>
      <c r="I226" s="62"/>
      <c r="J226" s="58"/>
      <c r="K226" s="89"/>
      <c r="L226" s="89"/>
      <c r="M226" s="90"/>
      <c r="N226" s="90"/>
      <c r="O226" s="90"/>
      <c r="P226" s="90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/>
      <c r="C227" s="58"/>
      <c r="D227" s="59"/>
      <c r="E227" s="60"/>
      <c r="F227" s="81"/>
      <c r="G227" s="82"/>
      <c r="H227" s="62"/>
      <c r="I227" s="62"/>
      <c r="J227" s="58"/>
      <c r="K227" s="89"/>
      <c r="L227" s="89"/>
      <c r="M227" s="90"/>
      <c r="N227" s="90"/>
      <c r="O227" s="90"/>
      <c r="P227" s="90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/>
      <c r="C228" s="58"/>
      <c r="D228" s="59"/>
      <c r="E228" s="60"/>
      <c r="F228" s="81"/>
      <c r="G228" s="82"/>
      <c r="H228" s="62"/>
      <c r="I228" s="62"/>
      <c r="J228" s="58"/>
      <c r="K228" s="89"/>
      <c r="L228" s="89"/>
      <c r="M228" s="90"/>
      <c r="N228" s="90"/>
      <c r="O228" s="90"/>
      <c r="P228" s="90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/>
      <c r="C229" s="58"/>
      <c r="D229" s="59"/>
      <c r="E229" s="60"/>
      <c r="F229" s="81"/>
      <c r="G229" s="82"/>
      <c r="H229" s="62"/>
      <c r="I229" s="62"/>
      <c r="J229" s="58"/>
      <c r="K229" s="89"/>
      <c r="L229" s="89"/>
      <c r="M229" s="90"/>
      <c r="N229" s="90"/>
      <c r="O229" s="90"/>
      <c r="P229" s="90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/>
      <c r="C230" s="58"/>
      <c r="D230" s="59"/>
      <c r="E230" s="60"/>
      <c r="F230" s="81"/>
      <c r="G230" s="82"/>
      <c r="H230" s="62"/>
      <c r="I230" s="62"/>
      <c r="J230" s="58"/>
      <c r="K230" s="89"/>
      <c r="L230" s="89"/>
      <c r="M230" s="90"/>
      <c r="N230" s="90"/>
      <c r="O230" s="90"/>
      <c r="P230" s="90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/>
      <c r="C231" s="58"/>
      <c r="D231" s="59"/>
      <c r="E231" s="60"/>
      <c r="F231" s="81"/>
      <c r="G231" s="82"/>
      <c r="H231" s="62"/>
      <c r="I231" s="62"/>
      <c r="J231" s="58"/>
      <c r="K231" s="89"/>
      <c r="L231" s="89"/>
      <c r="M231" s="90"/>
      <c r="N231" s="90"/>
      <c r="O231" s="90"/>
      <c r="P231" s="90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/>
      <c r="C232" s="58"/>
      <c r="D232" s="59"/>
      <c r="E232" s="60"/>
      <c r="F232" s="81"/>
      <c r="G232" s="82"/>
      <c r="H232" s="62"/>
      <c r="I232" s="62"/>
      <c r="J232" s="58"/>
      <c r="K232" s="89"/>
      <c r="L232" s="89"/>
      <c r="M232" s="90"/>
      <c r="N232" s="90"/>
      <c r="O232" s="90"/>
      <c r="P232" s="90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/>
      <c r="C233" s="58"/>
      <c r="D233" s="59"/>
      <c r="E233" s="60"/>
      <c r="F233" s="81"/>
      <c r="G233" s="82"/>
      <c r="H233" s="62"/>
      <c r="I233" s="62"/>
      <c r="J233" s="58"/>
      <c r="K233" s="89"/>
      <c r="L233" s="89"/>
      <c r="M233" s="90"/>
      <c r="N233" s="90"/>
      <c r="O233" s="90"/>
      <c r="P233" s="90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/>
      <c r="C234" s="58"/>
      <c r="D234" s="59"/>
      <c r="E234" s="60"/>
      <c r="F234" s="81"/>
      <c r="G234" s="82"/>
      <c r="H234" s="62"/>
      <c r="I234" s="62"/>
      <c r="J234" s="58"/>
      <c r="K234" s="89"/>
      <c r="L234" s="89"/>
      <c r="M234" s="90"/>
      <c r="N234" s="90"/>
      <c r="O234" s="90"/>
      <c r="P234" s="90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/>
      <c r="C235" s="58"/>
      <c r="D235" s="59"/>
      <c r="E235" s="60"/>
      <c r="F235" s="81"/>
      <c r="G235" s="82"/>
      <c r="H235" s="62"/>
      <c r="I235" s="62"/>
      <c r="J235" s="58"/>
      <c r="K235" s="89"/>
      <c r="L235" s="89"/>
      <c r="M235" s="90"/>
      <c r="N235" s="90"/>
      <c r="O235" s="90"/>
      <c r="P235" s="90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/>
      <c r="C236" s="58"/>
      <c r="D236" s="59"/>
      <c r="E236" s="60"/>
      <c r="F236" s="81"/>
      <c r="G236" s="82"/>
      <c r="H236" s="62"/>
      <c r="I236" s="62"/>
      <c r="J236" s="58"/>
      <c r="K236" s="89"/>
      <c r="L236" s="89"/>
      <c r="M236" s="90"/>
      <c r="N236" s="90"/>
      <c r="O236" s="90"/>
      <c r="P236" s="90"/>
      <c r="Q236" s="7"/>
      <c r="R236" s="7"/>
      <c r="S236" s="7"/>
      <c r="T236" s="7"/>
      <c r="U236" s="7"/>
      <c r="V236" s="7"/>
      <c r="W236" s="7"/>
    </row>
    <row r="237" spans="1:23" ht="12.75" hidden="1" customHeight="1">
      <c r="A237" s="314"/>
      <c r="B237" s="57"/>
      <c r="C237" s="58"/>
      <c r="D237" s="59"/>
      <c r="E237" s="60"/>
      <c r="F237" s="81"/>
      <c r="G237" s="82"/>
      <c r="H237" s="62"/>
      <c r="I237" s="62"/>
      <c r="J237" s="58"/>
      <c r="K237" s="89"/>
      <c r="L237" s="89"/>
      <c r="M237" s="90"/>
      <c r="N237" s="90"/>
      <c r="O237" s="90"/>
      <c r="P237" s="90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/>
      <c r="C238" s="58"/>
      <c r="D238" s="59"/>
      <c r="E238" s="60"/>
      <c r="F238" s="81"/>
      <c r="G238" s="82"/>
      <c r="H238" s="62"/>
      <c r="I238" s="62"/>
      <c r="J238" s="58"/>
      <c r="K238" s="89"/>
      <c r="L238" s="89"/>
      <c r="M238" s="90"/>
      <c r="N238" s="90"/>
      <c r="O238" s="90"/>
      <c r="P238" s="90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/>
      <c r="C239" s="58"/>
      <c r="D239" s="59"/>
      <c r="E239" s="60"/>
      <c r="F239" s="81"/>
      <c r="G239" s="82"/>
      <c r="H239" s="62"/>
      <c r="I239" s="62"/>
      <c r="J239" s="58"/>
      <c r="K239" s="89"/>
      <c r="L239" s="89"/>
      <c r="M239" s="90"/>
      <c r="N239" s="90"/>
      <c r="O239" s="90"/>
      <c r="P239" s="90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/>
      <c r="C240" s="58"/>
      <c r="D240" s="59"/>
      <c r="E240" s="60"/>
      <c r="F240" s="81"/>
      <c r="G240" s="82"/>
      <c r="H240" s="62"/>
      <c r="I240" s="62"/>
      <c r="J240" s="58"/>
      <c r="K240" s="89"/>
      <c r="L240" s="89"/>
      <c r="M240" s="90"/>
      <c r="N240" s="90"/>
      <c r="O240" s="90"/>
      <c r="P240" s="90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/>
      <c r="C241" s="58"/>
      <c r="D241" s="59"/>
      <c r="E241" s="60"/>
      <c r="F241" s="81"/>
      <c r="G241" s="82"/>
      <c r="H241" s="62"/>
      <c r="I241" s="62"/>
      <c r="J241" s="58"/>
      <c r="K241" s="89"/>
      <c r="L241" s="89"/>
      <c r="M241" s="90"/>
      <c r="N241" s="90"/>
      <c r="O241" s="90"/>
      <c r="P241" s="90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/>
      <c r="C242" s="58"/>
      <c r="D242" s="59"/>
      <c r="E242" s="60"/>
      <c r="F242" s="81"/>
      <c r="G242" s="82"/>
      <c r="H242" s="62"/>
      <c r="I242" s="62"/>
      <c r="J242" s="58"/>
      <c r="K242" s="89"/>
      <c r="L242" s="89"/>
      <c r="M242" s="90"/>
      <c r="N242" s="90"/>
      <c r="O242" s="90"/>
      <c r="P242" s="90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/>
      <c r="D243" s="59"/>
      <c r="E243" s="60"/>
      <c r="F243" s="81"/>
      <c r="G243" s="82"/>
      <c r="H243" s="62"/>
      <c r="I243" s="62"/>
      <c r="J243" s="58"/>
      <c r="K243" s="89"/>
      <c r="L243" s="89"/>
      <c r="M243" s="90"/>
      <c r="N243" s="90"/>
      <c r="O243" s="90"/>
      <c r="P243" s="90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/>
      <c r="C244" s="58"/>
      <c r="D244" s="59"/>
      <c r="E244" s="60"/>
      <c r="F244" s="81"/>
      <c r="G244" s="82"/>
      <c r="H244" s="62"/>
      <c r="I244" s="62"/>
      <c r="J244" s="58"/>
      <c r="K244" s="89"/>
      <c r="L244" s="89"/>
      <c r="M244" s="90"/>
      <c r="N244" s="90"/>
      <c r="O244" s="90"/>
      <c r="P244" s="90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/>
      <c r="C245" s="58"/>
      <c r="D245" s="59"/>
      <c r="E245" s="60"/>
      <c r="F245" s="81"/>
      <c r="G245" s="82"/>
      <c r="H245" s="62"/>
      <c r="I245" s="62"/>
      <c r="J245" s="58"/>
      <c r="K245" s="89"/>
      <c r="L245" s="89"/>
      <c r="M245" s="90"/>
      <c r="N245" s="90"/>
      <c r="O245" s="90"/>
      <c r="P245" s="90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/>
      <c r="C246" s="58"/>
      <c r="D246" s="59"/>
      <c r="E246" s="60"/>
      <c r="F246" s="81"/>
      <c r="G246" s="82"/>
      <c r="H246" s="62"/>
      <c r="I246" s="62"/>
      <c r="J246" s="58"/>
      <c r="K246" s="89"/>
      <c r="L246" s="89"/>
      <c r="M246" s="90"/>
      <c r="N246" s="90"/>
      <c r="O246" s="90"/>
      <c r="P246" s="90"/>
      <c r="Q246" s="7"/>
      <c r="R246" s="7"/>
      <c r="S246" s="7"/>
      <c r="T246" s="7"/>
      <c r="U246" s="7"/>
      <c r="V246" s="7"/>
      <c r="W246" s="7"/>
    </row>
    <row r="247" spans="1:23" ht="15.2" hidden="1" customHeight="1" thickBot="1">
      <c r="A247" s="314"/>
      <c r="B247" s="316" t="s">
        <v>516</v>
      </c>
      <c r="C247" s="316"/>
      <c r="D247" s="316"/>
      <c r="E247" s="316"/>
      <c r="F247" s="316"/>
      <c r="G247" s="316"/>
      <c r="H247" s="77">
        <f>SUM(H198:H246)</f>
        <v>0</v>
      </c>
      <c r="I247" s="77">
        <f>SUM(I198:I246)</f>
        <v>0</v>
      </c>
      <c r="J247" s="77">
        <f>SUM(J198:J246)</f>
        <v>0</v>
      </c>
      <c r="K247" s="77">
        <f>SUM(K198:K246)</f>
        <v>0</v>
      </c>
      <c r="L247" s="78">
        <f>IF(H247=0,0,(I247/H247*100))</f>
        <v>0</v>
      </c>
      <c r="M247" s="73">
        <f>IF(J247=0,0,(K247/J247*100))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2.75" hidden="1" customHeight="1">
      <c r="A248" s="314"/>
      <c r="B248" s="57" t="s">
        <v>441</v>
      </c>
      <c r="C248" s="58" t="s">
        <v>289</v>
      </c>
      <c r="D248" s="59"/>
      <c r="E248" s="60"/>
      <c r="F248" s="81"/>
      <c r="G248" s="82"/>
      <c r="H248" s="62"/>
      <c r="I248" s="62"/>
      <c r="J248" s="58"/>
      <c r="K248" s="89"/>
      <c r="L248" s="89"/>
      <c r="M248" s="90"/>
      <c r="N248" s="90"/>
      <c r="O248" s="90"/>
      <c r="P248" s="90"/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14"/>
      <c r="B249" s="57" t="s">
        <v>645</v>
      </c>
      <c r="C249" s="58" t="s">
        <v>108</v>
      </c>
      <c r="D249" s="59" t="s">
        <v>294</v>
      </c>
      <c r="E249" s="60"/>
      <c r="F249" s="81"/>
      <c r="G249" s="82"/>
      <c r="H249" s="62"/>
      <c r="I249" s="62"/>
      <c r="J249" s="58"/>
      <c r="K249" s="89"/>
      <c r="L249" s="89"/>
      <c r="M249" s="90"/>
      <c r="N249" s="90"/>
      <c r="O249" s="90"/>
      <c r="P249" s="90"/>
      <c r="Q249" s="7"/>
      <c r="R249" s="7"/>
      <c r="S249" s="7"/>
      <c r="T249" s="7"/>
      <c r="U249" s="7"/>
      <c r="V249" s="7"/>
      <c r="W249" s="7"/>
    </row>
    <row r="250" spans="1:23" ht="12.75" hidden="1" customHeight="1">
      <c r="A250" s="314"/>
      <c r="B250" s="57" t="s">
        <v>478</v>
      </c>
      <c r="C250" s="58" t="s">
        <v>126</v>
      </c>
      <c r="D250" s="59" t="s">
        <v>79</v>
      </c>
      <c r="E250" s="60"/>
      <c r="F250" s="81"/>
      <c r="G250" s="82"/>
      <c r="H250" s="62"/>
      <c r="I250" s="62"/>
      <c r="J250" s="58"/>
      <c r="K250" s="83"/>
      <c r="L250" s="83"/>
      <c r="M250" s="84"/>
      <c r="N250" s="84"/>
      <c r="O250" s="84"/>
      <c r="P250" s="84"/>
      <c r="Q250" s="7"/>
      <c r="R250" s="7"/>
      <c r="S250" s="7"/>
      <c r="T250" s="7"/>
      <c r="U250" s="7"/>
      <c r="V250" s="7"/>
      <c r="W250" s="7"/>
    </row>
    <row r="251" spans="1:23" ht="12.75" hidden="1" customHeight="1">
      <c r="A251" s="314"/>
      <c r="B251" s="57" t="s">
        <v>578</v>
      </c>
      <c r="C251" s="58"/>
      <c r="D251" s="59"/>
      <c r="E251" s="60"/>
      <c r="F251" s="81"/>
      <c r="G251" s="82"/>
      <c r="H251" s="62"/>
      <c r="I251" s="62"/>
      <c r="J251" s="58"/>
      <c r="K251" s="83"/>
      <c r="L251" s="83"/>
      <c r="M251" s="84"/>
      <c r="N251" s="84"/>
      <c r="O251" s="84"/>
      <c r="P251" s="84"/>
      <c r="Q251" s="7"/>
      <c r="R251" s="7"/>
      <c r="S251" s="7"/>
      <c r="T251" s="7"/>
      <c r="U251" s="7"/>
      <c r="V251" s="7"/>
      <c r="W251" s="7"/>
    </row>
    <row r="252" spans="1:23" ht="12.75" hidden="1" customHeight="1">
      <c r="A252" s="314"/>
      <c r="B252" s="57" t="s">
        <v>287</v>
      </c>
      <c r="C252" s="58" t="s">
        <v>280</v>
      </c>
      <c r="D252" s="58" t="s">
        <v>291</v>
      </c>
      <c r="E252" s="60"/>
      <c r="F252" s="81"/>
      <c r="G252" s="82"/>
      <c r="H252" s="62"/>
      <c r="I252" s="62"/>
      <c r="J252" s="58"/>
      <c r="K252" s="83"/>
      <c r="L252" s="83"/>
      <c r="M252" s="84"/>
      <c r="N252" s="84"/>
      <c r="O252" s="84"/>
      <c r="P252" s="84"/>
      <c r="Q252" s="7"/>
      <c r="R252" s="7"/>
      <c r="S252" s="7"/>
      <c r="T252" s="7"/>
      <c r="U252" s="7"/>
      <c r="V252" s="7"/>
      <c r="W252" s="7"/>
    </row>
    <row r="253" spans="1:23" ht="12.75" hidden="1" customHeight="1">
      <c r="A253" s="314"/>
      <c r="B253" s="57" t="s">
        <v>412</v>
      </c>
      <c r="C253" s="58" t="s">
        <v>108</v>
      </c>
      <c r="D253" s="59" t="s">
        <v>159</v>
      </c>
      <c r="E253" s="60"/>
      <c r="F253" s="81"/>
      <c r="G253" s="82"/>
      <c r="H253" s="62"/>
      <c r="I253" s="62"/>
      <c r="J253" s="58"/>
      <c r="K253" s="83"/>
      <c r="L253" s="83"/>
      <c r="M253" s="84"/>
      <c r="N253" s="84"/>
      <c r="O253" s="84"/>
      <c r="P253" s="84"/>
      <c r="Q253" s="7"/>
      <c r="R253" s="7"/>
      <c r="S253" s="7"/>
      <c r="T253" s="7"/>
      <c r="U253" s="7"/>
      <c r="V253" s="7"/>
      <c r="W253" s="7"/>
    </row>
    <row r="254" spans="1:23" ht="12.75" hidden="1" customHeight="1">
      <c r="A254" s="314"/>
      <c r="B254" s="57" t="s">
        <v>162</v>
      </c>
      <c r="C254" s="58" t="s">
        <v>91</v>
      </c>
      <c r="D254" s="59" t="s">
        <v>159</v>
      </c>
      <c r="E254" s="60"/>
      <c r="F254" s="81"/>
      <c r="G254" s="82"/>
      <c r="H254" s="62"/>
      <c r="I254" s="62"/>
      <c r="J254" s="58"/>
      <c r="K254" s="83"/>
      <c r="L254" s="83"/>
      <c r="M254" s="84"/>
      <c r="N254" s="84"/>
      <c r="O254" s="84"/>
      <c r="P254" s="84"/>
      <c r="Q254" s="7"/>
      <c r="R254" s="7"/>
      <c r="S254" s="7"/>
      <c r="T254" s="7"/>
      <c r="U254" s="7"/>
      <c r="V254" s="7"/>
      <c r="W254" s="7"/>
    </row>
    <row r="255" spans="1:23" ht="12.75" hidden="1" customHeight="1">
      <c r="A255" s="314"/>
      <c r="B255" s="57" t="s">
        <v>162</v>
      </c>
      <c r="C255" s="58" t="s">
        <v>91</v>
      </c>
      <c r="D255" s="59" t="s">
        <v>127</v>
      </c>
      <c r="E255" s="60"/>
      <c r="F255" s="81"/>
      <c r="G255" s="82"/>
      <c r="H255" s="62"/>
      <c r="I255" s="62"/>
      <c r="J255" s="58"/>
      <c r="K255" s="83"/>
      <c r="L255" s="83"/>
      <c r="M255" s="84"/>
      <c r="N255" s="84"/>
      <c r="O255" s="84"/>
      <c r="P255" s="84"/>
      <c r="Q255" s="7"/>
      <c r="R255" s="7"/>
      <c r="S255" s="7"/>
      <c r="T255" s="7"/>
      <c r="U255" s="7"/>
      <c r="V255" s="7"/>
      <c r="W255" s="7"/>
    </row>
    <row r="256" spans="1:23" ht="12.75" hidden="1" customHeight="1">
      <c r="A256" s="314"/>
      <c r="B256" s="57" t="s">
        <v>163</v>
      </c>
      <c r="C256" s="58" t="s">
        <v>108</v>
      </c>
      <c r="D256" s="59" t="s">
        <v>101</v>
      </c>
      <c r="E256" s="60"/>
      <c r="F256" s="81"/>
      <c r="G256" s="82"/>
      <c r="H256" s="62"/>
      <c r="I256" s="62"/>
      <c r="J256" s="58"/>
      <c r="K256" s="83"/>
      <c r="L256" s="83"/>
      <c r="M256" s="84"/>
      <c r="N256" s="84"/>
      <c r="O256" s="84"/>
      <c r="P256" s="84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14"/>
      <c r="B257" s="57" t="s">
        <v>163</v>
      </c>
      <c r="C257" s="58" t="s">
        <v>91</v>
      </c>
      <c r="D257" s="59" t="s">
        <v>127</v>
      </c>
      <c r="E257" s="60"/>
      <c r="F257" s="81"/>
      <c r="G257" s="82"/>
      <c r="H257" s="62"/>
      <c r="I257" s="62"/>
      <c r="J257" s="58"/>
      <c r="K257" s="83"/>
      <c r="L257" s="83"/>
      <c r="M257" s="84"/>
      <c r="N257" s="84"/>
      <c r="O257" s="84"/>
      <c r="P257" s="84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14"/>
      <c r="B258" s="57" t="s">
        <v>164</v>
      </c>
      <c r="C258" s="58" t="s">
        <v>91</v>
      </c>
      <c r="D258" s="59" t="s">
        <v>101</v>
      </c>
      <c r="E258" s="60"/>
      <c r="F258" s="81"/>
      <c r="G258" s="82"/>
      <c r="H258" s="62"/>
      <c r="I258" s="62"/>
      <c r="J258" s="58"/>
      <c r="K258" s="83"/>
      <c r="L258" s="83"/>
      <c r="M258" s="84"/>
      <c r="N258" s="84"/>
      <c r="O258" s="84"/>
      <c r="P258" s="84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14"/>
      <c r="B259" s="57" t="s">
        <v>165</v>
      </c>
      <c r="C259" s="58" t="s">
        <v>91</v>
      </c>
      <c r="D259" s="59"/>
      <c r="E259" s="60"/>
      <c r="F259" s="81"/>
      <c r="G259" s="82"/>
      <c r="H259" s="62"/>
      <c r="I259" s="62"/>
      <c r="J259" s="58"/>
      <c r="K259" s="83"/>
      <c r="L259" s="83"/>
      <c r="M259" s="84"/>
      <c r="N259" s="84"/>
      <c r="O259" s="84"/>
      <c r="P259" s="84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14"/>
      <c r="B260" s="57" t="s">
        <v>166</v>
      </c>
      <c r="C260" s="58" t="s">
        <v>108</v>
      </c>
      <c r="D260" s="59"/>
      <c r="E260" s="60"/>
      <c r="F260" s="81"/>
      <c r="G260" s="82"/>
      <c r="H260" s="62"/>
      <c r="I260" s="62"/>
      <c r="J260" s="58"/>
      <c r="K260" s="83"/>
      <c r="L260" s="83"/>
      <c r="M260" s="84"/>
      <c r="N260" s="84"/>
      <c r="O260" s="84"/>
      <c r="P260" s="84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14"/>
      <c r="B261" s="57" t="s">
        <v>167</v>
      </c>
      <c r="C261" s="58" t="s">
        <v>108</v>
      </c>
      <c r="D261" s="59" t="s">
        <v>168</v>
      </c>
      <c r="E261" s="60"/>
      <c r="F261" s="81"/>
      <c r="G261" s="82"/>
      <c r="H261" s="62"/>
      <c r="I261" s="62"/>
      <c r="J261" s="58"/>
      <c r="K261" s="83"/>
      <c r="L261" s="83"/>
      <c r="M261" s="84"/>
      <c r="N261" s="84"/>
      <c r="O261" s="84"/>
      <c r="P261" s="84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14"/>
      <c r="B262" s="57" t="s">
        <v>169</v>
      </c>
      <c r="C262" s="58" t="s">
        <v>108</v>
      </c>
      <c r="D262" s="59" t="s">
        <v>170</v>
      </c>
      <c r="E262" s="60"/>
      <c r="F262" s="81"/>
      <c r="G262" s="82"/>
      <c r="H262" s="62"/>
      <c r="I262" s="62"/>
      <c r="J262" s="58"/>
      <c r="K262" s="83"/>
      <c r="L262" s="83"/>
      <c r="M262" s="84"/>
      <c r="N262" s="84"/>
      <c r="O262" s="84"/>
      <c r="P262" s="84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14"/>
      <c r="B263" s="57" t="s">
        <v>131</v>
      </c>
      <c r="C263" s="58" t="s">
        <v>108</v>
      </c>
      <c r="D263" s="59"/>
      <c r="E263" s="60"/>
      <c r="F263" s="81"/>
      <c r="G263" s="82"/>
      <c r="H263" s="62"/>
      <c r="I263" s="62"/>
      <c r="J263" s="58"/>
      <c r="K263" s="83"/>
      <c r="L263" s="83"/>
      <c r="M263" s="84"/>
      <c r="N263" s="84"/>
      <c r="O263" s="84"/>
      <c r="P263" s="84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14"/>
      <c r="B264" s="57" t="s">
        <v>171</v>
      </c>
      <c r="C264" s="58" t="s">
        <v>108</v>
      </c>
      <c r="D264" s="91"/>
      <c r="E264" s="60"/>
      <c r="F264" s="81"/>
      <c r="G264" s="82"/>
      <c r="H264" s="62"/>
      <c r="I264" s="62"/>
      <c r="J264" s="58"/>
      <c r="K264" s="83"/>
      <c r="L264" s="83"/>
      <c r="M264" s="84"/>
      <c r="N264" s="84"/>
      <c r="O264" s="84"/>
      <c r="P264" s="84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14"/>
      <c r="B265" s="57" t="s">
        <v>172</v>
      </c>
      <c r="C265" s="58" t="s">
        <v>91</v>
      </c>
      <c r="D265" s="59"/>
      <c r="E265" s="60"/>
      <c r="F265" s="81"/>
      <c r="G265" s="82"/>
      <c r="H265" s="62"/>
      <c r="I265" s="62"/>
      <c r="J265" s="58"/>
      <c r="K265" s="83"/>
      <c r="L265" s="83"/>
      <c r="M265" s="84"/>
      <c r="N265" s="84"/>
      <c r="O265" s="84"/>
      <c r="P265" s="84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14"/>
      <c r="B266" s="57" t="s">
        <v>173</v>
      </c>
      <c r="C266" s="58" t="s">
        <v>108</v>
      </c>
      <c r="D266" s="59"/>
      <c r="E266" s="60"/>
      <c r="F266" s="81"/>
      <c r="G266" s="82"/>
      <c r="H266" s="62"/>
      <c r="I266" s="62"/>
      <c r="J266" s="58"/>
      <c r="K266" s="83"/>
      <c r="L266" s="83"/>
      <c r="M266" s="84"/>
      <c r="N266" s="84"/>
      <c r="O266" s="84"/>
      <c r="P266" s="84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14"/>
      <c r="B267" s="57" t="s">
        <v>109</v>
      </c>
      <c r="C267" s="58" t="s">
        <v>108</v>
      </c>
      <c r="D267" s="59"/>
      <c r="E267" s="60"/>
      <c r="F267" s="81"/>
      <c r="G267" s="82"/>
      <c r="H267" s="62"/>
      <c r="I267" s="62"/>
      <c r="J267" s="58"/>
      <c r="K267" s="83"/>
      <c r="L267" s="83"/>
      <c r="M267" s="84"/>
      <c r="N267" s="84"/>
      <c r="O267" s="84"/>
      <c r="P267" s="84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14"/>
      <c r="B268" s="57" t="s">
        <v>128</v>
      </c>
      <c r="C268" s="58" t="s">
        <v>108</v>
      </c>
      <c r="D268" s="91"/>
      <c r="E268" s="60"/>
      <c r="F268" s="81"/>
      <c r="G268" s="82"/>
      <c r="H268" s="62"/>
      <c r="I268" s="62"/>
      <c r="J268" s="58"/>
      <c r="K268" s="83"/>
      <c r="L268" s="83"/>
      <c r="M268" s="84"/>
      <c r="N268" s="84"/>
      <c r="O268" s="84"/>
      <c r="P268" s="84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14"/>
      <c r="B269" s="57" t="s">
        <v>160</v>
      </c>
      <c r="C269" s="58" t="s">
        <v>108</v>
      </c>
      <c r="D269" s="91"/>
      <c r="E269" s="60"/>
      <c r="F269" s="81"/>
      <c r="G269" s="82"/>
      <c r="H269" s="62"/>
      <c r="I269" s="62"/>
      <c r="J269" s="58"/>
      <c r="K269" s="83"/>
      <c r="L269" s="83"/>
      <c r="M269" s="84"/>
      <c r="N269" s="84"/>
      <c r="O269" s="84"/>
      <c r="P269" s="84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14"/>
      <c r="B270" s="57" t="s">
        <v>174</v>
      </c>
      <c r="C270" s="58" t="s">
        <v>54</v>
      </c>
      <c r="D270" s="59" t="s">
        <v>175</v>
      </c>
      <c r="E270" s="60" t="s">
        <v>176</v>
      </c>
      <c r="F270" s="81"/>
      <c r="G270" s="82"/>
      <c r="H270" s="62"/>
      <c r="I270" s="62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14"/>
      <c r="B271" s="57" t="s">
        <v>177</v>
      </c>
      <c r="C271" s="58" t="s">
        <v>178</v>
      </c>
      <c r="D271" s="59" t="s">
        <v>43</v>
      </c>
      <c r="E271" s="60"/>
      <c r="F271" s="81"/>
      <c r="G271" s="82"/>
      <c r="H271" s="62"/>
      <c r="I271" s="62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14"/>
      <c r="B272" s="57" t="s">
        <v>179</v>
      </c>
      <c r="C272" s="58" t="s">
        <v>180</v>
      </c>
      <c r="D272" s="59" t="s">
        <v>43</v>
      </c>
      <c r="E272" s="60"/>
      <c r="F272" s="81"/>
      <c r="G272" s="82"/>
      <c r="H272" s="62"/>
      <c r="I272" s="62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14"/>
      <c r="B273" s="57" t="s">
        <v>10</v>
      </c>
      <c r="C273" s="58" t="s">
        <v>178</v>
      </c>
      <c r="D273" s="59" t="s">
        <v>43</v>
      </c>
      <c r="E273" s="60"/>
      <c r="F273" s="81"/>
      <c r="G273" s="82"/>
      <c r="H273" s="62"/>
      <c r="I273" s="62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14"/>
      <c r="B274" s="57" t="s">
        <v>181</v>
      </c>
      <c r="C274" s="58" t="s">
        <v>43</v>
      </c>
      <c r="D274" s="59" t="s">
        <v>182</v>
      </c>
      <c r="E274" s="60" t="s">
        <v>183</v>
      </c>
      <c r="F274" s="81"/>
      <c r="G274" s="82"/>
      <c r="H274" s="62"/>
      <c r="I274" s="62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14"/>
      <c r="B275" s="57" t="s">
        <v>140</v>
      </c>
      <c r="C275" s="58" t="s">
        <v>42</v>
      </c>
      <c r="D275" s="59" t="s">
        <v>184</v>
      </c>
      <c r="E275" s="60" t="s">
        <v>185</v>
      </c>
      <c r="F275" s="81"/>
      <c r="G275" s="82"/>
      <c r="H275" s="62"/>
      <c r="I275" s="62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14"/>
      <c r="B276" s="57" t="s">
        <v>138</v>
      </c>
      <c r="C276" s="58" t="s">
        <v>54</v>
      </c>
      <c r="D276" s="59" t="s">
        <v>186</v>
      </c>
      <c r="E276" s="60"/>
      <c r="F276" s="81"/>
      <c r="G276" s="82"/>
      <c r="H276" s="62"/>
      <c r="I276" s="62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14"/>
      <c r="B277" s="57" t="s">
        <v>78</v>
      </c>
      <c r="C277" s="58" t="s">
        <v>42</v>
      </c>
      <c r="D277" s="59" t="s">
        <v>79</v>
      </c>
      <c r="E277" s="60"/>
      <c r="F277" s="81"/>
      <c r="G277" s="82"/>
      <c r="H277" s="62"/>
      <c r="I277" s="62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14"/>
      <c r="B278" s="57" t="s">
        <v>187</v>
      </c>
      <c r="C278" s="58" t="s">
        <v>42</v>
      </c>
      <c r="D278" s="59" t="s">
        <v>188</v>
      </c>
      <c r="E278" s="60" t="s">
        <v>189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14"/>
      <c r="B279" s="57" t="s">
        <v>187</v>
      </c>
      <c r="C279" s="58" t="s">
        <v>42</v>
      </c>
      <c r="D279" s="59" t="s">
        <v>161</v>
      </c>
      <c r="E279" s="60" t="s">
        <v>189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14"/>
      <c r="B280" s="57" t="s">
        <v>135</v>
      </c>
      <c r="C280" s="58" t="s">
        <v>42</v>
      </c>
      <c r="D280" s="59" t="s">
        <v>49</v>
      </c>
      <c r="E280" s="60" t="s">
        <v>190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14"/>
      <c r="B281" s="57" t="s">
        <v>82</v>
      </c>
      <c r="C281" s="59" t="s">
        <v>108</v>
      </c>
      <c r="D281" s="59" t="s">
        <v>191</v>
      </c>
      <c r="E281" s="60" t="s">
        <v>192</v>
      </c>
      <c r="F281" s="81"/>
      <c r="G281" s="82"/>
      <c r="H281" s="62"/>
      <c r="I281" s="62"/>
      <c r="J281" s="58"/>
      <c r="K281" s="5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14"/>
      <c r="B282" s="57" t="s">
        <v>82</v>
      </c>
      <c r="C282" s="59" t="s">
        <v>193</v>
      </c>
      <c r="D282" s="59" t="s">
        <v>193</v>
      </c>
      <c r="E282" s="60" t="s">
        <v>84</v>
      </c>
      <c r="F282" s="81"/>
      <c r="G282" s="82"/>
      <c r="H282" s="62"/>
      <c r="I282" s="62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14"/>
      <c r="B283" s="57" t="s">
        <v>82</v>
      </c>
      <c r="C283" s="58" t="s">
        <v>58</v>
      </c>
      <c r="D283" s="58" t="s">
        <v>58</v>
      </c>
      <c r="E283" s="60" t="s">
        <v>84</v>
      </c>
      <c r="F283" s="81"/>
      <c r="G283" s="82"/>
      <c r="H283" s="62"/>
      <c r="I283" s="62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14"/>
      <c r="B284" s="57" t="s">
        <v>82</v>
      </c>
      <c r="C284" s="58" t="s">
        <v>51</v>
      </c>
      <c r="D284" s="58" t="s">
        <v>51</v>
      </c>
      <c r="E284" s="60" t="s">
        <v>84</v>
      </c>
      <c r="F284" s="81"/>
      <c r="G284" s="82"/>
      <c r="H284" s="62"/>
      <c r="I284" s="62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14"/>
      <c r="B285" s="57" t="s">
        <v>194</v>
      </c>
      <c r="C285" s="58" t="s">
        <v>42</v>
      </c>
      <c r="D285" s="59" t="s">
        <v>119</v>
      </c>
      <c r="E285" s="60"/>
      <c r="F285" s="81"/>
      <c r="G285" s="82"/>
      <c r="H285" s="62"/>
      <c r="I285" s="62"/>
      <c r="J285" s="58"/>
      <c r="K285" s="92"/>
      <c r="L285" s="92"/>
      <c r="M285" s="88"/>
      <c r="N285" s="88"/>
      <c r="O285" s="88"/>
      <c r="P285" s="88"/>
      <c r="Q285" s="7"/>
      <c r="R285" s="7"/>
      <c r="S285" s="7"/>
      <c r="T285" s="7"/>
      <c r="U285" s="7"/>
      <c r="V285" s="7"/>
      <c r="W285" s="7"/>
    </row>
    <row r="286" spans="1:23" ht="12.75" hidden="1" customHeight="1">
      <c r="A286" s="314"/>
      <c r="B286" s="57" t="s">
        <v>194</v>
      </c>
      <c r="C286" s="58" t="s">
        <v>42</v>
      </c>
      <c r="D286" s="59" t="s">
        <v>126</v>
      </c>
      <c r="E286" s="60"/>
      <c r="F286" s="81"/>
      <c r="G286" s="82"/>
      <c r="H286" s="62"/>
      <c r="I286" s="62"/>
      <c r="J286" s="58"/>
      <c r="K286" s="92"/>
      <c r="L286" s="92"/>
      <c r="M286" s="88"/>
      <c r="N286" s="88"/>
      <c r="O286" s="88"/>
      <c r="P286" s="88"/>
      <c r="Q286" s="7"/>
      <c r="R286" s="7"/>
      <c r="S286" s="7"/>
      <c r="T286" s="7"/>
      <c r="U286" s="7"/>
      <c r="V286" s="7"/>
      <c r="W286" s="7"/>
    </row>
    <row r="287" spans="1:23" ht="12.75" hidden="1" customHeight="1">
      <c r="A287" s="314"/>
      <c r="B287" s="57" t="s">
        <v>118</v>
      </c>
      <c r="C287" s="58" t="s">
        <v>42</v>
      </c>
      <c r="D287" s="58" t="s">
        <v>193</v>
      </c>
      <c r="E287" s="60"/>
      <c r="F287" s="81"/>
      <c r="G287" s="82"/>
      <c r="H287" s="62"/>
      <c r="I287" s="62"/>
      <c r="J287" s="58"/>
      <c r="K287" s="92"/>
      <c r="L287" s="92"/>
      <c r="M287" s="88"/>
      <c r="N287" s="88"/>
      <c r="O287" s="88"/>
      <c r="P287" s="88"/>
      <c r="Q287" s="7"/>
      <c r="R287" s="7"/>
      <c r="S287" s="7"/>
      <c r="T287" s="7"/>
      <c r="U287" s="7"/>
      <c r="V287" s="7"/>
      <c r="W287" s="7"/>
    </row>
    <row r="288" spans="1:23" ht="12.75" hidden="1" customHeight="1">
      <c r="A288" s="314"/>
      <c r="B288" s="57" t="s">
        <v>118</v>
      </c>
      <c r="C288" s="58" t="s">
        <v>42</v>
      </c>
      <c r="D288" s="59" t="s">
        <v>51</v>
      </c>
      <c r="E288" s="60" t="s">
        <v>84</v>
      </c>
      <c r="F288" s="81"/>
      <c r="G288" s="82"/>
      <c r="H288" s="62"/>
      <c r="I288" s="62"/>
      <c r="J288" s="58"/>
      <c r="K288" s="92"/>
      <c r="L288" s="92"/>
      <c r="M288" s="88"/>
      <c r="N288" s="88"/>
      <c r="O288" s="88"/>
      <c r="P288" s="88"/>
      <c r="Q288" s="7"/>
      <c r="R288" s="7"/>
      <c r="S288" s="7"/>
      <c r="T288" s="7"/>
      <c r="U288" s="7"/>
      <c r="V288" s="7"/>
      <c r="W288" s="7"/>
    </row>
    <row r="289" spans="1:23" ht="12.75" hidden="1" customHeight="1">
      <c r="A289" s="314"/>
      <c r="B289" s="57" t="s">
        <v>195</v>
      </c>
      <c r="C289" s="59" t="s">
        <v>193</v>
      </c>
      <c r="D289" s="59" t="s">
        <v>193</v>
      </c>
      <c r="E289" s="60" t="s">
        <v>192</v>
      </c>
      <c r="F289" s="81"/>
      <c r="G289" s="82"/>
      <c r="H289" s="62"/>
      <c r="I289" s="62"/>
      <c r="J289" s="58"/>
      <c r="K289" s="92"/>
      <c r="L289" s="92"/>
      <c r="M289" s="88"/>
      <c r="N289" s="88"/>
      <c r="O289" s="88"/>
      <c r="P289" s="88"/>
      <c r="Q289" s="7"/>
      <c r="R289" s="7"/>
      <c r="S289" s="7"/>
      <c r="T289" s="7"/>
      <c r="U289" s="7"/>
      <c r="V289" s="7"/>
      <c r="W289" s="7"/>
    </row>
    <row r="290" spans="1:23" ht="12.75" hidden="1" customHeight="1">
      <c r="A290" s="314"/>
      <c r="B290" s="57" t="s">
        <v>196</v>
      </c>
      <c r="C290" s="58" t="s">
        <v>54</v>
      </c>
      <c r="D290" s="58" t="s">
        <v>126</v>
      </c>
      <c r="E290" s="60"/>
      <c r="F290" s="81"/>
      <c r="G290" s="82"/>
      <c r="H290" s="62"/>
      <c r="I290" s="62"/>
      <c r="J290" s="58"/>
      <c r="K290" s="92"/>
      <c r="L290" s="92"/>
      <c r="M290" s="88"/>
      <c r="N290" s="88"/>
      <c r="O290" s="88"/>
      <c r="P290" s="88"/>
      <c r="Q290" s="7"/>
      <c r="R290" s="7"/>
      <c r="S290" s="7"/>
      <c r="T290" s="7"/>
      <c r="U290" s="7"/>
      <c r="V290" s="7"/>
      <c r="W290" s="7"/>
    </row>
    <row r="291" spans="1:23" ht="12.75" hidden="1" customHeight="1">
      <c r="A291" s="314"/>
      <c r="B291" s="57" t="s">
        <v>197</v>
      </c>
      <c r="C291" s="58" t="s">
        <v>54</v>
      </c>
      <c r="D291" s="58" t="s">
        <v>51</v>
      </c>
      <c r="E291" s="60" t="s">
        <v>198</v>
      </c>
      <c r="F291" s="81"/>
      <c r="G291" s="82"/>
      <c r="H291" s="62"/>
      <c r="I291" s="62"/>
      <c r="J291" s="58"/>
      <c r="K291" s="92"/>
      <c r="L291" s="92"/>
      <c r="M291" s="88"/>
      <c r="N291" s="88"/>
      <c r="O291" s="88"/>
      <c r="P291" s="88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14"/>
      <c r="B292" s="57" t="s">
        <v>199</v>
      </c>
      <c r="C292" s="58" t="s">
        <v>111</v>
      </c>
      <c r="D292" s="58" t="s">
        <v>111</v>
      </c>
      <c r="E292" s="60"/>
      <c r="F292" s="81"/>
      <c r="G292" s="82"/>
      <c r="H292" s="62"/>
      <c r="I292" s="62"/>
      <c r="J292" s="58"/>
      <c r="K292" s="92"/>
      <c r="L292" s="92"/>
      <c r="M292" s="88"/>
      <c r="N292" s="88"/>
      <c r="O292" s="88"/>
      <c r="P292" s="88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14"/>
      <c r="B293" s="57" t="s">
        <v>200</v>
      </c>
      <c r="C293" s="58" t="s">
        <v>43</v>
      </c>
      <c r="D293" s="59" t="s">
        <v>79</v>
      </c>
      <c r="E293" s="60"/>
      <c r="F293" s="81"/>
      <c r="G293" s="82"/>
      <c r="H293" s="62"/>
      <c r="I293" s="62"/>
      <c r="J293" s="58"/>
      <c r="K293" s="92"/>
      <c r="L293" s="92"/>
      <c r="M293" s="88"/>
      <c r="N293" s="88"/>
      <c r="O293" s="88"/>
      <c r="P293" s="88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14"/>
      <c r="B294" s="57" t="s">
        <v>200</v>
      </c>
      <c r="C294" s="58" t="s">
        <v>127</v>
      </c>
      <c r="D294" s="58" t="s">
        <v>127</v>
      </c>
      <c r="E294" s="60"/>
      <c r="F294" s="81"/>
      <c r="G294" s="82"/>
      <c r="H294" s="62"/>
      <c r="I294" s="62"/>
      <c r="J294" s="58"/>
      <c r="K294" s="92"/>
      <c r="L294" s="92"/>
      <c r="M294" s="88"/>
      <c r="N294" s="88"/>
      <c r="O294" s="88"/>
      <c r="P294" s="88"/>
      <c r="Q294" s="7"/>
      <c r="R294" s="7" t="s">
        <v>201</v>
      </c>
      <c r="S294" s="7"/>
      <c r="T294" s="7"/>
      <c r="U294" s="7"/>
      <c r="V294" s="7"/>
      <c r="W294" s="7"/>
    </row>
    <row r="295" spans="1:23" ht="12.75" hidden="1" customHeight="1">
      <c r="A295" s="314"/>
      <c r="B295" s="57" t="s">
        <v>202</v>
      </c>
      <c r="C295" s="59" t="s">
        <v>98</v>
      </c>
      <c r="D295" s="59" t="s">
        <v>111</v>
      </c>
      <c r="E295" s="60"/>
      <c r="F295" s="81"/>
      <c r="G295" s="82"/>
      <c r="H295" s="62"/>
      <c r="I295" s="62"/>
      <c r="J295" s="58"/>
      <c r="K295" s="92"/>
      <c r="L295" s="92"/>
      <c r="M295" s="88"/>
      <c r="N295" s="88"/>
      <c r="O295" s="88"/>
      <c r="P295" s="88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14"/>
      <c r="B296" s="57" t="s">
        <v>202</v>
      </c>
      <c r="C296" s="58" t="s">
        <v>98</v>
      </c>
      <c r="D296" s="59" t="s">
        <v>79</v>
      </c>
      <c r="E296" s="60"/>
      <c r="F296" s="81"/>
      <c r="G296" s="82"/>
      <c r="H296" s="62"/>
      <c r="I296" s="62"/>
      <c r="K296" s="92"/>
      <c r="L296" s="92"/>
      <c r="M296" s="88"/>
      <c r="N296" s="88"/>
      <c r="O296" s="88"/>
      <c r="P296" s="88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14"/>
      <c r="B297" s="57" t="s">
        <v>203</v>
      </c>
      <c r="C297" s="58" t="s">
        <v>98</v>
      </c>
      <c r="D297" s="59" t="s">
        <v>119</v>
      </c>
      <c r="E297" s="60"/>
      <c r="F297" s="81"/>
      <c r="G297" s="82"/>
      <c r="H297" s="62"/>
      <c r="I297" s="62"/>
      <c r="J297" s="58"/>
      <c r="K297" s="92"/>
      <c r="L297" s="92"/>
      <c r="M297" s="88"/>
      <c r="N297" s="88"/>
      <c r="O297" s="88"/>
      <c r="P297" s="88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14"/>
      <c r="B298" s="57" t="s">
        <v>204</v>
      </c>
      <c r="C298" s="58" t="s">
        <v>91</v>
      </c>
      <c r="D298" s="59" t="s">
        <v>49</v>
      </c>
      <c r="E298" s="60" t="s">
        <v>205</v>
      </c>
      <c r="F298" s="81"/>
      <c r="G298" s="82"/>
      <c r="H298" s="62"/>
      <c r="I298" s="62"/>
      <c r="J298" s="58"/>
      <c r="K298" s="92"/>
      <c r="L298" s="92"/>
      <c r="M298" s="88"/>
      <c r="N298" s="88"/>
      <c r="O298" s="88"/>
      <c r="P298" s="88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14"/>
      <c r="B299" s="57" t="s">
        <v>204</v>
      </c>
      <c r="C299" s="58" t="s">
        <v>91</v>
      </c>
      <c r="D299" s="59" t="s">
        <v>58</v>
      </c>
      <c r="E299" s="60" t="s">
        <v>183</v>
      </c>
      <c r="F299" s="81"/>
      <c r="G299" s="82"/>
      <c r="H299" s="62"/>
      <c r="I299" s="62"/>
      <c r="J299" s="58"/>
      <c r="K299" s="92"/>
      <c r="L299" s="92"/>
      <c r="M299" s="88"/>
      <c r="N299" s="88"/>
      <c r="O299" s="88"/>
      <c r="P299" s="88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14"/>
      <c r="B300" s="57" t="s">
        <v>206</v>
      </c>
      <c r="C300" s="58" t="s">
        <v>54</v>
      </c>
      <c r="D300" s="59" t="s">
        <v>119</v>
      </c>
      <c r="E300" s="60"/>
      <c r="F300" s="81"/>
      <c r="G300" s="82"/>
      <c r="H300" s="62"/>
      <c r="I300" s="62"/>
      <c r="J300" s="58"/>
      <c r="K300" s="92"/>
      <c r="L300" s="92"/>
      <c r="M300" s="88"/>
      <c r="N300" s="88"/>
      <c r="O300" s="88"/>
      <c r="P300" s="88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14"/>
      <c r="B301" s="57"/>
      <c r="C301" s="58" t="s">
        <v>54</v>
      </c>
      <c r="D301" s="59" t="s">
        <v>79</v>
      </c>
      <c r="E301" s="60"/>
      <c r="F301" s="81"/>
      <c r="G301" s="59"/>
      <c r="H301" s="62"/>
      <c r="I301" s="62"/>
      <c r="J301" s="58"/>
      <c r="K301" s="92"/>
      <c r="L301" s="92"/>
      <c r="M301" s="88"/>
      <c r="N301" s="88"/>
      <c r="O301" s="88"/>
      <c r="P301" s="88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14"/>
      <c r="B302" s="57" t="s">
        <v>206</v>
      </c>
      <c r="C302" s="58" t="s">
        <v>54</v>
      </c>
      <c r="D302" s="59" t="s">
        <v>207</v>
      </c>
      <c r="E302" s="60"/>
      <c r="F302" s="81"/>
      <c r="G302" s="82"/>
      <c r="H302" s="62"/>
      <c r="I302" s="62"/>
      <c r="J302" s="58"/>
      <c r="K302" s="92"/>
      <c r="L302" s="92"/>
      <c r="M302" s="88"/>
      <c r="N302" s="88"/>
      <c r="O302" s="88"/>
      <c r="P302" s="88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14"/>
      <c r="B303" s="57" t="s">
        <v>208</v>
      </c>
      <c r="C303" s="58" t="s">
        <v>54</v>
      </c>
      <c r="D303" s="59" t="s">
        <v>209</v>
      </c>
      <c r="E303" s="60" t="s">
        <v>176</v>
      </c>
      <c r="F303" s="81"/>
      <c r="G303" s="62"/>
      <c r="H303" s="62"/>
      <c r="I303" s="62"/>
      <c r="J303" s="58"/>
      <c r="K303" s="92"/>
      <c r="L303" s="92"/>
      <c r="M303" s="88"/>
      <c r="N303" s="88"/>
      <c r="O303" s="88"/>
      <c r="P303" s="88"/>
      <c r="Q303" s="7"/>
      <c r="R303" s="7"/>
      <c r="S303" s="7"/>
      <c r="T303" s="7"/>
      <c r="U303" s="7"/>
      <c r="V303" s="7"/>
      <c r="W303" s="7"/>
    </row>
    <row r="304" spans="1:23" ht="12.75" hidden="1" customHeight="1" thickBot="1">
      <c r="A304" s="314"/>
      <c r="B304" s="57" t="s">
        <v>208</v>
      </c>
      <c r="C304" s="58" t="s">
        <v>54</v>
      </c>
      <c r="D304" s="59" t="s">
        <v>122</v>
      </c>
      <c r="E304" s="60" t="s">
        <v>210</v>
      </c>
      <c r="F304" s="81"/>
      <c r="G304" s="62"/>
      <c r="H304" s="62"/>
      <c r="I304" s="62"/>
      <c r="J304" s="58"/>
      <c r="K304" s="92"/>
      <c r="L304" s="92"/>
      <c r="M304" s="88"/>
      <c r="N304" s="88"/>
      <c r="O304" s="88"/>
      <c r="P304" s="88"/>
      <c r="Q304" s="7"/>
      <c r="R304" s="7"/>
      <c r="S304" s="7"/>
      <c r="T304" s="7"/>
      <c r="U304" s="7"/>
      <c r="V304" s="7"/>
      <c r="W304" s="7"/>
    </row>
    <row r="305" spans="1:23" ht="12.75" hidden="1" customHeight="1" thickBot="1">
      <c r="A305" s="314"/>
      <c r="B305" s="316" t="s">
        <v>628</v>
      </c>
      <c r="C305" s="316"/>
      <c r="D305" s="316"/>
      <c r="E305" s="316"/>
      <c r="F305" s="316"/>
      <c r="G305" s="316"/>
      <c r="H305" s="77">
        <f>SUM(H248:H304)</f>
        <v>0</v>
      </c>
      <c r="I305" s="77">
        <f>SUM(I248:I304)</f>
        <v>0</v>
      </c>
      <c r="J305" s="77">
        <f>SUM(J248:J304)</f>
        <v>0</v>
      </c>
      <c r="K305" s="77">
        <f>SUM(K248:K304)</f>
        <v>0</v>
      </c>
      <c r="L305" s="78">
        <f>IF(H305=0,0,(I305/H305*100))</f>
        <v>0</v>
      </c>
      <c r="M305" s="73">
        <f>IF(K305=0,0,(I305/K305*100))</f>
        <v>0</v>
      </c>
      <c r="N305" s="73"/>
      <c r="O305" s="73"/>
      <c r="P305" s="73" t="e">
        <f>N305/(N305+O305)*100</f>
        <v>#DIV/0!</v>
      </c>
      <c r="Q305" s="7"/>
      <c r="R305" s="7"/>
      <c r="S305" s="7"/>
      <c r="T305" s="7"/>
      <c r="U305" s="7"/>
      <c r="V305" s="7"/>
      <c r="W305" s="7"/>
    </row>
    <row r="306" spans="1:23" ht="15.2" customHeight="1" thickBot="1">
      <c r="A306" s="339" t="s">
        <v>212</v>
      </c>
      <c r="B306" s="339"/>
      <c r="C306" s="339"/>
      <c r="D306" s="339"/>
      <c r="E306" s="339"/>
      <c r="F306" s="339"/>
      <c r="G306" s="93"/>
      <c r="H306" s="94">
        <f>H305+H247+H197+H181+H134</f>
        <v>896</v>
      </c>
      <c r="I306" s="94">
        <f>I305+I247+I197+I181+I134</f>
        <v>946</v>
      </c>
      <c r="J306" s="94">
        <f>J305+J247+J197+J181+J134</f>
        <v>0</v>
      </c>
      <c r="K306" s="94">
        <f>K305+K247+K197+K181+K134</f>
        <v>0</v>
      </c>
      <c r="L306" s="78">
        <f>IF(H306=0,0,(I306/H306*100))</f>
        <v>105.58035714285714</v>
      </c>
      <c r="M306" s="73">
        <f>IF(J306=0,0,(K306/J306*100))</f>
        <v>0</v>
      </c>
      <c r="N306" s="94">
        <f>N305+N247+N197+N181+N134</f>
        <v>20</v>
      </c>
      <c r="O306" s="94">
        <f>O305+O247+O197+O181+O134</f>
        <v>0</v>
      </c>
      <c r="P306" s="73">
        <f>N306/(N306+O306)*100</f>
        <v>100</v>
      </c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 t="s">
        <v>213</v>
      </c>
      <c r="B307" s="95"/>
      <c r="C307" s="95"/>
      <c r="D307" s="96"/>
      <c r="E307" s="97"/>
      <c r="F307" s="98"/>
      <c r="G307" s="99"/>
      <c r="H307" s="100"/>
      <c r="I307" s="100"/>
      <c r="J307" s="101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5.2" customHeight="1" thickBot="1">
      <c r="A308" s="340"/>
      <c r="B308" s="57" t="s">
        <v>214</v>
      </c>
      <c r="C308" s="58" t="s">
        <v>42</v>
      </c>
      <c r="D308" s="58" t="s">
        <v>521</v>
      </c>
      <c r="E308" s="60" t="s">
        <v>215</v>
      </c>
      <c r="F308" s="81"/>
      <c r="G308" s="359"/>
      <c r="H308" s="62"/>
      <c r="I308" s="62">
        <v>60</v>
      </c>
      <c r="J308" s="58"/>
      <c r="K308" s="92"/>
      <c r="L308" s="92"/>
      <c r="M308" s="88"/>
      <c r="N308" s="328"/>
      <c r="O308" s="328"/>
      <c r="P308" s="88"/>
      <c r="Q308" s="7">
        <v>0</v>
      </c>
      <c r="R308" s="7"/>
      <c r="S308" s="7"/>
      <c r="T308" s="7"/>
      <c r="U308" s="7"/>
      <c r="V308" s="7"/>
      <c r="W308" s="7"/>
    </row>
    <row r="309" spans="1:23" ht="15.2" customHeight="1" thickBot="1">
      <c r="A309" s="340"/>
      <c r="B309" s="57" t="s">
        <v>214</v>
      </c>
      <c r="C309" s="58" t="s">
        <v>42</v>
      </c>
      <c r="D309" s="59" t="s">
        <v>778</v>
      </c>
      <c r="E309" s="60" t="s">
        <v>215</v>
      </c>
      <c r="F309" s="81"/>
      <c r="G309" s="359"/>
      <c r="H309" s="64">
        <v>256</v>
      </c>
      <c r="I309" s="62">
        <v>300</v>
      </c>
      <c r="J309" s="79"/>
      <c r="K309" s="92"/>
      <c r="L309" s="92"/>
      <c r="M309" s="88"/>
      <c r="N309" s="88"/>
      <c r="O309" s="88"/>
      <c r="P309" s="73" t="e">
        <f>N309/(N309+O309)*100</f>
        <v>#DIV/0!</v>
      </c>
      <c r="Q309" s="7">
        <v>0</v>
      </c>
      <c r="R309" s="7"/>
      <c r="S309" s="7"/>
      <c r="T309" s="7"/>
      <c r="U309" s="7"/>
      <c r="V309" s="7"/>
      <c r="W309" s="7"/>
    </row>
    <row r="310" spans="1:23" ht="15.2" customHeight="1" thickBot="1">
      <c r="A310" s="340"/>
      <c r="B310" s="57" t="s">
        <v>214</v>
      </c>
      <c r="C310" s="58" t="s">
        <v>42</v>
      </c>
      <c r="D310" s="58" t="s">
        <v>523</v>
      </c>
      <c r="E310" s="60" t="s">
        <v>215</v>
      </c>
      <c r="F310" s="81"/>
      <c r="G310" s="359"/>
      <c r="H310" s="64"/>
      <c r="I310" s="62">
        <v>292</v>
      </c>
      <c r="J310" s="102"/>
      <c r="K310" s="92"/>
      <c r="L310" s="92"/>
      <c r="M310" s="88"/>
      <c r="N310" s="328"/>
      <c r="O310" s="328"/>
      <c r="P310" s="88"/>
      <c r="Q310" s="7"/>
      <c r="R310" s="7"/>
      <c r="S310" s="7"/>
      <c r="T310" s="7"/>
      <c r="U310" s="7"/>
      <c r="V310" s="7"/>
      <c r="W310" s="7"/>
    </row>
    <row r="311" spans="1:23" ht="15.2" hidden="1" customHeight="1">
      <c r="A311" s="340"/>
      <c r="B311" s="57" t="s">
        <v>214</v>
      </c>
      <c r="C311" s="58" t="s">
        <v>42</v>
      </c>
      <c r="D311" s="58" t="s">
        <v>116</v>
      </c>
      <c r="E311" s="60"/>
      <c r="F311" s="81"/>
      <c r="G311" s="359"/>
      <c r="H311" s="64"/>
      <c r="I311" s="62"/>
      <c r="J311" s="58"/>
      <c r="K311" s="92"/>
      <c r="L311" s="92"/>
      <c r="M311" s="88"/>
      <c r="N311" s="88"/>
      <c r="O311" s="88"/>
      <c r="P311" s="88"/>
      <c r="Q311" s="7"/>
      <c r="R311" s="7"/>
      <c r="S311" s="7"/>
      <c r="T311" s="7"/>
      <c r="U311" s="7"/>
      <c r="V311" s="7"/>
      <c r="W311" s="7"/>
    </row>
    <row r="312" spans="1:23" ht="15.2" hidden="1" customHeight="1">
      <c r="A312" s="340"/>
      <c r="B312" s="57" t="s">
        <v>214</v>
      </c>
      <c r="C312" s="58" t="s">
        <v>42</v>
      </c>
      <c r="D312" s="58" t="s">
        <v>152</v>
      </c>
      <c r="E312" s="60" t="s">
        <v>215</v>
      </c>
      <c r="F312" s="81"/>
      <c r="G312" s="359"/>
      <c r="H312" s="64"/>
      <c r="I312" s="64"/>
      <c r="J312" s="58"/>
      <c r="K312" s="92"/>
      <c r="L312" s="92"/>
      <c r="M312" s="88"/>
      <c r="N312" s="88"/>
      <c r="O312" s="88"/>
      <c r="P312" s="88"/>
      <c r="Q312" s="7"/>
      <c r="R312" s="7"/>
      <c r="S312" s="7"/>
      <c r="T312" s="7"/>
      <c r="U312" s="7"/>
      <c r="V312" s="7"/>
      <c r="W312" s="7"/>
    </row>
    <row r="313" spans="1:23" ht="15.2" hidden="1" customHeight="1">
      <c r="A313" s="340"/>
      <c r="B313" s="57" t="s">
        <v>214</v>
      </c>
      <c r="C313" s="58" t="s">
        <v>79</v>
      </c>
      <c r="D313" s="58" t="s">
        <v>152</v>
      </c>
      <c r="E313" s="60" t="s">
        <v>546</v>
      </c>
      <c r="F313" s="81"/>
      <c r="G313" s="359"/>
      <c r="H313" s="64"/>
      <c r="I313" s="64"/>
      <c r="J313" s="58"/>
      <c r="K313" s="92"/>
      <c r="L313" s="92"/>
      <c r="M313" s="88"/>
      <c r="N313" s="88"/>
      <c r="O313" s="88"/>
      <c r="P313" s="88"/>
      <c r="Q313" s="7"/>
      <c r="R313" s="7"/>
      <c r="S313" s="7"/>
      <c r="T313" s="7"/>
      <c r="U313" s="7"/>
      <c r="V313" s="7"/>
      <c r="W313" s="7"/>
    </row>
    <row r="314" spans="1:23" ht="15.2" hidden="1" customHeight="1">
      <c r="A314" s="340"/>
      <c r="B314" s="57" t="s">
        <v>214</v>
      </c>
      <c r="C314" s="58" t="s">
        <v>54</v>
      </c>
      <c r="D314" s="59" t="s">
        <v>161</v>
      </c>
      <c r="E314" s="60"/>
      <c r="F314" s="81"/>
      <c r="G314" s="359"/>
      <c r="H314" s="64"/>
      <c r="I314" s="64"/>
      <c r="J314" s="104"/>
      <c r="K314" s="92"/>
      <c r="L314" s="92"/>
      <c r="M314" s="88"/>
      <c r="N314" s="88"/>
      <c r="O314" s="88"/>
      <c r="P314" s="88"/>
      <c r="Q314" s="7"/>
      <c r="R314" s="7"/>
      <c r="S314" s="7"/>
      <c r="T314" s="7"/>
      <c r="U314" s="7"/>
      <c r="V314" s="7"/>
      <c r="W314" s="7"/>
    </row>
    <row r="315" spans="1:23" ht="15.2" hidden="1" customHeight="1">
      <c r="A315" s="340"/>
      <c r="B315" s="57" t="s">
        <v>75</v>
      </c>
      <c r="C315" s="58" t="s">
        <v>76</v>
      </c>
      <c r="D315" s="58" t="s">
        <v>113</v>
      </c>
      <c r="E315" s="60"/>
      <c r="F315" s="81"/>
      <c r="G315" s="359"/>
      <c r="H315" s="64"/>
      <c r="I315" s="64"/>
      <c r="J315" s="104"/>
      <c r="K315" s="92"/>
      <c r="L315" s="92"/>
      <c r="M315" s="88"/>
      <c r="N315" s="88"/>
      <c r="O315" s="88"/>
      <c r="P315" s="88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277</v>
      </c>
      <c r="C316" s="58"/>
      <c r="D316" s="59"/>
      <c r="E316" s="60"/>
      <c r="F316" s="81"/>
      <c r="G316" s="359"/>
      <c r="H316" s="64"/>
      <c r="I316" s="64"/>
      <c r="J316" s="58"/>
      <c r="K316" s="92"/>
      <c r="L316" s="92"/>
      <c r="M316" s="88"/>
      <c r="N316" s="88"/>
      <c r="O316" s="88"/>
      <c r="P316" s="88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214</v>
      </c>
      <c r="C317" s="58" t="s">
        <v>42</v>
      </c>
      <c r="D317" s="58" t="s">
        <v>152</v>
      </c>
      <c r="E317" s="60" t="s">
        <v>114</v>
      </c>
      <c r="F317" s="81"/>
      <c r="G317" s="359"/>
      <c r="H317" s="64"/>
      <c r="I317" s="64"/>
      <c r="J317" s="58"/>
      <c r="K317" s="92"/>
      <c r="L317" s="92"/>
      <c r="M317" s="88"/>
      <c r="N317" s="88"/>
      <c r="O317" s="88"/>
      <c r="P317" s="88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222</v>
      </c>
      <c r="C318" s="58" t="s">
        <v>54</v>
      </c>
      <c r="D318" s="59" t="s">
        <v>119</v>
      </c>
      <c r="E318" s="60"/>
      <c r="F318" s="81"/>
      <c r="G318" s="359"/>
      <c r="H318" s="64"/>
      <c r="I318" s="64"/>
      <c r="J318" s="58"/>
      <c r="K318" s="92"/>
      <c r="L318" s="92"/>
      <c r="M318" s="88"/>
      <c r="N318" s="88"/>
      <c r="O318" s="88"/>
      <c r="P318" s="88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223</v>
      </c>
      <c r="C319" s="58"/>
      <c r="D319" s="59" t="s">
        <v>224</v>
      </c>
      <c r="E319" s="60"/>
      <c r="F319" s="81"/>
      <c r="G319" s="82"/>
      <c r="H319" s="64"/>
      <c r="I319" s="64"/>
      <c r="J319" s="58"/>
      <c r="K319" s="92"/>
      <c r="L319" s="92"/>
      <c r="M319" s="88"/>
      <c r="N319" s="88"/>
      <c r="O319" s="88"/>
      <c r="P319" s="88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223</v>
      </c>
      <c r="C320" s="58"/>
      <c r="D320" s="59" t="s">
        <v>225</v>
      </c>
      <c r="E320" s="60"/>
      <c r="F320" s="81"/>
      <c r="G320" s="82"/>
      <c r="H320" s="64"/>
      <c r="I320" s="62"/>
      <c r="J320" s="58"/>
      <c r="K320" s="92"/>
      <c r="L320" s="92"/>
      <c r="M320" s="88"/>
      <c r="N320" s="88"/>
      <c r="O320" s="88"/>
      <c r="P320" s="88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196</v>
      </c>
      <c r="C321" s="58" t="s">
        <v>54</v>
      </c>
      <c r="D321" s="59" t="s">
        <v>226</v>
      </c>
      <c r="E321" s="60"/>
      <c r="F321" s="81"/>
      <c r="G321" s="82"/>
      <c r="H321" s="106"/>
      <c r="I321" s="106"/>
      <c r="J321" s="58"/>
      <c r="K321" s="92"/>
      <c r="L321" s="92"/>
      <c r="M321" s="88"/>
      <c r="N321" s="88"/>
      <c r="O321" s="88"/>
      <c r="P321" s="88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 t="s">
        <v>227</v>
      </c>
      <c r="C322" s="58" t="s">
        <v>54</v>
      </c>
      <c r="D322" s="59" t="s">
        <v>226</v>
      </c>
      <c r="E322" s="60"/>
      <c r="F322" s="81"/>
      <c r="G322" s="82"/>
      <c r="H322" s="106"/>
      <c r="I322" s="106"/>
      <c r="J322" s="58"/>
      <c r="K322" s="92"/>
      <c r="L322" s="92"/>
      <c r="M322" s="88"/>
      <c r="N322" s="88"/>
      <c r="O322" s="88"/>
      <c r="P322" s="88"/>
      <c r="Q322" s="7"/>
      <c r="R322" s="7"/>
      <c r="S322" s="7"/>
      <c r="T322" s="7"/>
      <c r="U322" s="7"/>
      <c r="V322" s="7"/>
      <c r="W322" s="7"/>
    </row>
    <row r="323" spans="1:23" ht="12.75" hidden="1" customHeight="1">
      <c r="A323" s="340"/>
      <c r="B323" s="57" t="s">
        <v>228</v>
      </c>
      <c r="C323" s="58"/>
      <c r="D323" s="59" t="s">
        <v>43</v>
      </c>
      <c r="E323" s="60" t="s">
        <v>121</v>
      </c>
      <c r="F323" s="81"/>
      <c r="G323" s="82"/>
      <c r="H323" s="106"/>
      <c r="I323" s="106"/>
      <c r="J323" s="58"/>
      <c r="K323" s="92"/>
      <c r="L323" s="92"/>
      <c r="M323" s="88"/>
      <c r="N323" s="88"/>
      <c r="O323" s="88"/>
      <c r="P323" s="88"/>
      <c r="Q323" s="7"/>
      <c r="R323" s="7"/>
      <c r="S323" s="7"/>
      <c r="T323" s="7"/>
      <c r="U323" s="7"/>
      <c r="V323" s="7"/>
      <c r="W323" s="7"/>
    </row>
    <row r="324" spans="1:23" ht="12.75" hidden="1" customHeight="1">
      <c r="A324" s="340"/>
      <c r="B324" s="57"/>
      <c r="C324" s="58"/>
      <c r="D324" s="59"/>
      <c r="E324" s="60"/>
      <c r="F324" s="81"/>
      <c r="G324" s="82"/>
      <c r="H324" s="106"/>
      <c r="I324" s="106"/>
      <c r="J324" s="58"/>
      <c r="K324" s="92"/>
      <c r="L324" s="92"/>
      <c r="M324" s="88"/>
      <c r="N324" s="88"/>
      <c r="O324" s="88"/>
      <c r="P324" s="88"/>
      <c r="Q324" s="7"/>
      <c r="R324" s="7"/>
      <c r="S324" s="7"/>
      <c r="T324" s="7"/>
      <c r="U324" s="7"/>
      <c r="V324" s="7"/>
      <c r="W324" s="7"/>
    </row>
    <row r="325" spans="1:23" ht="12.75" hidden="1" customHeight="1">
      <c r="A325" s="340"/>
      <c r="B325" s="57" t="s">
        <v>229</v>
      </c>
      <c r="C325" s="58" t="s">
        <v>76</v>
      </c>
      <c r="D325" s="59" t="s">
        <v>43</v>
      </c>
      <c r="E325" s="60" t="s">
        <v>121</v>
      </c>
      <c r="F325" s="81"/>
      <c r="G325" s="82"/>
      <c r="H325" s="106"/>
      <c r="I325" s="106"/>
      <c r="J325" s="58"/>
      <c r="K325" s="92"/>
      <c r="L325" s="92"/>
      <c r="M325" s="88"/>
      <c r="N325" s="88"/>
      <c r="O325" s="88"/>
      <c r="P325" s="88"/>
      <c r="Q325" s="7"/>
      <c r="R325" s="7"/>
      <c r="S325" s="7"/>
      <c r="T325" s="7"/>
      <c r="U325" s="7"/>
      <c r="V325" s="7"/>
      <c r="W325" s="7"/>
    </row>
    <row r="326" spans="1:23" ht="12.75" hidden="1" customHeight="1">
      <c r="A326" s="340"/>
      <c r="B326" s="57" t="s">
        <v>75</v>
      </c>
      <c r="C326" s="58" t="s">
        <v>76</v>
      </c>
      <c r="D326" s="59" t="s">
        <v>49</v>
      </c>
      <c r="E326" s="60" t="s">
        <v>230</v>
      </c>
      <c r="F326" s="81"/>
      <c r="G326" s="82"/>
      <c r="H326" s="106"/>
      <c r="I326" s="106"/>
      <c r="J326" s="58"/>
      <c r="K326" s="92"/>
      <c r="L326" s="92"/>
      <c r="M326" s="88"/>
      <c r="N326" s="88"/>
      <c r="O326" s="88"/>
      <c r="P326" s="88"/>
      <c r="Q326" s="7"/>
      <c r="R326" s="7"/>
      <c r="S326" s="7"/>
      <c r="T326" s="7"/>
      <c r="U326" s="7"/>
      <c r="V326" s="7"/>
      <c r="W326" s="7"/>
    </row>
    <row r="327" spans="1:23" ht="12.75" hidden="1" customHeight="1">
      <c r="A327" s="340"/>
      <c r="B327" s="57" t="s">
        <v>231</v>
      </c>
      <c r="C327" s="58" t="s">
        <v>76</v>
      </c>
      <c r="D327" s="59" t="s">
        <v>49</v>
      </c>
      <c r="E327" s="60" t="s">
        <v>230</v>
      </c>
      <c r="F327" s="81"/>
      <c r="G327" s="82"/>
      <c r="H327" s="106"/>
      <c r="I327" s="106"/>
      <c r="J327" s="58"/>
      <c r="K327" s="92"/>
      <c r="L327" s="92"/>
      <c r="M327" s="88"/>
      <c r="N327" s="88"/>
      <c r="O327" s="88"/>
      <c r="P327" s="88"/>
      <c r="Q327" s="7"/>
      <c r="R327" s="7"/>
      <c r="S327" s="7"/>
      <c r="T327" s="7"/>
      <c r="U327" s="7"/>
      <c r="V327" s="7"/>
      <c r="W327" s="7"/>
    </row>
    <row r="328" spans="1:23" ht="12.75" hidden="1" customHeight="1">
      <c r="A328" s="340"/>
      <c r="B328" s="57" t="s">
        <v>231</v>
      </c>
      <c r="C328" s="58" t="s">
        <v>54</v>
      </c>
      <c r="D328" s="59" t="s">
        <v>43</v>
      </c>
      <c r="E328" s="60" t="s">
        <v>157</v>
      </c>
      <c r="F328" s="81"/>
      <c r="G328" s="82"/>
      <c r="H328" s="106"/>
      <c r="I328" s="106"/>
      <c r="J328" s="58"/>
      <c r="K328" s="92"/>
      <c r="L328" s="92"/>
      <c r="M328" s="88"/>
      <c r="N328" s="88"/>
      <c r="O328" s="88"/>
      <c r="P328" s="88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232</v>
      </c>
      <c r="C329" s="58" t="s">
        <v>76</v>
      </c>
      <c r="D329" s="59" t="s">
        <v>51</v>
      </c>
      <c r="E329" s="60" t="s">
        <v>233</v>
      </c>
      <c r="F329" s="81"/>
      <c r="G329" s="82"/>
      <c r="H329" s="106"/>
      <c r="I329" s="106"/>
      <c r="J329" s="58"/>
      <c r="K329" s="92"/>
      <c r="L329" s="92"/>
      <c r="M329" s="88"/>
      <c r="N329" s="88"/>
      <c r="O329" s="88"/>
      <c r="P329" s="88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57" t="s">
        <v>232</v>
      </c>
      <c r="C330" s="58" t="s">
        <v>76</v>
      </c>
      <c r="D330" s="59" t="s">
        <v>58</v>
      </c>
      <c r="E330" s="60" t="s">
        <v>73</v>
      </c>
      <c r="F330" s="81"/>
      <c r="G330" s="82"/>
      <c r="H330" s="106"/>
      <c r="I330" s="106"/>
      <c r="J330" s="58"/>
      <c r="K330" s="92"/>
      <c r="L330" s="92"/>
      <c r="M330" s="88"/>
      <c r="N330" s="88"/>
      <c r="O330" s="88"/>
      <c r="P330" s="88"/>
      <c r="Q330" s="7"/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57" t="s">
        <v>234</v>
      </c>
      <c r="C331" s="58" t="s">
        <v>108</v>
      </c>
      <c r="D331" s="59" t="s">
        <v>51</v>
      </c>
      <c r="E331" s="60" t="s">
        <v>235</v>
      </c>
      <c r="F331" s="81"/>
      <c r="G331" s="82"/>
      <c r="H331" s="106"/>
      <c r="I331" s="106"/>
      <c r="J331" s="58"/>
      <c r="K331" s="92"/>
      <c r="L331" s="92"/>
      <c r="M331" s="88"/>
      <c r="N331" s="88"/>
      <c r="O331" s="88"/>
      <c r="P331" s="88"/>
      <c r="Q331" s="7"/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57" t="s">
        <v>236</v>
      </c>
      <c r="C332" s="58" t="s">
        <v>54</v>
      </c>
      <c r="D332" s="59" t="s">
        <v>139</v>
      </c>
      <c r="E332" s="60"/>
      <c r="F332" s="81"/>
      <c r="G332" s="107"/>
      <c r="H332" s="106"/>
      <c r="I332" s="106"/>
      <c r="J332" s="58"/>
      <c r="K332" s="92"/>
      <c r="L332" s="92"/>
      <c r="M332" s="88"/>
      <c r="N332" s="88"/>
      <c r="O332" s="88"/>
      <c r="P332" s="88"/>
      <c r="Q332" s="7"/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138</v>
      </c>
      <c r="C333" s="58" t="s">
        <v>54</v>
      </c>
      <c r="D333" s="59" t="s">
        <v>237</v>
      </c>
      <c r="E333" s="60"/>
      <c r="F333" s="81"/>
      <c r="G333" s="82"/>
      <c r="H333" s="106"/>
      <c r="I333" s="106"/>
      <c r="J333" s="58"/>
      <c r="K333" s="92"/>
      <c r="L333" s="92"/>
      <c r="M333" s="88"/>
      <c r="N333" s="88"/>
      <c r="O333" s="88"/>
      <c r="P333" s="88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138</v>
      </c>
      <c r="C334" s="58" t="s">
        <v>54</v>
      </c>
      <c r="D334" s="58" t="s">
        <v>126</v>
      </c>
      <c r="E334" s="60"/>
      <c r="F334" s="81"/>
      <c r="G334" s="82"/>
      <c r="H334" s="106"/>
      <c r="I334" s="106"/>
      <c r="J334" s="58"/>
      <c r="K334" s="92"/>
      <c r="L334" s="92"/>
      <c r="M334" s="88"/>
      <c r="N334" s="88"/>
      <c r="O334" s="88"/>
      <c r="P334" s="88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238</v>
      </c>
      <c r="C335" s="58" t="s">
        <v>42</v>
      </c>
      <c r="D335" s="59" t="s">
        <v>49</v>
      </c>
      <c r="E335" s="60"/>
      <c r="F335" s="81"/>
      <c r="G335" s="82"/>
      <c r="H335" s="106"/>
      <c r="I335" s="106"/>
      <c r="J335" s="58"/>
      <c r="K335" s="92"/>
      <c r="L335" s="92"/>
      <c r="M335" s="88"/>
      <c r="N335" s="88"/>
      <c r="O335" s="88"/>
      <c r="P335" s="88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239</v>
      </c>
      <c r="C336" s="58" t="s">
        <v>43</v>
      </c>
      <c r="D336" s="59" t="s">
        <v>209</v>
      </c>
      <c r="E336" s="60" t="s">
        <v>176</v>
      </c>
      <c r="F336" s="81"/>
      <c r="G336" s="82"/>
      <c r="H336" s="62"/>
      <c r="I336" s="62"/>
      <c r="J336" s="58"/>
      <c r="K336" s="92"/>
      <c r="L336" s="92"/>
      <c r="M336" s="88"/>
      <c r="N336" s="88"/>
      <c r="O336" s="88"/>
      <c r="P336" s="88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/>
      <c r="C337" s="58" t="s">
        <v>43</v>
      </c>
      <c r="D337" s="59" t="s">
        <v>58</v>
      </c>
      <c r="E337" s="60" t="s">
        <v>73</v>
      </c>
      <c r="F337" s="81"/>
      <c r="G337" s="82"/>
      <c r="H337" s="62"/>
      <c r="I337" s="62"/>
      <c r="J337" s="58"/>
      <c r="K337" s="92"/>
      <c r="L337" s="92"/>
      <c r="M337" s="88"/>
      <c r="N337" s="88"/>
      <c r="O337" s="88"/>
      <c r="P337" s="88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239</v>
      </c>
      <c r="C338" s="58" t="s">
        <v>43</v>
      </c>
      <c r="D338" s="59" t="s">
        <v>43</v>
      </c>
      <c r="E338" s="60" t="s">
        <v>240</v>
      </c>
      <c r="F338" s="81"/>
      <c r="G338" s="82"/>
      <c r="H338" s="62"/>
      <c r="I338" s="62"/>
      <c r="J338" s="58"/>
      <c r="K338" s="92"/>
      <c r="L338" s="92"/>
      <c r="M338" s="88"/>
      <c r="N338" s="88"/>
      <c r="O338" s="88"/>
      <c r="P338" s="88"/>
      <c r="Q338" s="7"/>
      <c r="R338" s="7"/>
      <c r="S338" s="7"/>
      <c r="T338" s="7"/>
      <c r="U338" s="7"/>
      <c r="V338" s="7"/>
      <c r="W338" s="7"/>
    </row>
    <row r="339" spans="1:23" ht="12.75" hidden="1" customHeight="1">
      <c r="A339" s="340"/>
      <c r="B339" s="108" t="s">
        <v>241</v>
      </c>
      <c r="C339" s="109" t="s">
        <v>98</v>
      </c>
      <c r="D339" s="110"/>
      <c r="E339" s="111"/>
      <c r="F339" s="112"/>
      <c r="G339" s="113"/>
      <c r="H339" s="114"/>
      <c r="I339" s="114"/>
      <c r="J339" s="109"/>
      <c r="K339" s="11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 t="s">
        <v>241</v>
      </c>
      <c r="C340" s="58" t="s">
        <v>98</v>
      </c>
      <c r="D340" s="59" t="s">
        <v>159</v>
      </c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 t="s">
        <v>242</v>
      </c>
      <c r="C341" s="58" t="s">
        <v>91</v>
      </c>
      <c r="D341" s="59" t="s">
        <v>51</v>
      </c>
      <c r="E341" s="60" t="s">
        <v>235</v>
      </c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 t="s">
        <v>243</v>
      </c>
      <c r="C342" s="58" t="s">
        <v>42</v>
      </c>
      <c r="D342" s="59" t="s">
        <v>58</v>
      </c>
      <c r="E342" s="60" t="s">
        <v>73</v>
      </c>
      <c r="F342" s="81"/>
      <c r="G342" s="82"/>
      <c r="H342" s="11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 t="s">
        <v>243</v>
      </c>
      <c r="C343" s="58" t="s">
        <v>42</v>
      </c>
      <c r="D343" s="59" t="s">
        <v>49</v>
      </c>
      <c r="E343" s="60" t="s">
        <v>72</v>
      </c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 thickBot="1">
      <c r="A344" s="340"/>
      <c r="B344" s="57" t="s">
        <v>243</v>
      </c>
      <c r="C344" s="58" t="s">
        <v>42</v>
      </c>
      <c r="D344" s="59" t="s">
        <v>209</v>
      </c>
      <c r="E344" s="60" t="s">
        <v>176</v>
      </c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5.2" customHeight="1" thickBot="1">
      <c r="A345" s="340"/>
      <c r="B345" s="316" t="s">
        <v>134</v>
      </c>
      <c r="C345" s="316"/>
      <c r="D345" s="316"/>
      <c r="E345" s="316"/>
      <c r="F345" s="316"/>
      <c r="G345" s="316"/>
      <c r="H345" s="77">
        <f>SUM(H307:H344)</f>
        <v>256</v>
      </c>
      <c r="I345" s="77">
        <f>SUM(I307:I344)</f>
        <v>652</v>
      </c>
      <c r="J345" s="77">
        <f>SUM(J307:J344)</f>
        <v>0</v>
      </c>
      <c r="K345" s="77">
        <f>SUM(K307:K344)</f>
        <v>0</v>
      </c>
      <c r="L345" s="78">
        <f>IF(H345=0,0,(I345/H345*100))</f>
        <v>254.6875</v>
      </c>
      <c r="M345" s="73">
        <f>IF(J345=0,0,(K345/J345*100))</f>
        <v>0</v>
      </c>
      <c r="N345" s="73"/>
      <c r="O345" s="73"/>
      <c r="P345" s="73" t="e">
        <f>N345/(N345+O345)*100</f>
        <v>#DIV/0!</v>
      </c>
      <c r="Q345" s="7"/>
      <c r="R345" s="7"/>
      <c r="S345" s="7"/>
      <c r="T345" s="7"/>
      <c r="U345" s="7"/>
      <c r="V345" s="7"/>
      <c r="W345" s="7"/>
    </row>
    <row r="346" spans="1:23" ht="15.2" customHeight="1">
      <c r="A346" s="340"/>
      <c r="B346" s="57" t="s">
        <v>946</v>
      </c>
      <c r="C346" s="58"/>
      <c r="D346" s="58"/>
      <c r="E346" s="60"/>
      <c r="F346" s="81"/>
      <c r="G346" s="332"/>
      <c r="H346" s="106"/>
      <c r="I346" s="106">
        <v>110</v>
      </c>
      <c r="J346" s="58"/>
      <c r="K346" s="86"/>
      <c r="L346" s="86"/>
      <c r="M346" s="87"/>
      <c r="N346" s="87"/>
      <c r="O346" s="87"/>
      <c r="P346" s="87"/>
      <c r="Q346" s="7">
        <v>0</v>
      </c>
      <c r="R346" s="7"/>
      <c r="S346" s="7"/>
      <c r="T346" s="7"/>
      <c r="U346" s="7"/>
      <c r="V346" s="7"/>
      <c r="W346" s="7"/>
    </row>
    <row r="347" spans="1:23" ht="15.2" customHeight="1">
      <c r="A347" s="340"/>
      <c r="B347" s="57" t="s">
        <v>245</v>
      </c>
      <c r="C347" s="58"/>
      <c r="D347" s="58"/>
      <c r="E347" s="60"/>
      <c r="F347" s="81"/>
      <c r="G347" s="333"/>
      <c r="H347" s="106"/>
      <c r="I347" s="106">
        <v>56</v>
      </c>
      <c r="J347" s="58"/>
      <c r="K347" s="86"/>
      <c r="L347" s="86"/>
      <c r="M347" s="87"/>
      <c r="N347" s="87"/>
      <c r="O347" s="87"/>
      <c r="P347" s="87"/>
      <c r="Q347" s="7"/>
      <c r="R347" s="7"/>
      <c r="S347" s="7"/>
      <c r="T347" s="7"/>
      <c r="U347" s="7"/>
      <c r="V347" s="7"/>
      <c r="W347" s="7"/>
    </row>
    <row r="348" spans="1:23" ht="12.75" customHeight="1" thickBot="1">
      <c r="A348" s="340"/>
      <c r="B348" s="57" t="s">
        <v>489</v>
      </c>
      <c r="C348" s="58"/>
      <c r="D348" s="59"/>
      <c r="E348" s="60"/>
      <c r="F348" s="81"/>
      <c r="G348" s="333"/>
      <c r="H348" s="106">
        <v>225</v>
      </c>
      <c r="I348" s="106">
        <v>14</v>
      </c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 t="s">
        <v>439</v>
      </c>
      <c r="C349" s="58"/>
      <c r="D349" s="58"/>
      <c r="E349" s="60"/>
      <c r="F349" s="81"/>
      <c r="G349" s="333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 t="s">
        <v>616</v>
      </c>
      <c r="C350" s="58"/>
      <c r="D350" s="58"/>
      <c r="E350" s="60"/>
      <c r="F350" s="81"/>
      <c r="G350" s="333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 t="s">
        <v>468</v>
      </c>
      <c r="C351" s="58"/>
      <c r="D351" s="58"/>
      <c r="E351" s="60"/>
      <c r="F351" s="81"/>
      <c r="G351" s="333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 t="s">
        <v>489</v>
      </c>
      <c r="C352" s="58"/>
      <c r="D352" s="59"/>
      <c r="E352" s="60"/>
      <c r="F352" s="81"/>
      <c r="G352" s="333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334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 t="s">
        <v>194</v>
      </c>
      <c r="C354" s="58" t="s">
        <v>42</v>
      </c>
      <c r="D354" s="59" t="s">
        <v>119</v>
      </c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 t="s">
        <v>252</v>
      </c>
      <c r="C355" s="58" t="s">
        <v>119</v>
      </c>
      <c r="D355" s="58" t="s">
        <v>119</v>
      </c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 t="s">
        <v>252</v>
      </c>
      <c r="C356" s="58" t="s">
        <v>127</v>
      </c>
      <c r="D356" s="58" t="s">
        <v>127</v>
      </c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 t="s">
        <v>253</v>
      </c>
      <c r="C357" s="58" t="s">
        <v>42</v>
      </c>
      <c r="D357" s="59" t="s">
        <v>126</v>
      </c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 t="s">
        <v>253</v>
      </c>
      <c r="C358" s="58" t="s">
        <v>42</v>
      </c>
      <c r="D358" s="59" t="s">
        <v>254</v>
      </c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255</v>
      </c>
      <c r="C359" s="58" t="s">
        <v>42</v>
      </c>
      <c r="D359" s="59" t="s">
        <v>79</v>
      </c>
      <c r="E359" s="60" t="s">
        <v>256</v>
      </c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153</v>
      </c>
      <c r="C360" s="58" t="s">
        <v>91</v>
      </c>
      <c r="D360" s="59" t="s">
        <v>49</v>
      </c>
      <c r="E360" s="60" t="s">
        <v>205</v>
      </c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153</v>
      </c>
      <c r="C361" s="58" t="s">
        <v>54</v>
      </c>
      <c r="D361" s="59" t="s">
        <v>51</v>
      </c>
      <c r="E361" s="60" t="s">
        <v>257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 t="s">
        <v>153</v>
      </c>
      <c r="C362" s="58" t="s">
        <v>91</v>
      </c>
      <c r="D362" s="59" t="s">
        <v>51</v>
      </c>
      <c r="E362" s="60" t="s">
        <v>235</v>
      </c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153</v>
      </c>
      <c r="C363" s="58" t="s">
        <v>91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82</v>
      </c>
      <c r="C364" s="58" t="s">
        <v>119</v>
      </c>
      <c r="D364" s="59" t="s">
        <v>119</v>
      </c>
      <c r="E364" s="60"/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82</v>
      </c>
      <c r="C365" s="58" t="s">
        <v>193</v>
      </c>
      <c r="D365" s="59" t="s">
        <v>193</v>
      </c>
      <c r="E365" s="60"/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82</v>
      </c>
      <c r="C366" s="58" t="s">
        <v>49</v>
      </c>
      <c r="D366" s="59" t="s">
        <v>49</v>
      </c>
      <c r="E366" s="60"/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258</v>
      </c>
      <c r="C367" s="58" t="s">
        <v>259</v>
      </c>
      <c r="D367" s="59"/>
      <c r="E367" s="60" t="s">
        <v>260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204</v>
      </c>
      <c r="C368" s="58" t="s">
        <v>91</v>
      </c>
      <c r="D368" s="59" t="s">
        <v>51</v>
      </c>
      <c r="E368" s="60" t="s">
        <v>198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204</v>
      </c>
      <c r="C369" s="58" t="s">
        <v>91</v>
      </c>
      <c r="D369" s="59" t="s">
        <v>49</v>
      </c>
      <c r="E369" s="60" t="s">
        <v>183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204</v>
      </c>
      <c r="C370" s="58" t="s">
        <v>91</v>
      </c>
      <c r="D370" s="59" t="s">
        <v>49</v>
      </c>
      <c r="E370" s="60" t="s">
        <v>205</v>
      </c>
      <c r="F370" s="81"/>
      <c r="G370" s="82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261</v>
      </c>
      <c r="C371" s="58" t="s">
        <v>127</v>
      </c>
      <c r="D371" s="59" t="s">
        <v>58</v>
      </c>
      <c r="E371" s="60" t="s">
        <v>183</v>
      </c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/>
      <c r="C372" s="58" t="s">
        <v>127</v>
      </c>
      <c r="D372" s="59" t="s">
        <v>49</v>
      </c>
      <c r="E372" s="60" t="s">
        <v>205</v>
      </c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174</v>
      </c>
      <c r="C373" s="58" t="s">
        <v>54</v>
      </c>
      <c r="D373" s="59" t="s">
        <v>91</v>
      </c>
      <c r="E373" s="60" t="s">
        <v>92</v>
      </c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174</v>
      </c>
      <c r="C374" s="58" t="s">
        <v>54</v>
      </c>
      <c r="D374" s="59" t="s">
        <v>43</v>
      </c>
      <c r="E374" s="60" t="s">
        <v>240</v>
      </c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262</v>
      </c>
      <c r="C375" s="58" t="s">
        <v>54</v>
      </c>
      <c r="D375" s="59" t="s">
        <v>49</v>
      </c>
      <c r="E375" s="60" t="s">
        <v>233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263</v>
      </c>
      <c r="C376" s="58" t="s">
        <v>54</v>
      </c>
      <c r="D376" s="59" t="s">
        <v>43</v>
      </c>
      <c r="E376" s="60" t="s">
        <v>230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112</v>
      </c>
      <c r="C377" s="58" t="s">
        <v>76</v>
      </c>
      <c r="D377" s="59" t="s">
        <v>58</v>
      </c>
      <c r="E377" s="60" t="s">
        <v>264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>
      <c r="A378" s="340"/>
      <c r="B378" s="57" t="s">
        <v>75</v>
      </c>
      <c r="C378" s="58" t="s">
        <v>76</v>
      </c>
      <c r="D378" s="59" t="s">
        <v>43</v>
      </c>
      <c r="E378" s="60" t="s">
        <v>157</v>
      </c>
      <c r="F378" s="81"/>
      <c r="G378" s="82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2.75" hidden="1" customHeight="1">
      <c r="A379" s="340"/>
      <c r="B379" s="57" t="s">
        <v>75</v>
      </c>
      <c r="C379" s="58" t="s">
        <v>54</v>
      </c>
      <c r="D379" s="59" t="s">
        <v>51</v>
      </c>
      <c r="E379" s="60" t="s">
        <v>235</v>
      </c>
      <c r="F379" s="81"/>
      <c r="G379" s="82"/>
      <c r="H379" s="106"/>
      <c r="I379" s="106"/>
      <c r="J379" s="58"/>
      <c r="K379" s="55"/>
      <c r="L379" s="55"/>
      <c r="M379" s="56"/>
      <c r="N379" s="56"/>
      <c r="O379" s="56"/>
      <c r="P379" s="56"/>
      <c r="Q379" s="7"/>
      <c r="R379" s="7"/>
      <c r="S379" s="7"/>
      <c r="T379" s="7"/>
      <c r="U379" s="7"/>
      <c r="V379" s="7"/>
      <c r="W379" s="7"/>
    </row>
    <row r="380" spans="1:23" ht="12.75" hidden="1" customHeight="1">
      <c r="A380" s="340"/>
      <c r="B380" s="57"/>
      <c r="C380" s="58"/>
      <c r="D380" s="59"/>
      <c r="E380" s="60"/>
      <c r="F380" s="81"/>
      <c r="G380" s="82"/>
      <c r="H380" s="106"/>
      <c r="I380" s="106"/>
      <c r="J380" s="58"/>
      <c r="K380" s="55"/>
      <c r="L380" s="55"/>
      <c r="M380" s="56"/>
      <c r="N380" s="56"/>
      <c r="O380" s="56"/>
      <c r="P380" s="56"/>
      <c r="Q380" s="7"/>
      <c r="R380" s="7"/>
      <c r="S380" s="7"/>
      <c r="T380" s="7"/>
      <c r="U380" s="7"/>
      <c r="V380" s="7"/>
      <c r="W380" s="7"/>
    </row>
    <row r="381" spans="1:23" ht="12.75" hidden="1" customHeight="1" thickBot="1">
      <c r="A381" s="340"/>
      <c r="B381" s="57"/>
      <c r="C381" s="58"/>
      <c r="D381" s="59"/>
      <c r="E381" s="60"/>
      <c r="F381" s="81"/>
      <c r="G381" s="82"/>
      <c r="H381" s="106"/>
      <c r="I381" s="106"/>
      <c r="J381" s="58"/>
      <c r="K381" s="55"/>
      <c r="L381" s="55"/>
      <c r="M381" s="56"/>
      <c r="N381" s="56"/>
      <c r="O381" s="56"/>
      <c r="P381" s="56"/>
      <c r="Q381" s="7"/>
      <c r="R381" s="7"/>
      <c r="S381" s="7"/>
      <c r="T381" s="7"/>
      <c r="U381" s="7"/>
      <c r="V381" s="7"/>
      <c r="W381" s="7"/>
    </row>
    <row r="382" spans="1:23" ht="15.2" customHeight="1" thickBot="1">
      <c r="A382" s="340"/>
      <c r="B382" s="316" t="s">
        <v>150</v>
      </c>
      <c r="C382" s="316"/>
      <c r="D382" s="316"/>
      <c r="E382" s="316"/>
      <c r="F382" s="316"/>
      <c r="G382" s="316"/>
      <c r="H382" s="77">
        <f>SUM(H346:H381)</f>
        <v>225</v>
      </c>
      <c r="I382" s="77">
        <f>SUM(I346:I381)</f>
        <v>180</v>
      </c>
      <c r="J382" s="77">
        <f>SUM(J346:J381)</f>
        <v>0</v>
      </c>
      <c r="K382" s="77">
        <f>SUM(K346:K381)</f>
        <v>0</v>
      </c>
      <c r="L382" s="78">
        <f>IF(H382=0,0,(I382/H382*100))</f>
        <v>80</v>
      </c>
      <c r="M382" s="73">
        <f>IF(J382=0,0,(K382/J382*100))</f>
        <v>0</v>
      </c>
      <c r="N382" s="73"/>
      <c r="O382" s="73"/>
      <c r="P382" s="73" t="e">
        <f>N382/(N382+O382)*100</f>
        <v>#DIV/0!</v>
      </c>
      <c r="Q382" s="7"/>
      <c r="R382" s="7"/>
      <c r="S382" s="7"/>
      <c r="T382" s="7"/>
      <c r="U382" s="7"/>
      <c r="V382" s="7"/>
      <c r="W382" s="7"/>
    </row>
    <row r="383" spans="1:23" ht="15.2" customHeight="1">
      <c r="A383" s="340"/>
      <c r="B383" s="57" t="s">
        <v>414</v>
      </c>
      <c r="C383" s="58"/>
      <c r="D383" s="58"/>
      <c r="E383" s="60"/>
      <c r="F383" s="81"/>
      <c r="G383" s="376"/>
      <c r="H383" s="106">
        <v>225</v>
      </c>
      <c r="I383" s="106">
        <v>82</v>
      </c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customHeight="1">
      <c r="A384" s="340"/>
      <c r="B384" s="57" t="s">
        <v>497</v>
      </c>
      <c r="C384" s="58"/>
      <c r="D384" s="59"/>
      <c r="E384" s="60"/>
      <c r="F384" s="81"/>
      <c r="G384" s="377"/>
      <c r="H384" s="106"/>
      <c r="I384" s="106">
        <v>48</v>
      </c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5.2" customHeight="1">
      <c r="A385" s="340"/>
      <c r="B385" s="57" t="s">
        <v>245</v>
      </c>
      <c r="C385" s="58"/>
      <c r="D385" s="59"/>
      <c r="E385" s="60"/>
      <c r="F385" s="81"/>
      <c r="G385" s="377"/>
      <c r="H385" s="106"/>
      <c r="I385" s="106">
        <v>31</v>
      </c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customHeight="1">
      <c r="A386" s="340"/>
      <c r="B386" s="57" t="s">
        <v>415</v>
      </c>
      <c r="C386" s="58"/>
      <c r="D386" s="58"/>
      <c r="E386" s="60"/>
      <c r="F386" s="81"/>
      <c r="G386" s="378"/>
      <c r="H386" s="106"/>
      <c r="I386" s="106">
        <v>19</v>
      </c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customHeight="1" thickBot="1">
      <c r="A387" s="340"/>
      <c r="B387" s="57" t="s">
        <v>483</v>
      </c>
      <c r="C387" s="58"/>
      <c r="D387" s="58"/>
      <c r="E387" s="60"/>
      <c r="F387" s="81"/>
      <c r="G387" s="82"/>
      <c r="H387" s="106"/>
      <c r="I387" s="106">
        <v>2</v>
      </c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0"/>
      <c r="B388" s="117" t="s">
        <v>269</v>
      </c>
      <c r="C388" s="58"/>
      <c r="D388" s="59"/>
      <c r="E388" s="60"/>
      <c r="F388" s="81"/>
      <c r="G388" s="82"/>
      <c r="H388" s="118"/>
      <c r="I388" s="106"/>
      <c r="J388" s="118"/>
      <c r="K388" s="55"/>
      <c r="L388" s="55"/>
      <c r="M388" s="56"/>
      <c r="N388" s="56"/>
      <c r="O388" s="56"/>
      <c r="P388" s="56"/>
      <c r="Q388" s="7" t="s">
        <v>270</v>
      </c>
      <c r="R388" s="7"/>
      <c r="S388" s="7"/>
      <c r="T388" s="7"/>
      <c r="U388" s="7"/>
      <c r="V388" s="7"/>
      <c r="W388" s="7"/>
    </row>
    <row r="389" spans="1:23" ht="12.75" hidden="1" customHeight="1">
      <c r="A389" s="340"/>
      <c r="B389" s="117" t="s">
        <v>271</v>
      </c>
      <c r="C389" s="58"/>
      <c r="D389" s="59"/>
      <c r="E389" s="60"/>
      <c r="F389" s="81"/>
      <c r="G389" s="82"/>
      <c r="H389" s="118"/>
      <c r="I389" s="106"/>
      <c r="J389" s="118"/>
      <c r="K389" s="55"/>
      <c r="L389" s="55"/>
      <c r="M389" s="56"/>
      <c r="N389" s="56"/>
      <c r="O389" s="56"/>
      <c r="P389" s="56"/>
      <c r="Q389" s="7" t="s">
        <v>272</v>
      </c>
      <c r="R389" s="7"/>
      <c r="S389" s="7"/>
      <c r="T389" s="7"/>
      <c r="U389" s="7"/>
      <c r="V389" s="7"/>
      <c r="W389" s="7"/>
    </row>
    <row r="390" spans="1:23" ht="12.75" hidden="1" customHeight="1">
      <c r="A390" s="340"/>
      <c r="B390" s="117" t="s">
        <v>273</v>
      </c>
      <c r="C390" s="58"/>
      <c r="D390" s="59"/>
      <c r="E390" s="60"/>
      <c r="F390" s="81"/>
      <c r="G390" s="82"/>
      <c r="H390" s="118"/>
      <c r="I390" s="106"/>
      <c r="J390" s="118"/>
      <c r="K390" s="55"/>
      <c r="L390" s="55"/>
      <c r="M390" s="56"/>
      <c r="N390" s="56"/>
      <c r="O390" s="56"/>
      <c r="P390" s="56"/>
      <c r="Q390" s="7" t="s">
        <v>270</v>
      </c>
      <c r="R390" s="7"/>
      <c r="S390" s="7"/>
      <c r="T390" s="7"/>
      <c r="U390" s="7"/>
      <c r="V390" s="7"/>
      <c r="W390" s="7"/>
    </row>
    <row r="391" spans="1:23" ht="12.75" hidden="1" customHeight="1">
      <c r="A391" s="340"/>
      <c r="B391" s="57" t="s">
        <v>274</v>
      </c>
      <c r="C391" s="58" t="s">
        <v>108</v>
      </c>
      <c r="D391" s="59"/>
      <c r="E391" s="60"/>
      <c r="F391" s="81"/>
      <c r="G391" s="82"/>
      <c r="H391" s="106"/>
      <c r="I391" s="106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0"/>
      <c r="B392" s="57" t="s">
        <v>275</v>
      </c>
      <c r="C392" s="58" t="s">
        <v>98</v>
      </c>
      <c r="D392" s="59"/>
      <c r="E392" s="60"/>
      <c r="F392" s="81"/>
      <c r="G392" s="82"/>
      <c r="H392" s="106"/>
      <c r="I392" s="106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0"/>
      <c r="B393" s="57" t="s">
        <v>276</v>
      </c>
      <c r="C393" s="58"/>
      <c r="D393" s="59" t="s">
        <v>126</v>
      </c>
      <c r="E393" s="60"/>
      <c r="F393" s="81"/>
      <c r="G393" s="82"/>
      <c r="H393" s="106"/>
      <c r="I393" s="106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0"/>
      <c r="B394" s="57" t="s">
        <v>277</v>
      </c>
      <c r="C394" s="58"/>
      <c r="D394" s="59"/>
      <c r="E394" s="60"/>
      <c r="F394" s="81"/>
      <c r="G394" s="82"/>
      <c r="H394" s="106"/>
      <c r="I394" s="106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0"/>
      <c r="B395" s="57" t="s">
        <v>278</v>
      </c>
      <c r="C395" s="58"/>
      <c r="D395" s="59"/>
      <c r="E395" s="60"/>
      <c r="F395" s="81"/>
      <c r="G395" s="82"/>
      <c r="H395" s="106"/>
      <c r="I395" s="106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0"/>
      <c r="B396" s="57" t="s">
        <v>279</v>
      </c>
      <c r="C396" s="58" t="s">
        <v>280</v>
      </c>
      <c r="D396" s="58" t="s">
        <v>280</v>
      </c>
      <c r="E396" s="60"/>
      <c r="F396" s="81"/>
      <c r="G396" s="82"/>
      <c r="H396" s="106"/>
      <c r="I396" s="106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0"/>
      <c r="B397" s="57"/>
      <c r="C397" s="58"/>
      <c r="D397" s="59"/>
      <c r="E397" s="60"/>
      <c r="F397" s="81"/>
      <c r="G397" s="82"/>
      <c r="H397" s="106"/>
      <c r="I397" s="106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 thickBot="1">
      <c r="A398" s="340"/>
      <c r="B398" s="57"/>
      <c r="C398" s="58"/>
      <c r="D398" s="59"/>
      <c r="E398" s="60"/>
      <c r="F398" s="81"/>
      <c r="G398" s="82"/>
      <c r="H398" s="106"/>
      <c r="I398" s="106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5" customHeight="1" thickBot="1">
      <c r="A399" s="340"/>
      <c r="B399" s="316" t="s">
        <v>158</v>
      </c>
      <c r="C399" s="316"/>
      <c r="D399" s="316"/>
      <c r="E399" s="316"/>
      <c r="F399" s="316"/>
      <c r="G399" s="316"/>
      <c r="H399" s="77">
        <f>SUM(H383:H398)</f>
        <v>225</v>
      </c>
      <c r="I399" s="77">
        <f>SUM(I383:I398)</f>
        <v>182</v>
      </c>
      <c r="J399" s="77">
        <f>SUM(J383:J398)</f>
        <v>0</v>
      </c>
      <c r="K399" s="77">
        <f>SUM(K383:K398)</f>
        <v>0</v>
      </c>
      <c r="L399" s="78">
        <f>IF(H399=0,0,(I399/H399*100))</f>
        <v>80.888888888888886</v>
      </c>
      <c r="M399" s="73">
        <f>IF(K399=0,0,(I399/K399*100))</f>
        <v>0</v>
      </c>
      <c r="N399" s="73"/>
      <c r="O399" s="73"/>
      <c r="P399" s="73" t="e">
        <f>N399/(N399+O399)*100</f>
        <v>#DIV/0!</v>
      </c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0"/>
      <c r="B400" s="57" t="s">
        <v>729</v>
      </c>
      <c r="C400" s="58"/>
      <c r="D400" s="59"/>
      <c r="E400" s="60"/>
      <c r="F400" s="81"/>
      <c r="G400" s="370"/>
      <c r="H400" s="106"/>
      <c r="I400" s="106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0"/>
      <c r="B401" s="57" t="s">
        <v>636</v>
      </c>
      <c r="C401" s="58"/>
      <c r="D401" s="59"/>
      <c r="E401" s="60"/>
      <c r="F401" s="81"/>
      <c r="G401" s="371"/>
      <c r="H401" s="106"/>
      <c r="I401" s="106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0"/>
      <c r="B402" s="57"/>
      <c r="C402" s="58"/>
      <c r="D402" s="59"/>
      <c r="E402" s="60"/>
      <c r="F402" s="81"/>
      <c r="G402" s="371"/>
      <c r="H402" s="106"/>
      <c r="I402" s="106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0"/>
      <c r="B403" s="57"/>
      <c r="C403" s="58"/>
      <c r="D403" s="59"/>
      <c r="E403" s="60"/>
      <c r="F403" s="81"/>
      <c r="G403" s="326"/>
      <c r="H403" s="106"/>
      <c r="I403" s="106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0"/>
      <c r="B404" s="57"/>
      <c r="C404" s="58"/>
      <c r="D404" s="59"/>
      <c r="E404" s="60"/>
      <c r="F404" s="81"/>
      <c r="G404" s="82"/>
      <c r="H404" s="106"/>
      <c r="I404" s="106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0"/>
      <c r="B405" s="57"/>
      <c r="C405" s="58"/>
      <c r="D405" s="59"/>
      <c r="E405" s="60"/>
      <c r="F405" s="81"/>
      <c r="G405" s="82"/>
      <c r="H405" s="106"/>
      <c r="I405" s="106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0"/>
      <c r="B406" s="57"/>
      <c r="C406" s="58"/>
      <c r="D406" s="59"/>
      <c r="E406" s="60"/>
      <c r="F406" s="81"/>
      <c r="G406" s="82"/>
      <c r="H406" s="106"/>
      <c r="I406" s="106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0"/>
      <c r="B407" s="57"/>
      <c r="C407" s="58"/>
      <c r="D407" s="59"/>
      <c r="E407" s="60"/>
      <c r="F407" s="81"/>
      <c r="G407" s="82"/>
      <c r="H407" s="106"/>
      <c r="I407" s="106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0"/>
      <c r="B408" s="57"/>
      <c r="C408" s="58"/>
      <c r="D408" s="59"/>
      <c r="E408" s="60"/>
      <c r="F408" s="81"/>
      <c r="G408" s="82"/>
      <c r="H408" s="106"/>
      <c r="I408" s="106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0"/>
      <c r="B409" s="57"/>
      <c r="C409" s="58"/>
      <c r="D409" s="59"/>
      <c r="E409" s="60"/>
      <c r="F409" s="81"/>
      <c r="G409" s="82"/>
      <c r="H409" s="106"/>
      <c r="I409" s="106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0"/>
      <c r="B410" s="57"/>
      <c r="C410" s="58"/>
      <c r="D410" s="59"/>
      <c r="E410" s="60"/>
      <c r="F410" s="81"/>
      <c r="G410" s="82"/>
      <c r="H410" s="106"/>
      <c r="I410" s="106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0"/>
      <c r="B411" s="57"/>
      <c r="C411" s="58"/>
      <c r="D411" s="59"/>
      <c r="E411" s="60"/>
      <c r="F411" s="81"/>
      <c r="G411" s="82"/>
      <c r="H411" s="106"/>
      <c r="I411" s="106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0"/>
      <c r="B412" s="57"/>
      <c r="C412" s="58"/>
      <c r="D412" s="59"/>
      <c r="E412" s="60"/>
      <c r="F412" s="81"/>
      <c r="G412" s="82"/>
      <c r="H412" s="106"/>
      <c r="I412" s="106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0"/>
      <c r="B413" s="57"/>
      <c r="C413" s="58"/>
      <c r="D413" s="59"/>
      <c r="E413" s="60"/>
      <c r="F413" s="81"/>
      <c r="G413" s="82"/>
      <c r="H413" s="106"/>
      <c r="I413" s="106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0"/>
      <c r="B414" s="57"/>
      <c r="C414" s="58"/>
      <c r="D414" s="59"/>
      <c r="E414" s="60"/>
      <c r="F414" s="81"/>
      <c r="G414" s="82"/>
      <c r="H414" s="106"/>
      <c r="I414" s="106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0"/>
      <c r="B415" s="57"/>
      <c r="C415" s="58"/>
      <c r="D415" s="59"/>
      <c r="E415" s="60"/>
      <c r="F415" s="81"/>
      <c r="G415" s="82"/>
      <c r="H415" s="106"/>
      <c r="I415" s="106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0"/>
      <c r="B416" s="57"/>
      <c r="C416" s="58"/>
      <c r="D416" s="59"/>
      <c r="E416" s="60"/>
      <c r="F416" s="81"/>
      <c r="G416" s="82"/>
      <c r="H416" s="106"/>
      <c r="I416" s="106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0"/>
      <c r="B417" s="57" t="s">
        <v>196</v>
      </c>
      <c r="C417" s="58" t="s">
        <v>54</v>
      </c>
      <c r="D417" s="59" t="s">
        <v>226</v>
      </c>
      <c r="E417" s="60"/>
      <c r="F417" s="81"/>
      <c r="G417" s="82"/>
      <c r="H417" s="106"/>
      <c r="I417" s="106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0"/>
      <c r="B418" s="57" t="s">
        <v>227</v>
      </c>
      <c r="C418" s="58" t="s">
        <v>54</v>
      </c>
      <c r="D418" s="59" t="s">
        <v>226</v>
      </c>
      <c r="E418" s="60"/>
      <c r="F418" s="81"/>
      <c r="G418" s="82"/>
      <c r="H418" s="106"/>
      <c r="I418" s="106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0"/>
      <c r="B419" s="57" t="s">
        <v>228</v>
      </c>
      <c r="C419" s="58"/>
      <c r="D419" s="59" t="s">
        <v>43</v>
      </c>
      <c r="E419" s="60" t="s">
        <v>121</v>
      </c>
      <c r="F419" s="81"/>
      <c r="G419" s="82"/>
      <c r="H419" s="106"/>
      <c r="I419" s="106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0"/>
      <c r="B420" s="57"/>
      <c r="C420" s="58"/>
      <c r="D420" s="59"/>
      <c r="E420" s="60"/>
      <c r="F420" s="81"/>
      <c r="G420" s="82"/>
      <c r="H420" s="106"/>
      <c r="I420" s="106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0"/>
      <c r="B421" s="57" t="s">
        <v>229</v>
      </c>
      <c r="C421" s="58" t="s">
        <v>76</v>
      </c>
      <c r="D421" s="59" t="s">
        <v>43</v>
      </c>
      <c r="E421" s="60" t="s">
        <v>121</v>
      </c>
      <c r="F421" s="81"/>
      <c r="G421" s="82"/>
      <c r="H421" s="106"/>
      <c r="I421" s="106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0"/>
      <c r="B422" s="57" t="s">
        <v>75</v>
      </c>
      <c r="C422" s="58" t="s">
        <v>76</v>
      </c>
      <c r="D422" s="59" t="s">
        <v>49</v>
      </c>
      <c r="E422" s="60" t="s">
        <v>230</v>
      </c>
      <c r="F422" s="81"/>
      <c r="G422" s="82"/>
      <c r="H422" s="106"/>
      <c r="I422" s="106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0"/>
      <c r="B423" s="57" t="s">
        <v>231</v>
      </c>
      <c r="C423" s="58" t="s">
        <v>76</v>
      </c>
      <c r="D423" s="59" t="s">
        <v>49</v>
      </c>
      <c r="E423" s="60" t="s">
        <v>230</v>
      </c>
      <c r="F423" s="81"/>
      <c r="G423" s="82"/>
      <c r="H423" s="106"/>
      <c r="I423" s="106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0"/>
      <c r="B424" s="57" t="s">
        <v>231</v>
      </c>
      <c r="C424" s="58" t="s">
        <v>54</v>
      </c>
      <c r="D424" s="59" t="s">
        <v>43</v>
      </c>
      <c r="E424" s="60" t="s">
        <v>157</v>
      </c>
      <c r="F424" s="81"/>
      <c r="G424" s="82"/>
      <c r="H424" s="106"/>
      <c r="I424" s="106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0"/>
      <c r="B425" s="57" t="s">
        <v>232</v>
      </c>
      <c r="C425" s="58" t="s">
        <v>76</v>
      </c>
      <c r="D425" s="59" t="s">
        <v>51</v>
      </c>
      <c r="E425" s="60" t="s">
        <v>233</v>
      </c>
      <c r="F425" s="81"/>
      <c r="G425" s="82"/>
      <c r="H425" s="106"/>
      <c r="I425" s="106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0"/>
      <c r="B426" s="57" t="s">
        <v>232</v>
      </c>
      <c r="C426" s="58" t="s">
        <v>76</v>
      </c>
      <c r="D426" s="59" t="s">
        <v>58</v>
      </c>
      <c r="E426" s="60" t="s">
        <v>73</v>
      </c>
      <c r="F426" s="81"/>
      <c r="G426" s="82"/>
      <c r="H426" s="106"/>
      <c r="I426" s="106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0"/>
      <c r="B427" s="57" t="s">
        <v>234</v>
      </c>
      <c r="C427" s="58" t="s">
        <v>108</v>
      </c>
      <c r="D427" s="59" t="s">
        <v>51</v>
      </c>
      <c r="E427" s="60" t="s">
        <v>235</v>
      </c>
      <c r="F427" s="81"/>
      <c r="G427" s="82"/>
      <c r="H427" s="106"/>
      <c r="I427" s="106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0"/>
      <c r="B428" s="57" t="s">
        <v>236</v>
      </c>
      <c r="C428" s="58" t="s">
        <v>54</v>
      </c>
      <c r="D428" s="59" t="s">
        <v>139</v>
      </c>
      <c r="E428" s="60"/>
      <c r="F428" s="81"/>
      <c r="G428" s="107"/>
      <c r="H428" s="106"/>
      <c r="I428" s="106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0"/>
      <c r="B429" s="57" t="s">
        <v>138</v>
      </c>
      <c r="C429" s="58" t="s">
        <v>54</v>
      </c>
      <c r="D429" s="59" t="s">
        <v>237</v>
      </c>
      <c r="E429" s="60"/>
      <c r="F429" s="81"/>
      <c r="G429" s="82"/>
      <c r="H429" s="106"/>
      <c r="I429" s="106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0"/>
      <c r="B430" s="57" t="s">
        <v>138</v>
      </c>
      <c r="C430" s="58" t="s">
        <v>54</v>
      </c>
      <c r="D430" s="58" t="s">
        <v>126</v>
      </c>
      <c r="E430" s="60"/>
      <c r="F430" s="81"/>
      <c r="G430" s="82"/>
      <c r="H430" s="106"/>
      <c r="I430" s="106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0"/>
      <c r="B431" s="57" t="s">
        <v>238</v>
      </c>
      <c r="C431" s="58" t="s">
        <v>42</v>
      </c>
      <c r="D431" s="59" t="s">
        <v>43</v>
      </c>
      <c r="E431" s="60"/>
      <c r="F431" s="81"/>
      <c r="G431" s="82"/>
      <c r="H431" s="106"/>
      <c r="I431" s="106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0"/>
      <c r="B432" s="57" t="s">
        <v>236</v>
      </c>
      <c r="C432" s="58" t="s">
        <v>54</v>
      </c>
      <c r="D432" s="59" t="s">
        <v>126</v>
      </c>
      <c r="E432" s="60"/>
      <c r="F432" s="81"/>
      <c r="G432" s="82"/>
      <c r="H432" s="106"/>
      <c r="I432" s="106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0"/>
      <c r="B433" s="57" t="s">
        <v>281</v>
      </c>
      <c r="C433" s="58" t="s">
        <v>108</v>
      </c>
      <c r="D433" s="59" t="s">
        <v>49</v>
      </c>
      <c r="E433" s="60" t="s">
        <v>72</v>
      </c>
      <c r="F433" s="81"/>
      <c r="G433" s="82"/>
      <c r="H433" s="106"/>
      <c r="I433" s="106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0"/>
      <c r="B434" s="57" t="s">
        <v>282</v>
      </c>
      <c r="C434" s="58" t="s">
        <v>54</v>
      </c>
      <c r="D434" s="59" t="s">
        <v>43</v>
      </c>
      <c r="E434" s="60" t="s">
        <v>121</v>
      </c>
      <c r="F434" s="81"/>
      <c r="G434" s="82"/>
      <c r="H434" s="106"/>
      <c r="I434" s="106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0"/>
      <c r="B435" s="57" t="s">
        <v>283</v>
      </c>
      <c r="C435" s="58" t="s">
        <v>108</v>
      </c>
      <c r="D435" s="59" t="s">
        <v>49</v>
      </c>
      <c r="E435" s="60" t="s">
        <v>72</v>
      </c>
      <c r="F435" s="81"/>
      <c r="G435" s="82"/>
      <c r="H435" s="106"/>
      <c r="I435" s="106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 thickBot="1">
      <c r="A436" s="340"/>
      <c r="B436" s="57" t="s">
        <v>65</v>
      </c>
      <c r="C436" s="58" t="s">
        <v>54</v>
      </c>
      <c r="D436" s="58" t="s">
        <v>284</v>
      </c>
      <c r="E436" s="58"/>
      <c r="F436" s="58"/>
      <c r="G436" s="58"/>
      <c r="H436" s="106"/>
      <c r="I436" s="106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5.2" hidden="1" customHeight="1" thickBot="1">
      <c r="A437" s="340"/>
      <c r="B437" s="316" t="s">
        <v>211</v>
      </c>
      <c r="C437" s="316"/>
      <c r="D437" s="316"/>
      <c r="E437" s="316"/>
      <c r="F437" s="316"/>
      <c r="G437" s="316"/>
      <c r="H437" s="77">
        <f>SUM(H400:H436)</f>
        <v>0</v>
      </c>
      <c r="I437" s="77">
        <f>SUM(I400:I436)</f>
        <v>0</v>
      </c>
      <c r="J437" s="77">
        <f>SUM(J400:J436)</f>
        <v>0</v>
      </c>
      <c r="K437" s="77">
        <f>SUM(K400:K436)</f>
        <v>0</v>
      </c>
      <c r="L437" s="78">
        <f>IF(H437=0,0,(I437/H437*100))</f>
        <v>0</v>
      </c>
      <c r="M437" s="73">
        <f>IF(K437=0,0,(I437/K437*100))</f>
        <v>0</v>
      </c>
      <c r="N437" s="73"/>
      <c r="O437" s="73"/>
      <c r="P437" s="73" t="e">
        <f>N437/(N437+O437)*100</f>
        <v>#DIV/0!</v>
      </c>
      <c r="Q437" s="7"/>
      <c r="R437" s="7"/>
      <c r="S437" s="7"/>
      <c r="T437" s="7"/>
      <c r="U437" s="7"/>
      <c r="V437" s="7"/>
      <c r="W437" s="7"/>
    </row>
    <row r="438" spans="1:23" ht="15.2" customHeight="1" thickBot="1">
      <c r="A438" s="339" t="s">
        <v>285</v>
      </c>
      <c r="B438" s="339"/>
      <c r="C438" s="339"/>
      <c r="D438" s="339"/>
      <c r="E438" s="339"/>
      <c r="F438" s="339"/>
      <c r="G438" s="339"/>
      <c r="H438" s="94">
        <f>H345+H382+H437+H399</f>
        <v>706</v>
      </c>
      <c r="I438" s="94">
        <f>I345+I382+I437+I399</f>
        <v>1014</v>
      </c>
      <c r="J438" s="94">
        <f>J345+J382+J437+J399</f>
        <v>0</v>
      </c>
      <c r="K438" s="94">
        <f>K345+K382+K437+K399</f>
        <v>0</v>
      </c>
      <c r="L438" s="78">
        <f>IF(H438=0,0,(I438/H438*100))</f>
        <v>143.62606232294615</v>
      </c>
      <c r="M438" s="73">
        <f>IF(J438=0,0,(K438/J438*100))</f>
        <v>0</v>
      </c>
      <c r="N438" s="94">
        <f>N345+N382+N437+N399</f>
        <v>0</v>
      </c>
      <c r="O438" s="94">
        <f>O345+O382+O437+O399</f>
        <v>0</v>
      </c>
      <c r="P438" s="73" t="e">
        <f>N438/(N438+O438)*100</f>
        <v>#DIV/0!</v>
      </c>
      <c r="Q438" s="7"/>
      <c r="R438" s="7"/>
      <c r="S438" s="7"/>
      <c r="T438" s="7"/>
      <c r="U438" s="7"/>
      <c r="V438" s="7"/>
      <c r="W438" s="7"/>
    </row>
    <row r="439" spans="1:23" ht="15.2" customHeight="1" thickBot="1">
      <c r="A439" s="342" t="s">
        <v>286</v>
      </c>
      <c r="B439" s="57" t="s">
        <v>299</v>
      </c>
      <c r="C439" s="58" t="s">
        <v>42</v>
      </c>
      <c r="D439" s="58" t="s">
        <v>126</v>
      </c>
      <c r="E439" s="60"/>
      <c r="F439" s="119"/>
      <c r="G439" s="363" t="s">
        <v>1011</v>
      </c>
      <c r="H439" s="106">
        <v>48</v>
      </c>
      <c r="I439" s="106">
        <v>54</v>
      </c>
      <c r="J439" s="58"/>
      <c r="K439" s="83"/>
      <c r="L439" s="83"/>
      <c r="M439" s="84"/>
      <c r="N439" s="423"/>
      <c r="O439" s="423"/>
      <c r="P439" s="84"/>
      <c r="Q439" s="7"/>
      <c r="R439" s="7"/>
      <c r="S439" s="7"/>
      <c r="T439" s="7"/>
      <c r="U439" s="7"/>
      <c r="V439" s="7"/>
      <c r="W439" s="7"/>
    </row>
    <row r="440" spans="1:23" ht="15.2" customHeight="1" thickBot="1">
      <c r="A440" s="342"/>
      <c r="B440" s="57" t="s">
        <v>419</v>
      </c>
      <c r="C440" s="58" t="s">
        <v>79</v>
      </c>
      <c r="D440" s="58" t="s">
        <v>288</v>
      </c>
      <c r="E440" s="60"/>
      <c r="F440" s="81"/>
      <c r="G440" s="363"/>
      <c r="H440" s="58">
        <v>6</v>
      </c>
      <c r="I440" s="58">
        <v>6</v>
      </c>
      <c r="J440" s="58"/>
      <c r="K440" s="55"/>
      <c r="L440" s="55"/>
      <c r="M440" s="56"/>
      <c r="N440" s="56"/>
      <c r="O440" s="56"/>
      <c r="P440" s="73" t="e">
        <f>N440/(N440+O440)*100</f>
        <v>#DIV/0!</v>
      </c>
      <c r="Q440" s="7"/>
      <c r="R440" s="7"/>
      <c r="S440" s="7"/>
      <c r="T440" s="7"/>
      <c r="U440" s="7"/>
      <c r="V440" s="7"/>
      <c r="W440" s="7"/>
    </row>
    <row r="441" spans="1:23" ht="15.2" customHeight="1">
      <c r="A441" s="342"/>
      <c r="B441" s="57" t="s">
        <v>814</v>
      </c>
      <c r="C441" s="58" t="s">
        <v>54</v>
      </c>
      <c r="D441" s="59" t="s">
        <v>294</v>
      </c>
      <c r="E441" s="60"/>
      <c r="F441" s="81"/>
      <c r="G441" s="363"/>
      <c r="H441" s="58">
        <v>2</v>
      </c>
      <c r="I441" s="58">
        <v>1</v>
      </c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5.2" customHeight="1">
      <c r="A442" s="342"/>
      <c r="B442" s="57" t="s">
        <v>645</v>
      </c>
      <c r="C442" s="58" t="s">
        <v>108</v>
      </c>
      <c r="D442" s="58" t="s">
        <v>294</v>
      </c>
      <c r="E442" s="60"/>
      <c r="F442" s="81"/>
      <c r="G442" s="363"/>
      <c r="H442" s="58">
        <v>6</v>
      </c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customHeight="1" thickBot="1">
      <c r="A443" s="342"/>
      <c r="B443" s="57" t="s">
        <v>1010</v>
      </c>
      <c r="C443" s="58"/>
      <c r="D443" s="59"/>
      <c r="E443" s="60"/>
      <c r="F443" s="81"/>
      <c r="G443" s="120"/>
      <c r="H443" s="58"/>
      <c r="I443" s="58">
        <v>11</v>
      </c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552</v>
      </c>
      <c r="C444" s="58"/>
      <c r="D444" s="59"/>
      <c r="E444" s="60"/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543</v>
      </c>
      <c r="C445" s="58" t="s">
        <v>108</v>
      </c>
      <c r="D445" s="59" t="s">
        <v>294</v>
      </c>
      <c r="E445" s="60"/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290</v>
      </c>
      <c r="C446" s="58" t="s">
        <v>79</v>
      </c>
      <c r="D446" s="59" t="s">
        <v>291</v>
      </c>
      <c r="E446" s="60"/>
      <c r="F446" s="81"/>
      <c r="G446" s="82"/>
      <c r="H446" s="64"/>
      <c r="I446" s="62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422</v>
      </c>
      <c r="C447" s="58" t="s">
        <v>424</v>
      </c>
      <c r="D447" s="59" t="s">
        <v>121</v>
      </c>
      <c r="E447" s="60"/>
      <c r="F447" s="81"/>
      <c r="G447" s="120"/>
      <c r="H447" s="64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422</v>
      </c>
      <c r="C448" s="58" t="s">
        <v>421</v>
      </c>
      <c r="D448" s="59" t="s">
        <v>121</v>
      </c>
      <c r="E448" s="60"/>
      <c r="F448" s="81"/>
      <c r="G448" s="120"/>
      <c r="H448" s="64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252</v>
      </c>
      <c r="C449" s="58" t="s">
        <v>126</v>
      </c>
      <c r="D449" s="59" t="s">
        <v>126</v>
      </c>
      <c r="E449" s="60"/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252</v>
      </c>
      <c r="C450" s="58" t="s">
        <v>119</v>
      </c>
      <c r="D450" s="59" t="s">
        <v>119</v>
      </c>
      <c r="E450" s="60"/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208</v>
      </c>
      <c r="C451" s="58" t="s">
        <v>54</v>
      </c>
      <c r="D451" s="59" t="s">
        <v>58</v>
      </c>
      <c r="E451" s="60" t="s">
        <v>339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 t="s">
        <v>208</v>
      </c>
      <c r="C452" s="58" t="s">
        <v>54</v>
      </c>
      <c r="D452" s="59" t="s">
        <v>43</v>
      </c>
      <c r="E452" s="60" t="s">
        <v>121</v>
      </c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303</v>
      </c>
      <c r="C453" s="58" t="s">
        <v>54</v>
      </c>
      <c r="D453" s="59" t="s">
        <v>49</v>
      </c>
      <c r="E453" s="60" t="s">
        <v>205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153</v>
      </c>
      <c r="C454" s="58" t="s">
        <v>91</v>
      </c>
      <c r="D454" s="59" t="s">
        <v>58</v>
      </c>
      <c r="E454" s="60" t="s">
        <v>73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304</v>
      </c>
      <c r="C455" s="58" t="s">
        <v>54</v>
      </c>
      <c r="D455" s="59" t="s">
        <v>49</v>
      </c>
      <c r="E455" s="60" t="s">
        <v>230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304</v>
      </c>
      <c r="C456" s="58" t="s">
        <v>54</v>
      </c>
      <c r="D456" s="59" t="s">
        <v>49</v>
      </c>
      <c r="E456" s="60" t="s">
        <v>230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67</v>
      </c>
      <c r="C457" s="58" t="s">
        <v>305</v>
      </c>
      <c r="D457" s="59" t="s">
        <v>306</v>
      </c>
      <c r="E457" s="60" t="s">
        <v>240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/>
      <c r="C458" s="58" t="s">
        <v>307</v>
      </c>
      <c r="D458" s="59" t="s">
        <v>49</v>
      </c>
      <c r="E458" s="60" t="s">
        <v>190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308</v>
      </c>
      <c r="C459" s="58" t="s">
        <v>54</v>
      </c>
      <c r="D459" s="59" t="s">
        <v>58</v>
      </c>
      <c r="E459" s="60" t="s">
        <v>264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 t="s">
        <v>308</v>
      </c>
      <c r="C460" s="58" t="s">
        <v>76</v>
      </c>
      <c r="D460" s="59" t="s">
        <v>209</v>
      </c>
      <c r="E460" s="60" t="s">
        <v>176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308</v>
      </c>
      <c r="C461" s="58" t="s">
        <v>76</v>
      </c>
      <c r="D461" s="59" t="s">
        <v>43</v>
      </c>
      <c r="E461" s="60" t="s">
        <v>157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263</v>
      </c>
      <c r="C462" s="58" t="s">
        <v>76</v>
      </c>
      <c r="D462" s="59" t="s">
        <v>43</v>
      </c>
      <c r="E462" s="60" t="s">
        <v>121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309</v>
      </c>
      <c r="C463" s="58" t="s">
        <v>76</v>
      </c>
      <c r="D463" s="59" t="s">
        <v>43</v>
      </c>
      <c r="E463" s="60" t="s">
        <v>157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309</v>
      </c>
      <c r="C464" s="58" t="s">
        <v>76</v>
      </c>
      <c r="D464" s="59" t="s">
        <v>91</v>
      </c>
      <c r="E464" s="60" t="s">
        <v>92</v>
      </c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310</v>
      </c>
      <c r="C465" s="58" t="s">
        <v>54</v>
      </c>
      <c r="D465" s="59" t="s">
        <v>51</v>
      </c>
      <c r="E465" s="60" t="s">
        <v>235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310</v>
      </c>
      <c r="C466" s="58" t="s">
        <v>76</v>
      </c>
      <c r="D466" s="59" t="s">
        <v>209</v>
      </c>
      <c r="E466" s="60" t="s">
        <v>176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310</v>
      </c>
      <c r="C467" s="58" t="s">
        <v>76</v>
      </c>
      <c r="D467" s="59" t="s">
        <v>58</v>
      </c>
      <c r="E467" s="60" t="s">
        <v>264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231</v>
      </c>
      <c r="C468" s="58" t="s">
        <v>54</v>
      </c>
      <c r="D468" s="59" t="s">
        <v>58</v>
      </c>
      <c r="E468" s="60" t="s">
        <v>183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311</v>
      </c>
      <c r="C469" s="58" t="s">
        <v>76</v>
      </c>
      <c r="D469" s="59" t="s">
        <v>312</v>
      </c>
      <c r="E469" s="60"/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313</v>
      </c>
      <c r="C470" s="58" t="s">
        <v>76</v>
      </c>
      <c r="D470" s="59" t="s">
        <v>314</v>
      </c>
      <c r="E470" s="60"/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315</v>
      </c>
      <c r="C471" s="58" t="s">
        <v>42</v>
      </c>
      <c r="D471" s="59" t="s">
        <v>122</v>
      </c>
      <c r="E471" s="60" t="s">
        <v>316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315</v>
      </c>
      <c r="C472" s="58" t="s">
        <v>42</v>
      </c>
      <c r="D472" s="59" t="s">
        <v>317</v>
      </c>
      <c r="E472" s="60" t="s">
        <v>318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 t="s">
        <v>315</v>
      </c>
      <c r="C473" s="58" t="s">
        <v>42</v>
      </c>
      <c r="D473" s="59" t="s">
        <v>319</v>
      </c>
      <c r="E473" s="60" t="s">
        <v>320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321</v>
      </c>
      <c r="C474" s="58" t="s">
        <v>42</v>
      </c>
      <c r="D474" s="59" t="s">
        <v>43</v>
      </c>
      <c r="E474" s="60" t="s">
        <v>240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174</v>
      </c>
      <c r="C475" s="58" t="s">
        <v>54</v>
      </c>
      <c r="D475" s="59" t="s">
        <v>209</v>
      </c>
      <c r="E475" s="60" t="s">
        <v>176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261</v>
      </c>
      <c r="C476" s="58" t="s">
        <v>127</v>
      </c>
      <c r="D476" s="59" t="s">
        <v>49</v>
      </c>
      <c r="E476" s="60" t="s">
        <v>205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322</v>
      </c>
      <c r="C477" s="58" t="s">
        <v>323</v>
      </c>
      <c r="D477" s="59" t="s">
        <v>91</v>
      </c>
      <c r="E477" s="60" t="s">
        <v>92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322</v>
      </c>
      <c r="C478" s="58" t="s">
        <v>54</v>
      </c>
      <c r="D478" s="59" t="s">
        <v>49</v>
      </c>
      <c r="E478" s="60" t="s">
        <v>72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322</v>
      </c>
      <c r="C479" s="58" t="s">
        <v>54</v>
      </c>
      <c r="D479" s="59" t="s">
        <v>209</v>
      </c>
      <c r="E479" s="60" t="s">
        <v>176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322</v>
      </c>
      <c r="C480" s="58" t="s">
        <v>54</v>
      </c>
      <c r="D480" s="59" t="s">
        <v>51</v>
      </c>
      <c r="E480" s="60" t="s">
        <v>235</v>
      </c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120</v>
      </c>
      <c r="C481" s="58" t="s">
        <v>42</v>
      </c>
      <c r="D481" s="59" t="s">
        <v>49</v>
      </c>
      <c r="E481" s="60" t="s">
        <v>205</v>
      </c>
      <c r="F481" s="81"/>
      <c r="G481" s="120"/>
      <c r="H481" s="58"/>
      <c r="I481" s="58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120</v>
      </c>
      <c r="C482" s="58" t="s">
        <v>42</v>
      </c>
      <c r="D482" s="59" t="s">
        <v>43</v>
      </c>
      <c r="E482" s="60" t="s">
        <v>240</v>
      </c>
      <c r="F482" s="81"/>
      <c r="G482" s="120"/>
      <c r="H482" s="58"/>
      <c r="I482" s="58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120</v>
      </c>
      <c r="C483" s="58" t="s">
        <v>42</v>
      </c>
      <c r="D483" s="59" t="s">
        <v>43</v>
      </c>
      <c r="E483" s="60" t="s">
        <v>121</v>
      </c>
      <c r="F483" s="81"/>
      <c r="G483" s="120"/>
      <c r="H483" s="58"/>
      <c r="I483" s="58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324</v>
      </c>
      <c r="C484" s="58" t="s">
        <v>108</v>
      </c>
      <c r="D484" s="59"/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325</v>
      </c>
      <c r="C485" s="58" t="s">
        <v>108</v>
      </c>
      <c r="D485" s="59"/>
      <c r="E485" s="60"/>
      <c r="F485" s="81"/>
      <c r="G485" s="120"/>
      <c r="H485" s="58"/>
      <c r="I485" s="58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326</v>
      </c>
      <c r="C486" s="58" t="s">
        <v>108</v>
      </c>
      <c r="D486" s="59"/>
      <c r="E486" s="60"/>
      <c r="F486" s="81"/>
      <c r="G486" s="120"/>
      <c r="H486" s="58"/>
      <c r="I486" s="58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327</v>
      </c>
      <c r="C487" s="58" t="s">
        <v>108</v>
      </c>
      <c r="D487" s="59"/>
      <c r="E487" s="60"/>
      <c r="F487" s="81"/>
      <c r="G487" s="120"/>
      <c r="H487" s="58"/>
      <c r="I487" s="58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328</v>
      </c>
      <c r="C488" s="58" t="s">
        <v>108</v>
      </c>
      <c r="D488" s="59"/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329</v>
      </c>
      <c r="C489" s="58" t="s">
        <v>42</v>
      </c>
      <c r="D489" s="59" t="s">
        <v>79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329</v>
      </c>
      <c r="C490" s="58" t="s">
        <v>42</v>
      </c>
      <c r="D490" s="59" t="s">
        <v>159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/>
      <c r="C491" s="58" t="s">
        <v>42</v>
      </c>
      <c r="D491" s="59" t="s">
        <v>126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330</v>
      </c>
      <c r="C492" s="58" t="s">
        <v>54</v>
      </c>
      <c r="D492" s="59" t="s">
        <v>331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138</v>
      </c>
      <c r="C493" s="58" t="s">
        <v>54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82</v>
      </c>
      <c r="C494" s="59" t="s">
        <v>332</v>
      </c>
      <c r="D494" s="59" t="s">
        <v>332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82</v>
      </c>
      <c r="C495" s="58" t="s">
        <v>58</v>
      </c>
      <c r="D495" s="59" t="s">
        <v>58</v>
      </c>
      <c r="E495" s="60" t="s">
        <v>84</v>
      </c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/>
      <c r="U495" s="7"/>
      <c r="V495" s="7"/>
      <c r="W495" s="7"/>
    </row>
    <row r="496" spans="1:23" ht="12.75" hidden="1" customHeight="1">
      <c r="A496" s="342"/>
      <c r="B496" s="57"/>
      <c r="C496" s="58" t="s">
        <v>49</v>
      </c>
      <c r="D496" s="59" t="s">
        <v>49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118</v>
      </c>
      <c r="C497" s="58" t="s">
        <v>42</v>
      </c>
      <c r="D497" s="59" t="s">
        <v>193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/>
      <c r="C498" s="58" t="s">
        <v>42</v>
      </c>
      <c r="D498" s="59" t="s">
        <v>49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/>
      <c r="C499" s="58" t="s">
        <v>42</v>
      </c>
      <c r="D499" s="59" t="s">
        <v>51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333</v>
      </c>
      <c r="C500" s="58" t="s">
        <v>42</v>
      </c>
      <c r="D500" s="59" t="s">
        <v>175</v>
      </c>
      <c r="E500" s="60" t="s">
        <v>176</v>
      </c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 t="s">
        <v>174</v>
      </c>
      <c r="C501" s="58" t="s">
        <v>54</v>
      </c>
      <c r="D501" s="59" t="s">
        <v>58</v>
      </c>
      <c r="E501" s="60" t="s">
        <v>73</v>
      </c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174</v>
      </c>
      <c r="C502" s="58" t="s">
        <v>54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187</v>
      </c>
      <c r="C503" s="58" t="s">
        <v>42</v>
      </c>
      <c r="D503" s="59" t="s">
        <v>43</v>
      </c>
      <c r="E503" s="60" t="s">
        <v>240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303</v>
      </c>
      <c r="C504" s="58" t="s">
        <v>76</v>
      </c>
      <c r="D504" s="59" t="s">
        <v>49</v>
      </c>
      <c r="E504" s="60" t="s">
        <v>230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334</v>
      </c>
      <c r="C505" s="58" t="s">
        <v>76</v>
      </c>
      <c r="D505" s="59" t="s">
        <v>49</v>
      </c>
      <c r="E505" s="60" t="s">
        <v>230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335</v>
      </c>
      <c r="C506" s="58" t="s">
        <v>76</v>
      </c>
      <c r="D506" s="59" t="s">
        <v>51</v>
      </c>
      <c r="E506" s="60" t="s">
        <v>235</v>
      </c>
      <c r="F506" s="81"/>
      <c r="G506" s="120"/>
      <c r="H506" s="5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115</v>
      </c>
      <c r="C507" s="58" t="s">
        <v>42</v>
      </c>
      <c r="D507" s="59" t="s">
        <v>43</v>
      </c>
      <c r="E507" s="60" t="s">
        <v>240</v>
      </c>
      <c r="F507" s="81"/>
      <c r="G507" s="120"/>
      <c r="H507" s="5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336</v>
      </c>
      <c r="C508" s="58" t="s">
        <v>54</v>
      </c>
      <c r="D508" s="59" t="s">
        <v>43</v>
      </c>
      <c r="E508" s="60" t="s">
        <v>240</v>
      </c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336</v>
      </c>
      <c r="C509" s="58" t="s">
        <v>54</v>
      </c>
      <c r="D509" s="59" t="s">
        <v>122</v>
      </c>
      <c r="E509" s="60" t="s">
        <v>316</v>
      </c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/>
      <c r="C510" s="58" t="s">
        <v>54</v>
      </c>
      <c r="D510" s="59" t="s">
        <v>337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338</v>
      </c>
      <c r="C511" s="58" t="s">
        <v>54</v>
      </c>
      <c r="D511" s="59" t="s">
        <v>79</v>
      </c>
      <c r="E511" s="60" t="s">
        <v>240</v>
      </c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338</v>
      </c>
      <c r="C512" s="58" t="s">
        <v>54</v>
      </c>
      <c r="D512" s="59" t="s">
        <v>226</v>
      </c>
      <c r="E512" s="60" t="s">
        <v>183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338</v>
      </c>
      <c r="C513" s="58" t="s">
        <v>54</v>
      </c>
      <c r="D513" s="59" t="s">
        <v>226</v>
      </c>
      <c r="E513" s="60" t="s">
        <v>339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338</v>
      </c>
      <c r="C514" s="58" t="s">
        <v>54</v>
      </c>
      <c r="D514" s="59" t="s">
        <v>159</v>
      </c>
      <c r="E514" s="60" t="s">
        <v>340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 t="s">
        <v>338</v>
      </c>
      <c r="C515" s="58" t="s">
        <v>54</v>
      </c>
      <c r="D515" s="59" t="s">
        <v>341</v>
      </c>
      <c r="E515" s="60" t="s">
        <v>342</v>
      </c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338</v>
      </c>
      <c r="C516" s="58" t="s">
        <v>54</v>
      </c>
      <c r="D516" s="59" t="s">
        <v>159</v>
      </c>
      <c r="E516" s="60" t="s">
        <v>198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 t="s">
        <v>338</v>
      </c>
      <c r="C517" s="58" t="s">
        <v>54</v>
      </c>
      <c r="D517" s="59" t="s">
        <v>43</v>
      </c>
      <c r="E517" s="60" t="s">
        <v>240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 t="s">
        <v>54</v>
      </c>
      <c r="D518" s="59" t="s">
        <v>126</v>
      </c>
      <c r="E518" s="60" t="s">
        <v>205</v>
      </c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343</v>
      </c>
      <c r="C519" s="58" t="s">
        <v>42</v>
      </c>
      <c r="D519" s="59" t="s">
        <v>126</v>
      </c>
      <c r="E519" s="60" t="s">
        <v>205</v>
      </c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343</v>
      </c>
      <c r="C520" s="58" t="s">
        <v>42</v>
      </c>
      <c r="D520" s="59" t="s">
        <v>226</v>
      </c>
      <c r="E520" s="60" t="s">
        <v>339</v>
      </c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 t="s">
        <v>343</v>
      </c>
      <c r="C521" s="58" t="s">
        <v>42</v>
      </c>
      <c r="D521" s="59" t="s">
        <v>332</v>
      </c>
      <c r="E521" s="60" t="s">
        <v>342</v>
      </c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 t="s">
        <v>344</v>
      </c>
      <c r="C522" s="58" t="s">
        <v>42</v>
      </c>
      <c r="D522" s="59" t="s">
        <v>345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344</v>
      </c>
      <c r="C523" s="58" t="s">
        <v>42</v>
      </c>
      <c r="D523" s="59" t="s">
        <v>127</v>
      </c>
      <c r="E523" s="60" t="s">
        <v>123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 t="s">
        <v>346</v>
      </c>
      <c r="C524" s="58" t="s">
        <v>42</v>
      </c>
      <c r="D524" s="59" t="s">
        <v>43</v>
      </c>
      <c r="E524" s="60" t="s">
        <v>240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 t="s">
        <v>346</v>
      </c>
      <c r="C525" s="58" t="s">
        <v>42</v>
      </c>
      <c r="D525" s="59" t="s">
        <v>51</v>
      </c>
      <c r="E525" s="60" t="s">
        <v>198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346</v>
      </c>
      <c r="C526" s="58" t="s">
        <v>42</v>
      </c>
      <c r="D526" s="59" t="s">
        <v>347</v>
      </c>
      <c r="E526" s="60" t="s">
        <v>348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349</v>
      </c>
      <c r="C527" s="58" t="s">
        <v>54</v>
      </c>
      <c r="D527" s="59" t="s">
        <v>126</v>
      </c>
      <c r="E527" s="60" t="s">
        <v>205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350</v>
      </c>
      <c r="C528" s="58" t="s">
        <v>54</v>
      </c>
      <c r="D528" s="59" t="s">
        <v>79</v>
      </c>
      <c r="E528" s="60" t="s">
        <v>240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 t="s">
        <v>350</v>
      </c>
      <c r="C529" s="58" t="s">
        <v>54</v>
      </c>
      <c r="D529" s="59" t="s">
        <v>126</v>
      </c>
      <c r="E529" s="60" t="s">
        <v>205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350</v>
      </c>
      <c r="C530" s="58" t="s">
        <v>54</v>
      </c>
      <c r="D530" s="59" t="s">
        <v>79</v>
      </c>
      <c r="E530" s="60" t="s">
        <v>240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54</v>
      </c>
      <c r="D531" s="59" t="s">
        <v>126</v>
      </c>
      <c r="E531" s="60" t="s">
        <v>205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351</v>
      </c>
      <c r="C532" s="58" t="s">
        <v>42</v>
      </c>
      <c r="D532" s="59" t="s">
        <v>51</v>
      </c>
      <c r="E532" s="60" t="s">
        <v>235</v>
      </c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 t="s">
        <v>351</v>
      </c>
      <c r="C533" s="58" t="s">
        <v>42</v>
      </c>
      <c r="D533" s="59" t="s">
        <v>51</v>
      </c>
      <c r="E533" s="60" t="s">
        <v>235</v>
      </c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 t="s">
        <v>351</v>
      </c>
      <c r="C534" s="58" t="s">
        <v>42</v>
      </c>
      <c r="D534" s="59" t="s">
        <v>49</v>
      </c>
      <c r="E534" s="60" t="s">
        <v>190</v>
      </c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 t="s">
        <v>351</v>
      </c>
      <c r="C535" s="58" t="s">
        <v>42</v>
      </c>
      <c r="D535" s="59" t="s">
        <v>193</v>
      </c>
      <c r="E535" s="60" t="s">
        <v>352</v>
      </c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351</v>
      </c>
      <c r="C536" s="58" t="s">
        <v>42</v>
      </c>
      <c r="D536" s="59" t="s">
        <v>58</v>
      </c>
      <c r="E536" s="60" t="s">
        <v>73</v>
      </c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351</v>
      </c>
      <c r="C537" s="58" t="s">
        <v>42</v>
      </c>
      <c r="D537" s="59" t="s">
        <v>353</v>
      </c>
      <c r="E537" s="60" t="s">
        <v>354</v>
      </c>
      <c r="F537" s="81"/>
      <c r="G537" s="120"/>
      <c r="H537" s="58"/>
      <c r="I537" s="58"/>
      <c r="J537" s="58"/>
      <c r="K537" s="55"/>
      <c r="L537" s="55"/>
      <c r="M537" s="56"/>
      <c r="N537" s="56"/>
      <c r="O537" s="56"/>
      <c r="P537" s="56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145</v>
      </c>
      <c r="C538" s="58" t="s">
        <v>54</v>
      </c>
      <c r="D538" s="59"/>
      <c r="E538" s="60"/>
      <c r="F538" s="81"/>
      <c r="G538" s="120"/>
      <c r="H538" s="58"/>
      <c r="I538" s="58"/>
      <c r="J538" s="58"/>
      <c r="K538" s="55"/>
      <c r="L538" s="55"/>
      <c r="M538" s="56"/>
      <c r="N538" s="56"/>
      <c r="O538" s="56"/>
      <c r="P538" s="56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355</v>
      </c>
      <c r="C539" s="58" t="s">
        <v>43</v>
      </c>
      <c r="D539" s="59" t="s">
        <v>226</v>
      </c>
      <c r="E539" s="60"/>
      <c r="F539" s="81"/>
      <c r="G539" s="120"/>
      <c r="H539" s="338"/>
      <c r="I539" s="116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355</v>
      </c>
      <c r="C540" s="58" t="s">
        <v>43</v>
      </c>
      <c r="D540" s="59" t="s">
        <v>79</v>
      </c>
      <c r="E540" s="60"/>
      <c r="F540" s="81"/>
      <c r="G540" s="120"/>
      <c r="H540" s="338"/>
      <c r="I540" s="116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355</v>
      </c>
      <c r="C541" s="58" t="s">
        <v>43</v>
      </c>
      <c r="D541" s="59" t="s">
        <v>159</v>
      </c>
      <c r="E541" s="60"/>
      <c r="F541" s="81"/>
      <c r="G541" s="120"/>
      <c r="H541" s="338"/>
      <c r="I541" s="116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355</v>
      </c>
      <c r="C542" s="58" t="s">
        <v>43</v>
      </c>
      <c r="D542" s="59" t="s">
        <v>226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356</v>
      </c>
      <c r="C543" s="58" t="s">
        <v>43</v>
      </c>
      <c r="D543" s="59" t="s">
        <v>79</v>
      </c>
      <c r="E543" s="60"/>
      <c r="F543" s="81"/>
      <c r="G543" s="120"/>
      <c r="H543" s="116"/>
      <c r="I543" s="116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356</v>
      </c>
      <c r="C544" s="59" t="s">
        <v>43</v>
      </c>
      <c r="D544" s="59" t="s">
        <v>226</v>
      </c>
      <c r="E544" s="60"/>
      <c r="F544" s="81"/>
      <c r="G544" s="120"/>
      <c r="H544" s="116"/>
      <c r="I544" s="116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356</v>
      </c>
      <c r="C545" s="58" t="s">
        <v>43</v>
      </c>
      <c r="D545" s="59" t="s">
        <v>126</v>
      </c>
      <c r="E545" s="60"/>
      <c r="F545" s="81"/>
      <c r="G545" s="120"/>
      <c r="H545" s="116"/>
      <c r="I545" s="116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356</v>
      </c>
      <c r="C546" s="58"/>
      <c r="D546" s="59" t="s">
        <v>159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356</v>
      </c>
      <c r="C547" s="58" t="s">
        <v>43</v>
      </c>
      <c r="D547" s="59" t="s">
        <v>111</v>
      </c>
      <c r="E547" s="60"/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357</v>
      </c>
      <c r="C548" s="58" t="s">
        <v>43</v>
      </c>
      <c r="D548" s="59" t="s">
        <v>79</v>
      </c>
      <c r="E548" s="60"/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357</v>
      </c>
      <c r="C549" s="58" t="s">
        <v>43</v>
      </c>
      <c r="D549" s="59" t="s">
        <v>226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357</v>
      </c>
      <c r="C550" s="58" t="s">
        <v>43</v>
      </c>
      <c r="D550" s="59" t="s">
        <v>126</v>
      </c>
      <c r="E550" s="60"/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357</v>
      </c>
      <c r="C551" s="58" t="s">
        <v>43</v>
      </c>
      <c r="D551" s="59" t="s">
        <v>126</v>
      </c>
      <c r="E551" s="60"/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357</v>
      </c>
      <c r="C552" s="58"/>
      <c r="D552" s="59" t="s">
        <v>159</v>
      </c>
      <c r="E552" s="60"/>
      <c r="F552" s="81"/>
      <c r="G552" s="120"/>
      <c r="H552" s="58"/>
      <c r="I552" s="58"/>
      <c r="J552" s="58"/>
      <c r="K552" s="55"/>
      <c r="L552" s="55"/>
      <c r="M552" s="56"/>
      <c r="N552" s="56"/>
      <c r="O552" s="56"/>
      <c r="P552" s="56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358</v>
      </c>
      <c r="C553" s="58" t="s">
        <v>43</v>
      </c>
      <c r="D553" s="59" t="s">
        <v>226</v>
      </c>
      <c r="E553" s="60"/>
      <c r="F553" s="81"/>
      <c r="G553" s="120"/>
      <c r="H553" s="58"/>
      <c r="I553" s="58"/>
      <c r="J553" s="58"/>
      <c r="K553" s="55"/>
      <c r="L553" s="55"/>
      <c r="M553" s="56"/>
      <c r="N553" s="56"/>
      <c r="O553" s="56"/>
      <c r="P553" s="56"/>
      <c r="Q553" s="7"/>
      <c r="R553" s="7"/>
      <c r="S553" s="7"/>
      <c r="T553" s="7">
        <f>130-37</f>
        <v>93</v>
      </c>
      <c r="U553" s="7"/>
      <c r="V553" s="7"/>
      <c r="W553" s="7"/>
    </row>
    <row r="554" spans="1:23" ht="12.75" hidden="1" customHeight="1">
      <c r="A554" s="342"/>
      <c r="B554" s="57" t="s">
        <v>358</v>
      </c>
      <c r="C554" s="58" t="s">
        <v>43</v>
      </c>
      <c r="D554" s="59" t="s">
        <v>126</v>
      </c>
      <c r="E554" s="60"/>
      <c r="F554" s="81"/>
      <c r="G554" s="120"/>
      <c r="H554" s="58"/>
      <c r="I554" s="58"/>
      <c r="J554" s="58"/>
      <c r="K554" s="55"/>
      <c r="L554" s="55"/>
      <c r="M554" s="56"/>
      <c r="N554" s="56"/>
      <c r="O554" s="56"/>
      <c r="P554" s="56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358</v>
      </c>
      <c r="C555" s="58" t="s">
        <v>43</v>
      </c>
      <c r="D555" s="59" t="s">
        <v>111</v>
      </c>
      <c r="E555" s="60"/>
      <c r="F555" s="81"/>
      <c r="G555" s="120"/>
      <c r="H555" s="58"/>
      <c r="I555" s="58"/>
      <c r="J555" s="58"/>
      <c r="K555" s="55"/>
      <c r="L555" s="55"/>
      <c r="M555" s="56"/>
      <c r="N555" s="56"/>
      <c r="O555" s="56"/>
      <c r="P555" s="56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358</v>
      </c>
      <c r="C556" s="58" t="s">
        <v>43</v>
      </c>
      <c r="D556" s="59" t="s">
        <v>79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358</v>
      </c>
      <c r="C557" s="58"/>
      <c r="D557" s="59" t="s">
        <v>79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 t="s">
        <v>359</v>
      </c>
      <c r="C558" s="58" t="s">
        <v>280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/>
      <c r="C559" s="58" t="s">
        <v>280</v>
      </c>
      <c r="D559" s="59" t="s">
        <v>226</v>
      </c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360</v>
      </c>
      <c r="C560" s="58" t="s">
        <v>42</v>
      </c>
      <c r="D560" s="59" t="s">
        <v>51</v>
      </c>
      <c r="E560" s="60" t="s">
        <v>235</v>
      </c>
      <c r="F560" s="81"/>
      <c r="G560" s="120"/>
      <c r="H560" s="58"/>
      <c r="I560" s="5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360</v>
      </c>
      <c r="C561" s="58" t="s">
        <v>42</v>
      </c>
      <c r="D561" s="59" t="s">
        <v>119</v>
      </c>
      <c r="E561" s="60" t="s">
        <v>124</v>
      </c>
      <c r="F561" s="81"/>
      <c r="G561" s="120"/>
      <c r="H561" s="58"/>
      <c r="I561" s="5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360</v>
      </c>
      <c r="C562" s="58" t="s">
        <v>42</v>
      </c>
      <c r="D562" s="59" t="s">
        <v>43</v>
      </c>
      <c r="E562" s="60" t="s">
        <v>121</v>
      </c>
      <c r="F562" s="81"/>
      <c r="G562" s="120"/>
      <c r="H562" s="58"/>
      <c r="I562" s="58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360</v>
      </c>
      <c r="C563" s="58" t="s">
        <v>42</v>
      </c>
      <c r="D563" s="59" t="s">
        <v>49</v>
      </c>
      <c r="E563" s="60" t="s">
        <v>72</v>
      </c>
      <c r="F563" s="81"/>
      <c r="G563" s="120"/>
      <c r="H563" s="58"/>
      <c r="I563" s="58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71</v>
      </c>
      <c r="C564" s="58" t="s">
        <v>42</v>
      </c>
      <c r="D564" s="59" t="s">
        <v>43</v>
      </c>
      <c r="E564" s="60" t="s">
        <v>121</v>
      </c>
      <c r="F564" s="81"/>
      <c r="G564" s="120"/>
      <c r="H564" s="33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71</v>
      </c>
      <c r="C565" s="58" t="s">
        <v>42</v>
      </c>
      <c r="D565" s="59" t="s">
        <v>49</v>
      </c>
      <c r="E565" s="60" t="s">
        <v>72</v>
      </c>
      <c r="F565" s="81"/>
      <c r="G565" s="120"/>
      <c r="H565" s="33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138</v>
      </c>
      <c r="C566" s="58" t="s">
        <v>54</v>
      </c>
      <c r="D566" s="59" t="s">
        <v>331</v>
      </c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258</v>
      </c>
      <c r="C567" s="58" t="s">
        <v>54</v>
      </c>
      <c r="D567" s="59" t="s">
        <v>102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138</v>
      </c>
      <c r="C568" s="58" t="s">
        <v>54</v>
      </c>
      <c r="D568" s="59" t="s">
        <v>191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361</v>
      </c>
      <c r="C569" s="58" t="s">
        <v>54</v>
      </c>
      <c r="D569" s="59" t="s">
        <v>102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153</v>
      </c>
      <c r="C570" s="58" t="s">
        <v>91</v>
      </c>
      <c r="D570" s="59" t="s">
        <v>122</v>
      </c>
      <c r="E570" s="60" t="s">
        <v>123</v>
      </c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>
      <c r="A571" s="342"/>
      <c r="B571" s="57" t="s">
        <v>153</v>
      </c>
      <c r="C571" s="58" t="s">
        <v>91</v>
      </c>
      <c r="D571" s="59" t="s">
        <v>51</v>
      </c>
      <c r="E571" s="60" t="s">
        <v>198</v>
      </c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2.75" hidden="1" customHeight="1">
      <c r="A572" s="342"/>
      <c r="B572" s="57" t="s">
        <v>153</v>
      </c>
      <c r="C572" s="58" t="s">
        <v>91</v>
      </c>
      <c r="D572" s="59" t="s">
        <v>209</v>
      </c>
      <c r="E572" s="60" t="s">
        <v>176</v>
      </c>
      <c r="F572" s="81"/>
      <c r="G572" s="120"/>
      <c r="H572" s="58"/>
      <c r="I572" s="58"/>
      <c r="J572" s="58"/>
      <c r="K572" s="55"/>
      <c r="L572" s="55"/>
      <c r="M572" s="56"/>
      <c r="N572" s="56"/>
      <c r="O572" s="56"/>
      <c r="P572" s="56"/>
      <c r="Q572" s="7"/>
      <c r="R572" s="7"/>
      <c r="S572" s="7"/>
      <c r="T572" s="7"/>
      <c r="U572" s="7"/>
      <c r="V572" s="7"/>
      <c r="W572" s="7"/>
    </row>
    <row r="573" spans="1:23" ht="12.75" hidden="1" customHeight="1">
      <c r="A573" s="342"/>
      <c r="B573" s="57"/>
      <c r="C573" s="58" t="s">
        <v>54</v>
      </c>
      <c r="D573" s="59" t="s">
        <v>119</v>
      </c>
      <c r="E573" s="60"/>
      <c r="F573" s="81"/>
      <c r="G573" s="120"/>
      <c r="H573" s="58"/>
      <c r="I573" s="58"/>
      <c r="J573" s="58"/>
      <c r="K573" s="55"/>
      <c r="L573" s="55"/>
      <c r="M573" s="56"/>
      <c r="N573" s="56"/>
      <c r="O573" s="56"/>
      <c r="P573" s="56"/>
      <c r="Q573" s="7"/>
      <c r="R573" s="7"/>
      <c r="S573" s="7"/>
      <c r="T573" s="7"/>
      <c r="U573" s="7"/>
      <c r="V573" s="7"/>
      <c r="W573" s="7"/>
    </row>
    <row r="574" spans="1:23" ht="12.75" hidden="1" customHeight="1">
      <c r="A574" s="342"/>
      <c r="B574" s="57" t="s">
        <v>303</v>
      </c>
      <c r="C574" s="58" t="s">
        <v>54</v>
      </c>
      <c r="D574" s="59" t="s">
        <v>49</v>
      </c>
      <c r="E574" s="60" t="s">
        <v>230</v>
      </c>
      <c r="F574" s="81"/>
      <c r="G574" s="120"/>
      <c r="H574" s="58"/>
      <c r="I574" s="58"/>
      <c r="J574" s="58"/>
      <c r="K574" s="55"/>
      <c r="L574" s="55"/>
      <c r="M574" s="56"/>
      <c r="N574" s="56"/>
      <c r="O574" s="56"/>
      <c r="P574" s="56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42"/>
      <c r="B575" s="57"/>
      <c r="C575" s="58" t="s">
        <v>54</v>
      </c>
      <c r="D575" s="59" t="s">
        <v>49</v>
      </c>
      <c r="E575" s="60" t="s">
        <v>205</v>
      </c>
      <c r="F575" s="81"/>
      <c r="G575" s="120"/>
      <c r="H575" s="58"/>
      <c r="I575" s="58"/>
      <c r="J575" s="58"/>
      <c r="K575" s="55"/>
      <c r="L575" s="55"/>
      <c r="M575" s="56"/>
      <c r="N575" s="56"/>
      <c r="O575" s="56"/>
      <c r="P575" s="56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42"/>
      <c r="B576" s="57"/>
      <c r="C576" s="58"/>
      <c r="D576" s="59" t="s">
        <v>226</v>
      </c>
      <c r="E576" s="60"/>
      <c r="F576" s="81"/>
      <c r="G576" s="120"/>
      <c r="H576" s="58"/>
      <c r="I576" s="58"/>
      <c r="J576" s="58"/>
      <c r="K576" s="55"/>
      <c r="L576" s="55"/>
      <c r="M576" s="56"/>
      <c r="N576" s="56"/>
      <c r="O576" s="56"/>
      <c r="P576" s="56"/>
      <c r="Q576" s="7"/>
      <c r="R576" s="7"/>
      <c r="S576" s="7"/>
      <c r="T576" s="7"/>
      <c r="U576" s="7"/>
      <c r="V576" s="7"/>
      <c r="W576" s="7"/>
    </row>
    <row r="577" spans="1:23" ht="12.75" hidden="1" customHeight="1">
      <c r="A577" s="342"/>
      <c r="B577" s="57" t="s">
        <v>362</v>
      </c>
      <c r="C577" s="58" t="s">
        <v>42</v>
      </c>
      <c r="D577" s="59" t="s">
        <v>280</v>
      </c>
      <c r="E577" s="60"/>
      <c r="F577" s="81"/>
      <c r="G577" s="120"/>
      <c r="H577" s="58"/>
      <c r="I577" s="58"/>
      <c r="J577" s="58"/>
      <c r="K577" s="55"/>
      <c r="L577" s="55"/>
      <c r="M577" s="56"/>
      <c r="N577" s="56"/>
      <c r="O577" s="56"/>
      <c r="P577" s="56"/>
      <c r="Q577" s="7"/>
      <c r="R577" s="7"/>
      <c r="S577" s="7"/>
      <c r="T577" s="7"/>
      <c r="U577" s="7"/>
      <c r="V577" s="7"/>
      <c r="W577" s="7"/>
    </row>
    <row r="578" spans="1:23" ht="12.75" hidden="1" customHeight="1">
      <c r="A578" s="342"/>
      <c r="B578" s="57" t="s">
        <v>362</v>
      </c>
      <c r="C578" s="58" t="s">
        <v>42</v>
      </c>
      <c r="D578" s="59" t="s">
        <v>126</v>
      </c>
      <c r="E578" s="60"/>
      <c r="F578" s="81"/>
      <c r="G578" s="120"/>
      <c r="H578" s="58"/>
      <c r="I578" s="58"/>
      <c r="J578" s="58"/>
      <c r="K578" s="55"/>
      <c r="L578" s="55"/>
      <c r="M578" s="56"/>
      <c r="N578" s="56"/>
      <c r="O578" s="56"/>
      <c r="P578" s="56"/>
      <c r="Q578" s="7"/>
      <c r="R578" s="7"/>
      <c r="S578" s="7"/>
      <c r="T578" s="7"/>
      <c r="U578" s="7"/>
      <c r="V578" s="7"/>
      <c r="W578" s="7"/>
    </row>
    <row r="579" spans="1:23" ht="12.75" hidden="1" customHeight="1">
      <c r="A579" s="342"/>
      <c r="B579" s="57"/>
      <c r="C579" s="58" t="s">
        <v>42</v>
      </c>
      <c r="D579" s="59" t="s">
        <v>119</v>
      </c>
      <c r="E579" s="60"/>
      <c r="F579" s="81"/>
      <c r="G579" s="120"/>
      <c r="H579" s="58"/>
      <c r="I579" s="58"/>
      <c r="J579" s="58"/>
      <c r="K579" s="55"/>
      <c r="L579" s="55"/>
      <c r="M579" s="56"/>
      <c r="N579" s="56"/>
      <c r="O579" s="56"/>
      <c r="P579" s="56"/>
      <c r="Q579" s="7"/>
      <c r="R579" s="7"/>
      <c r="S579" s="7"/>
      <c r="T579" s="7"/>
      <c r="U579" s="7"/>
      <c r="V579" s="7"/>
      <c r="W579" s="7"/>
    </row>
    <row r="580" spans="1:23" ht="12.75" hidden="1" customHeight="1">
      <c r="A580" s="342"/>
      <c r="B580" s="57"/>
      <c r="C580" s="58" t="s">
        <v>42</v>
      </c>
      <c r="D580" s="59" t="s">
        <v>119</v>
      </c>
      <c r="E580" s="60"/>
      <c r="F580" s="81"/>
      <c r="G580" s="120"/>
      <c r="H580" s="58"/>
      <c r="I580" s="58"/>
      <c r="J580" s="58"/>
      <c r="K580" s="55"/>
      <c r="L580" s="55"/>
      <c r="M580" s="56"/>
      <c r="N580" s="56"/>
      <c r="O580" s="56"/>
      <c r="P580" s="56"/>
      <c r="Q580" s="7"/>
      <c r="R580" s="7"/>
      <c r="S580" s="7"/>
      <c r="T580" s="7"/>
      <c r="U580" s="7"/>
      <c r="V580" s="7"/>
      <c r="W580" s="7"/>
    </row>
    <row r="581" spans="1:23" ht="12.75" hidden="1" customHeight="1">
      <c r="A581" s="342"/>
      <c r="B581" s="57" t="s">
        <v>363</v>
      </c>
      <c r="C581" s="58" t="s">
        <v>127</v>
      </c>
      <c r="D581" s="59" t="s">
        <v>43</v>
      </c>
      <c r="E581" s="60" t="s">
        <v>240</v>
      </c>
      <c r="F581" s="81"/>
      <c r="G581" s="120"/>
      <c r="H581" s="58"/>
      <c r="I581" s="58"/>
      <c r="J581" s="58"/>
      <c r="K581" s="55"/>
      <c r="L581" s="55"/>
      <c r="M581" s="56"/>
      <c r="N581" s="56"/>
      <c r="O581" s="56"/>
      <c r="P581" s="56"/>
      <c r="Q581" s="7"/>
      <c r="R581" s="7"/>
      <c r="S581" s="7"/>
      <c r="T581" s="7"/>
      <c r="U581" s="7"/>
      <c r="V581" s="7"/>
      <c r="W581" s="7"/>
    </row>
    <row r="582" spans="1:23" ht="12.75" hidden="1" customHeight="1">
      <c r="A582" s="342"/>
      <c r="B582" s="57"/>
      <c r="C582" s="58" t="s">
        <v>127</v>
      </c>
      <c r="D582" s="59" t="s">
        <v>91</v>
      </c>
      <c r="E582" s="60" t="s">
        <v>92</v>
      </c>
      <c r="F582" s="81"/>
      <c r="G582" s="120"/>
      <c r="H582" s="58"/>
      <c r="I582" s="58"/>
      <c r="J582" s="58"/>
      <c r="K582" s="55"/>
      <c r="L582" s="55"/>
      <c r="M582" s="56"/>
      <c r="N582" s="56"/>
      <c r="O582" s="56"/>
      <c r="P582" s="56"/>
      <c r="Q582" s="7"/>
      <c r="R582" s="7"/>
      <c r="S582" s="7"/>
      <c r="T582" s="7"/>
      <c r="U582" s="7"/>
      <c r="V582" s="7"/>
      <c r="W582" s="7"/>
    </row>
    <row r="583" spans="1:23" ht="12.75" hidden="1" customHeight="1">
      <c r="A583" s="342"/>
      <c r="B583" s="57"/>
      <c r="C583" s="58" t="s">
        <v>127</v>
      </c>
      <c r="D583" s="59" t="s">
        <v>49</v>
      </c>
      <c r="E583" s="60" t="s">
        <v>364</v>
      </c>
      <c r="F583" s="81"/>
      <c r="G583" s="120"/>
      <c r="H583" s="58"/>
      <c r="I583" s="58"/>
      <c r="J583" s="58"/>
      <c r="K583" s="55"/>
      <c r="L583" s="55"/>
      <c r="M583" s="56"/>
      <c r="N583" s="56"/>
      <c r="O583" s="56"/>
      <c r="P583" s="56"/>
      <c r="Q583" s="7"/>
      <c r="R583" s="7"/>
      <c r="S583" s="7"/>
      <c r="T583" s="7"/>
      <c r="U583" s="7"/>
      <c r="V583" s="7"/>
      <c r="W583" s="7"/>
    </row>
    <row r="584" spans="1:23" ht="12.75" hidden="1" customHeight="1">
      <c r="A584" s="342"/>
      <c r="B584" s="57" t="s">
        <v>363</v>
      </c>
      <c r="C584" s="58" t="s">
        <v>127</v>
      </c>
      <c r="D584" s="59" t="s">
        <v>51</v>
      </c>
      <c r="E584" s="60" t="s">
        <v>198</v>
      </c>
      <c r="F584" s="81"/>
      <c r="G584" s="120"/>
      <c r="H584" s="58"/>
      <c r="I584" s="58"/>
      <c r="J584" s="58"/>
      <c r="K584" s="55"/>
      <c r="L584" s="55"/>
      <c r="M584" s="56"/>
      <c r="N584" s="56"/>
      <c r="O584" s="56"/>
      <c r="P584" s="56"/>
      <c r="Q584" s="7"/>
      <c r="R584" s="7"/>
      <c r="S584" s="7"/>
      <c r="T584" s="7"/>
      <c r="U584" s="7"/>
      <c r="V584" s="7"/>
      <c r="W584" s="7"/>
    </row>
    <row r="585" spans="1:23" ht="12.75" hidden="1" customHeight="1">
      <c r="A585" s="342"/>
      <c r="B585" s="57" t="s">
        <v>363</v>
      </c>
      <c r="C585" s="58" t="s">
        <v>127</v>
      </c>
      <c r="D585" s="59" t="s">
        <v>58</v>
      </c>
      <c r="E585" s="60" t="s">
        <v>183</v>
      </c>
      <c r="F585" s="81"/>
      <c r="G585" s="120"/>
      <c r="H585" s="58"/>
      <c r="I585" s="58"/>
      <c r="J585" s="58"/>
      <c r="K585" s="55"/>
      <c r="L585" s="55"/>
      <c r="M585" s="56"/>
      <c r="N585" s="56"/>
      <c r="O585" s="56"/>
      <c r="P585" s="56"/>
      <c r="Q585" s="7"/>
      <c r="R585" s="7"/>
      <c r="S585" s="7"/>
      <c r="T585" s="7"/>
      <c r="U585" s="7"/>
      <c r="V585" s="7"/>
      <c r="W585" s="7"/>
    </row>
    <row r="586" spans="1:23" ht="12.75" hidden="1" customHeight="1">
      <c r="A586" s="342"/>
      <c r="B586" s="57" t="s">
        <v>338</v>
      </c>
      <c r="C586" s="58" t="s">
        <v>54</v>
      </c>
      <c r="D586" s="59" t="s">
        <v>159</v>
      </c>
      <c r="E586" s="60" t="s">
        <v>198</v>
      </c>
      <c r="F586" s="81"/>
      <c r="G586" s="120"/>
      <c r="H586" s="58"/>
      <c r="I586" s="58"/>
      <c r="J586" s="58"/>
      <c r="K586" s="55"/>
      <c r="L586" s="55"/>
      <c r="M586" s="56"/>
      <c r="N586" s="56"/>
      <c r="O586" s="56"/>
      <c r="P586" s="56"/>
      <c r="Q586" s="7"/>
      <c r="R586" s="7"/>
      <c r="S586" s="7"/>
      <c r="T586" s="7"/>
      <c r="U586" s="7"/>
      <c r="V586" s="7"/>
      <c r="W586" s="7"/>
    </row>
    <row r="587" spans="1:23" ht="12.75" hidden="1" customHeight="1">
      <c r="A587" s="342"/>
      <c r="B587" s="57"/>
      <c r="C587" s="58" t="s">
        <v>54</v>
      </c>
      <c r="D587" s="59" t="s">
        <v>127</v>
      </c>
      <c r="E587" s="60" t="s">
        <v>316</v>
      </c>
      <c r="F587" s="81"/>
      <c r="G587" s="120"/>
      <c r="H587" s="58"/>
      <c r="I587" s="58"/>
      <c r="J587" s="58"/>
      <c r="K587" s="55"/>
      <c r="L587" s="55"/>
      <c r="M587" s="56"/>
      <c r="N587" s="56"/>
      <c r="O587" s="56"/>
      <c r="P587" s="56"/>
      <c r="Q587" s="7"/>
      <c r="R587" s="7"/>
      <c r="S587" s="7"/>
      <c r="T587" s="7"/>
      <c r="U587" s="7"/>
      <c r="V587" s="7"/>
      <c r="W587" s="7"/>
    </row>
    <row r="588" spans="1:23" ht="12.75" hidden="1" customHeight="1">
      <c r="A588" s="342"/>
      <c r="B588" s="57" t="s">
        <v>343</v>
      </c>
      <c r="C588" s="58" t="s">
        <v>42</v>
      </c>
      <c r="D588" s="59" t="s">
        <v>159</v>
      </c>
      <c r="E588" s="60" t="s">
        <v>198</v>
      </c>
      <c r="F588" s="81"/>
      <c r="G588" s="120"/>
      <c r="H588" s="58"/>
      <c r="I588" s="58"/>
      <c r="J588" s="58"/>
      <c r="K588" s="55"/>
      <c r="L588" s="55"/>
      <c r="M588" s="56"/>
      <c r="N588" s="56"/>
      <c r="O588" s="56"/>
      <c r="P588" s="56"/>
      <c r="Q588" s="7"/>
      <c r="R588" s="7"/>
      <c r="S588" s="7"/>
      <c r="T588" s="7"/>
      <c r="U588" s="7"/>
      <c r="V588" s="7"/>
      <c r="W588" s="7"/>
    </row>
    <row r="589" spans="1:23" ht="12.75" hidden="1" customHeight="1">
      <c r="A589" s="342"/>
      <c r="B589" s="57"/>
      <c r="C589" s="58" t="s">
        <v>42</v>
      </c>
      <c r="D589" s="59" t="s">
        <v>226</v>
      </c>
      <c r="E589" s="60" t="s">
        <v>183</v>
      </c>
      <c r="F589" s="81"/>
      <c r="G589" s="120"/>
      <c r="H589" s="58"/>
      <c r="I589" s="58"/>
      <c r="J589" s="58"/>
      <c r="K589" s="55"/>
      <c r="L589" s="55"/>
      <c r="M589" s="56"/>
      <c r="N589" s="56"/>
      <c r="O589" s="56"/>
      <c r="P589" s="56"/>
      <c r="Q589" s="7"/>
      <c r="R589" s="7"/>
      <c r="S589" s="7"/>
      <c r="T589" s="7"/>
      <c r="U589" s="7"/>
      <c r="V589" s="7"/>
      <c r="W589" s="7"/>
    </row>
    <row r="590" spans="1:23" ht="12.75" hidden="1" customHeight="1">
      <c r="A590" s="342"/>
      <c r="B590" s="57" t="s">
        <v>350</v>
      </c>
      <c r="C590" s="58" t="s">
        <v>54</v>
      </c>
      <c r="D590" s="59" t="s">
        <v>43</v>
      </c>
      <c r="E590" s="60"/>
      <c r="F590" s="81"/>
      <c r="G590" s="120"/>
      <c r="H590" s="58"/>
      <c r="I590" s="58"/>
      <c r="J590" s="58"/>
      <c r="K590" s="55"/>
      <c r="L590" s="55"/>
      <c r="M590" s="56"/>
      <c r="N590" s="56"/>
      <c r="O590" s="56"/>
      <c r="P590" s="56"/>
      <c r="Q590" s="7"/>
      <c r="R590" s="7"/>
      <c r="S590" s="7"/>
      <c r="T590" s="7"/>
      <c r="U590" s="7"/>
      <c r="V590" s="7"/>
      <c r="W590" s="7"/>
    </row>
    <row r="591" spans="1:23" ht="12.75" hidden="1" customHeight="1">
      <c r="A591" s="342"/>
      <c r="B591" s="57"/>
      <c r="C591" s="58" t="s">
        <v>119</v>
      </c>
      <c r="D591" s="59" t="s">
        <v>119</v>
      </c>
      <c r="E591" s="60"/>
      <c r="F591" s="81"/>
      <c r="G591" s="120"/>
      <c r="H591" s="58"/>
      <c r="I591" s="58"/>
      <c r="J591" s="58"/>
      <c r="K591" s="55"/>
      <c r="L591" s="55"/>
      <c r="M591" s="56"/>
      <c r="N591" s="56"/>
      <c r="O591" s="56"/>
      <c r="P591" s="56"/>
      <c r="Q591" s="7"/>
      <c r="R591" s="7"/>
      <c r="S591" s="7"/>
      <c r="T591" s="7"/>
      <c r="U591" s="7"/>
      <c r="V591" s="7"/>
      <c r="W591" s="7"/>
    </row>
    <row r="592" spans="1:23" ht="12.75" hidden="1" customHeight="1">
      <c r="A592" s="342"/>
      <c r="B592" s="57"/>
      <c r="C592" s="58" t="s">
        <v>332</v>
      </c>
      <c r="D592" s="59" t="s">
        <v>332</v>
      </c>
      <c r="E592" s="60"/>
      <c r="F592" s="81"/>
      <c r="G592" s="120"/>
      <c r="H592" s="58"/>
      <c r="I592" s="58"/>
      <c r="J592" s="58"/>
      <c r="K592" s="55"/>
      <c r="L592" s="55"/>
      <c r="M592" s="56"/>
      <c r="N592" s="56"/>
      <c r="O592" s="56"/>
      <c r="P592" s="56"/>
      <c r="Q592" s="7"/>
      <c r="R592" s="7"/>
      <c r="S592" s="7"/>
      <c r="T592" s="7"/>
      <c r="U592" s="7"/>
      <c r="V592" s="7"/>
      <c r="W592" s="7"/>
    </row>
    <row r="593" spans="1:23" ht="12.75" hidden="1" customHeight="1">
      <c r="A593" s="342"/>
      <c r="B593" s="57"/>
      <c r="C593" s="58" t="s">
        <v>51</v>
      </c>
      <c r="D593" s="59" t="s">
        <v>51</v>
      </c>
      <c r="E593" s="60"/>
      <c r="F593" s="81"/>
      <c r="G593" s="120"/>
      <c r="H593" s="58"/>
      <c r="I593" s="58"/>
      <c r="J593" s="58"/>
      <c r="K593" s="55"/>
      <c r="L593" s="55"/>
      <c r="M593" s="56"/>
      <c r="N593" s="56"/>
      <c r="O593" s="56"/>
      <c r="P593" s="56"/>
      <c r="Q593" s="7"/>
      <c r="R593" s="7"/>
      <c r="S593" s="7"/>
      <c r="T593" s="7"/>
      <c r="U593" s="7"/>
      <c r="V593" s="7"/>
      <c r="W593" s="7"/>
    </row>
    <row r="594" spans="1:23" ht="12.75" hidden="1" customHeight="1">
      <c r="A594" s="342"/>
      <c r="B594" s="57" t="s">
        <v>329</v>
      </c>
      <c r="C594" s="58" t="s">
        <v>42</v>
      </c>
      <c r="D594" s="59" t="s">
        <v>139</v>
      </c>
      <c r="E594" s="60"/>
      <c r="F594" s="81"/>
      <c r="G594" s="120"/>
      <c r="H594" s="58"/>
      <c r="I594" s="58"/>
      <c r="J594" s="58"/>
      <c r="K594" s="55"/>
      <c r="L594" s="55"/>
      <c r="M594" s="56"/>
      <c r="N594" s="56"/>
      <c r="O594" s="56"/>
      <c r="P594" s="56"/>
      <c r="Q594" s="7"/>
      <c r="R594" s="7"/>
      <c r="S594" s="7"/>
      <c r="T594" s="7"/>
      <c r="U594" s="7"/>
      <c r="V594" s="7"/>
      <c r="W594" s="7"/>
    </row>
    <row r="595" spans="1:23" ht="12.75" hidden="1" customHeight="1">
      <c r="A595" s="342"/>
      <c r="B595" s="57" t="s">
        <v>78</v>
      </c>
      <c r="C595" s="58" t="s">
        <v>54</v>
      </c>
      <c r="D595" s="59" t="s">
        <v>79</v>
      </c>
      <c r="E595" s="60"/>
      <c r="F595" s="81"/>
      <c r="G595" s="120"/>
      <c r="H595" s="58"/>
      <c r="I595" s="58"/>
      <c r="J595" s="58"/>
      <c r="K595" s="86"/>
      <c r="L595" s="86"/>
      <c r="M595" s="87"/>
      <c r="N595" s="87"/>
      <c r="O595" s="87"/>
      <c r="P595" s="87"/>
      <c r="Q595" s="7"/>
      <c r="R595" s="7"/>
      <c r="S595" s="7"/>
      <c r="T595" s="7"/>
      <c r="U595" s="7"/>
      <c r="V595" s="7"/>
      <c r="W595" s="7"/>
    </row>
    <row r="596" spans="1:23" ht="12.75" hidden="1" customHeight="1">
      <c r="A596" s="342"/>
      <c r="B596" s="57" t="s">
        <v>78</v>
      </c>
      <c r="C596" s="58" t="s">
        <v>42</v>
      </c>
      <c r="D596" s="59" t="s">
        <v>101</v>
      </c>
      <c r="E596" s="60"/>
      <c r="F596" s="81"/>
      <c r="G596" s="120"/>
      <c r="H596" s="58"/>
      <c r="I596" s="58"/>
      <c r="J596" s="58"/>
      <c r="K596" s="86"/>
      <c r="L596" s="86"/>
      <c r="M596" s="87"/>
      <c r="N596" s="87"/>
      <c r="O596" s="87"/>
      <c r="P596" s="87"/>
      <c r="Q596" s="7"/>
      <c r="R596" s="7"/>
      <c r="S596" s="7"/>
      <c r="T596" s="7"/>
      <c r="U596" s="7"/>
      <c r="V596" s="7"/>
      <c r="W596" s="7"/>
    </row>
    <row r="597" spans="1:23" ht="12.75" hidden="1" customHeight="1">
      <c r="A597" s="342"/>
      <c r="B597" s="57" t="s">
        <v>78</v>
      </c>
      <c r="C597" s="58" t="s">
        <v>42</v>
      </c>
      <c r="D597" s="59" t="s">
        <v>79</v>
      </c>
      <c r="E597" s="60"/>
      <c r="F597" s="81"/>
      <c r="G597" s="120"/>
      <c r="H597" s="58"/>
      <c r="I597" s="58"/>
      <c r="J597" s="58"/>
      <c r="K597" s="55"/>
      <c r="L597" s="55"/>
      <c r="M597" s="56"/>
      <c r="N597" s="56"/>
      <c r="O597" s="56"/>
      <c r="P597" s="56"/>
      <c r="Q597" s="7"/>
      <c r="R597" s="7"/>
      <c r="S597" s="7"/>
      <c r="T597" s="7"/>
      <c r="U597" s="7"/>
      <c r="V597" s="7"/>
      <c r="W597" s="7"/>
    </row>
    <row r="598" spans="1:23" ht="12.75" hidden="1" customHeight="1">
      <c r="A598" s="342"/>
      <c r="B598" s="57" t="s">
        <v>118</v>
      </c>
      <c r="C598" s="58" t="s">
        <v>42</v>
      </c>
      <c r="D598" s="59" t="s">
        <v>159</v>
      </c>
      <c r="E598" s="60"/>
      <c r="F598" s="81"/>
      <c r="G598" s="120"/>
      <c r="H598" s="58"/>
      <c r="I598" s="58"/>
      <c r="J598" s="58"/>
      <c r="K598" s="55"/>
      <c r="L598" s="55"/>
      <c r="M598" s="56"/>
      <c r="N598" s="56"/>
      <c r="O598" s="56"/>
      <c r="P598" s="56"/>
      <c r="Q598" s="7"/>
      <c r="R598" s="7"/>
      <c r="S598" s="7"/>
      <c r="T598" s="7"/>
      <c r="U598" s="7"/>
      <c r="V598" s="7"/>
      <c r="W598" s="7"/>
    </row>
    <row r="599" spans="1:23" ht="12.75" hidden="1" customHeight="1">
      <c r="A599" s="342"/>
      <c r="B599" s="57" t="s">
        <v>118</v>
      </c>
      <c r="C599" s="58" t="s">
        <v>42</v>
      </c>
      <c r="D599" s="59" t="s">
        <v>58</v>
      </c>
      <c r="E599" s="60"/>
      <c r="F599" s="81"/>
      <c r="G599" s="120"/>
      <c r="H599" s="58"/>
      <c r="I599" s="58"/>
      <c r="J599" s="58"/>
      <c r="K599" s="55"/>
      <c r="L599" s="55"/>
      <c r="M599" s="56"/>
      <c r="N599" s="56"/>
      <c r="O599" s="56"/>
      <c r="P599" s="56"/>
      <c r="Q599" s="7"/>
      <c r="R599" s="7"/>
      <c r="S599" s="7"/>
      <c r="T599" s="7"/>
      <c r="U599" s="7"/>
      <c r="V599" s="7"/>
      <c r="W599" s="7"/>
    </row>
    <row r="600" spans="1:23" ht="12.75" hidden="1" customHeight="1">
      <c r="A600" s="342"/>
      <c r="B600" s="57" t="s">
        <v>118</v>
      </c>
      <c r="C600" s="58" t="s">
        <v>42</v>
      </c>
      <c r="D600" s="59" t="s">
        <v>49</v>
      </c>
      <c r="E600" s="60"/>
      <c r="F600" s="81"/>
      <c r="G600" s="120"/>
      <c r="H600" s="58"/>
      <c r="I600" s="58"/>
      <c r="J600" s="58"/>
      <c r="K600" s="55"/>
      <c r="L600" s="55"/>
      <c r="M600" s="56"/>
      <c r="N600" s="56"/>
      <c r="O600" s="56"/>
      <c r="P600" s="56"/>
      <c r="Q600" s="7"/>
      <c r="R600" s="7"/>
      <c r="S600" s="7"/>
      <c r="T600" s="7"/>
      <c r="U600" s="7"/>
      <c r="V600" s="7"/>
      <c r="W600" s="7"/>
    </row>
    <row r="601" spans="1:23" ht="12.75" hidden="1" customHeight="1">
      <c r="A601" s="342"/>
      <c r="B601" s="57" t="s">
        <v>118</v>
      </c>
      <c r="C601" s="58" t="s">
        <v>42</v>
      </c>
      <c r="D601" s="59" t="s">
        <v>51</v>
      </c>
      <c r="E601" s="60"/>
      <c r="F601" s="81"/>
      <c r="G601" s="120"/>
      <c r="H601" s="58"/>
      <c r="I601" s="58"/>
      <c r="J601" s="58"/>
      <c r="K601" s="55"/>
      <c r="L601" s="55"/>
      <c r="M601" s="56"/>
      <c r="N601" s="56"/>
      <c r="O601" s="56"/>
      <c r="P601" s="56"/>
      <c r="Q601" s="7"/>
      <c r="R601" s="7"/>
      <c r="S601" s="7"/>
      <c r="T601" s="7"/>
      <c r="U601" s="7"/>
      <c r="V601" s="7"/>
      <c r="W601" s="7"/>
    </row>
    <row r="602" spans="1:23" ht="12.75" hidden="1" customHeight="1">
      <c r="A602" s="342"/>
      <c r="B602" s="57" t="s">
        <v>118</v>
      </c>
      <c r="C602" s="58" t="s">
        <v>42</v>
      </c>
      <c r="D602" s="59" t="s">
        <v>51</v>
      </c>
      <c r="E602" s="60"/>
      <c r="F602" s="81"/>
      <c r="G602" s="120"/>
      <c r="H602" s="58"/>
      <c r="I602" s="58"/>
      <c r="J602" s="58"/>
      <c r="K602" s="55"/>
      <c r="L602" s="55"/>
      <c r="M602" s="56"/>
      <c r="N602" s="56"/>
      <c r="O602" s="56"/>
      <c r="P602" s="56"/>
      <c r="Q602" s="7"/>
      <c r="R602" s="7"/>
      <c r="S602" s="7"/>
      <c r="T602" s="7"/>
      <c r="U602" s="7"/>
      <c r="V602" s="7"/>
      <c r="W602" s="7"/>
    </row>
    <row r="603" spans="1:23" ht="12.75" hidden="1" customHeight="1">
      <c r="A603" s="342"/>
      <c r="B603" s="57" t="s">
        <v>118</v>
      </c>
      <c r="C603" s="58" t="s">
        <v>42</v>
      </c>
      <c r="D603" s="59" t="s">
        <v>119</v>
      </c>
      <c r="E603" s="60"/>
      <c r="F603" s="81"/>
      <c r="G603" s="120"/>
      <c r="H603" s="58"/>
      <c r="I603" s="58"/>
      <c r="J603" s="58"/>
      <c r="K603" s="55"/>
      <c r="L603" s="55"/>
      <c r="M603" s="56"/>
      <c r="N603" s="56"/>
      <c r="O603" s="56"/>
      <c r="P603" s="56"/>
      <c r="Q603" s="7"/>
      <c r="R603" s="7"/>
      <c r="S603" s="7"/>
      <c r="T603" s="7"/>
      <c r="U603" s="7"/>
      <c r="V603" s="7"/>
      <c r="W603" s="7"/>
    </row>
    <row r="604" spans="1:23" ht="12.75" hidden="1" customHeight="1">
      <c r="A604" s="342"/>
      <c r="B604" s="57" t="s">
        <v>118</v>
      </c>
      <c r="C604" s="58" t="s">
        <v>42</v>
      </c>
      <c r="D604" s="59" t="s">
        <v>193</v>
      </c>
      <c r="E604" s="60"/>
      <c r="F604" s="81"/>
      <c r="G604" s="120"/>
      <c r="H604" s="58"/>
      <c r="I604" s="58"/>
      <c r="J604" s="58"/>
      <c r="K604" s="55"/>
      <c r="L604" s="55"/>
      <c r="M604" s="56"/>
      <c r="N604" s="56"/>
      <c r="O604" s="56"/>
      <c r="P604" s="56"/>
      <c r="Q604" s="7"/>
      <c r="R604" s="7"/>
      <c r="S604" s="7"/>
      <c r="T604" s="7"/>
      <c r="U604" s="7"/>
      <c r="V604" s="7"/>
      <c r="W604" s="7"/>
    </row>
    <row r="605" spans="1:23" ht="12.75" hidden="1" customHeight="1">
      <c r="A605" s="342"/>
      <c r="B605" s="57" t="s">
        <v>82</v>
      </c>
      <c r="C605" s="58" t="s">
        <v>193</v>
      </c>
      <c r="D605" s="59" t="s">
        <v>193</v>
      </c>
      <c r="E605" s="60" t="s">
        <v>84</v>
      </c>
      <c r="F605" s="81"/>
      <c r="G605" s="120"/>
      <c r="H605" s="58"/>
      <c r="I605" s="58"/>
      <c r="J605" s="58"/>
      <c r="K605" s="55"/>
      <c r="L605" s="55"/>
      <c r="M605" s="56"/>
      <c r="N605" s="56"/>
      <c r="O605" s="56"/>
      <c r="P605" s="56"/>
      <c r="Q605" s="7"/>
      <c r="R605" s="7"/>
      <c r="S605" s="7"/>
      <c r="T605" s="7"/>
      <c r="U605" s="7"/>
      <c r="V605" s="7"/>
      <c r="W605" s="7"/>
    </row>
    <row r="606" spans="1:23" ht="12.75" hidden="1" customHeight="1">
      <c r="A606" s="342"/>
      <c r="B606" s="57" t="s">
        <v>82</v>
      </c>
      <c r="C606" s="59" t="s">
        <v>49</v>
      </c>
      <c r="D606" s="59" t="s">
        <v>49</v>
      </c>
      <c r="E606" s="60" t="s">
        <v>84</v>
      </c>
      <c r="F606" s="81"/>
      <c r="G606" s="120"/>
      <c r="H606" s="58"/>
      <c r="I606" s="58"/>
      <c r="J606" s="58"/>
      <c r="K606" s="55"/>
      <c r="L606" s="55"/>
      <c r="M606" s="56"/>
      <c r="N606" s="56"/>
      <c r="O606" s="56"/>
      <c r="P606" s="56"/>
      <c r="Q606" s="7"/>
      <c r="R606" s="7"/>
      <c r="S606" s="7"/>
      <c r="T606" s="7"/>
      <c r="U606" s="7"/>
      <c r="V606" s="7"/>
      <c r="W606" s="7"/>
    </row>
    <row r="607" spans="1:23" ht="12.75" hidden="1" customHeight="1">
      <c r="A607" s="342"/>
      <c r="B607" s="57" t="s">
        <v>365</v>
      </c>
      <c r="C607" s="58" t="s">
        <v>54</v>
      </c>
      <c r="D607" s="59" t="s">
        <v>127</v>
      </c>
      <c r="E607" s="60"/>
      <c r="F607" s="81"/>
      <c r="G607" s="120"/>
      <c r="H607" s="58"/>
      <c r="I607" s="58"/>
      <c r="J607" s="58"/>
      <c r="K607" s="55"/>
      <c r="L607" s="55"/>
      <c r="M607" s="56"/>
      <c r="N607" s="56"/>
      <c r="O607" s="56"/>
      <c r="P607" s="56"/>
      <c r="Q607" s="7"/>
      <c r="R607" s="7"/>
      <c r="S607" s="7"/>
      <c r="T607" s="7"/>
      <c r="U607" s="7"/>
      <c r="V607" s="7"/>
      <c r="W607" s="7"/>
    </row>
    <row r="608" spans="1:23" ht="12.75" hidden="1" customHeight="1">
      <c r="A608" s="342"/>
      <c r="B608" s="57" t="s">
        <v>336</v>
      </c>
      <c r="C608" s="58" t="s">
        <v>54</v>
      </c>
      <c r="D608" s="59" t="s">
        <v>122</v>
      </c>
      <c r="E608" s="60" t="s">
        <v>210</v>
      </c>
      <c r="F608" s="81"/>
      <c r="G608" s="120"/>
      <c r="H608" s="58"/>
      <c r="I608" s="58"/>
      <c r="J608" s="58"/>
      <c r="K608" s="55"/>
      <c r="L608" s="55"/>
      <c r="M608" s="56"/>
      <c r="N608" s="56"/>
      <c r="O608" s="56"/>
      <c r="P608" s="56"/>
      <c r="Q608" s="7"/>
      <c r="R608" s="7"/>
      <c r="S608" s="7"/>
      <c r="T608" s="7"/>
      <c r="U608" s="7"/>
      <c r="V608" s="7"/>
      <c r="W608" s="7"/>
    </row>
    <row r="609" spans="1:23" ht="12.75" hidden="1" customHeight="1">
      <c r="A609" s="342"/>
      <c r="B609" s="57" t="s">
        <v>208</v>
      </c>
      <c r="C609" s="58" t="s">
        <v>54</v>
      </c>
      <c r="D609" s="59" t="s">
        <v>332</v>
      </c>
      <c r="E609" s="60" t="s">
        <v>342</v>
      </c>
      <c r="F609" s="81"/>
      <c r="G609" s="120"/>
      <c r="H609" s="58"/>
      <c r="I609" s="58"/>
      <c r="J609" s="58"/>
      <c r="K609" s="55"/>
      <c r="L609" s="55"/>
      <c r="M609" s="56"/>
      <c r="N609" s="56"/>
      <c r="O609" s="56"/>
      <c r="P609" s="56"/>
      <c r="Q609" s="7"/>
      <c r="R609" s="7"/>
      <c r="S609" s="7"/>
      <c r="T609" s="7"/>
      <c r="U609" s="7"/>
      <c r="V609" s="7"/>
      <c r="W609" s="7"/>
    </row>
    <row r="610" spans="1:23" ht="12.75" hidden="1" customHeight="1">
      <c r="A610" s="342"/>
      <c r="B610" s="57" t="s">
        <v>252</v>
      </c>
      <c r="C610" s="58" t="s">
        <v>119</v>
      </c>
      <c r="D610" s="58" t="s">
        <v>119</v>
      </c>
      <c r="E610" s="60"/>
      <c r="F610" s="81"/>
      <c r="G610" s="120"/>
      <c r="H610" s="58"/>
      <c r="I610" s="58"/>
      <c r="J610" s="58"/>
      <c r="K610" s="86"/>
      <c r="L610" s="86"/>
      <c r="M610" s="87"/>
      <c r="N610" s="87"/>
      <c r="O610" s="87"/>
      <c r="P610" s="87"/>
      <c r="Q610" s="7"/>
      <c r="R610" s="7"/>
      <c r="S610" s="7"/>
      <c r="T610" s="7"/>
      <c r="U610" s="7"/>
      <c r="V610" s="7"/>
      <c r="W610" s="7"/>
    </row>
    <row r="611" spans="1:23" ht="12.75" hidden="1" customHeight="1">
      <c r="A611" s="342"/>
      <c r="B611" s="57" t="s">
        <v>252</v>
      </c>
      <c r="C611" s="58" t="s">
        <v>54</v>
      </c>
      <c r="D611" s="58" t="s">
        <v>54</v>
      </c>
      <c r="E611" s="60"/>
      <c r="F611" s="81"/>
      <c r="G611" s="120"/>
      <c r="H611" s="58"/>
      <c r="I611" s="58"/>
      <c r="J611" s="58"/>
      <c r="K611" s="86"/>
      <c r="L611" s="86"/>
      <c r="M611" s="87"/>
      <c r="N611" s="87"/>
      <c r="O611" s="87"/>
      <c r="P611" s="87"/>
      <c r="Q611" s="7"/>
      <c r="R611" s="7"/>
      <c r="S611" s="7"/>
      <c r="T611" s="7"/>
      <c r="U611" s="7"/>
      <c r="V611" s="7"/>
      <c r="W611" s="7"/>
    </row>
    <row r="612" spans="1:23" ht="12.75" hidden="1" customHeight="1">
      <c r="A612" s="342"/>
      <c r="B612" s="57" t="s">
        <v>252</v>
      </c>
      <c r="C612" s="58" t="s">
        <v>127</v>
      </c>
      <c r="D612" s="58" t="s">
        <v>127</v>
      </c>
      <c r="E612" s="60"/>
      <c r="F612" s="81"/>
      <c r="G612" s="120"/>
      <c r="H612" s="58"/>
      <c r="I612" s="58"/>
      <c r="J612" s="58"/>
      <c r="K612" s="86"/>
      <c r="L612" s="86"/>
      <c r="M612" s="87"/>
      <c r="N612" s="87"/>
      <c r="O612" s="87"/>
      <c r="P612" s="87"/>
      <c r="Q612" s="7"/>
      <c r="R612" s="7"/>
      <c r="S612" s="7"/>
      <c r="T612" s="7"/>
      <c r="U612" s="7"/>
      <c r="V612" s="7"/>
      <c r="W612" s="7"/>
    </row>
    <row r="613" spans="1:23" ht="12.75" hidden="1" customHeight="1">
      <c r="A613" s="342"/>
      <c r="B613" s="57" t="s">
        <v>194</v>
      </c>
      <c r="C613" s="58" t="s">
        <v>42</v>
      </c>
      <c r="D613" s="59" t="s">
        <v>127</v>
      </c>
      <c r="E613" s="60"/>
      <c r="F613" s="81"/>
      <c r="G613" s="120"/>
      <c r="H613" s="58"/>
      <c r="I613" s="58"/>
      <c r="J613" s="58"/>
      <c r="K613" s="86"/>
      <c r="L613" s="86"/>
      <c r="M613" s="87"/>
      <c r="N613" s="87"/>
      <c r="O613" s="87"/>
      <c r="P613" s="87"/>
      <c r="Q613" s="7"/>
      <c r="R613" s="7"/>
      <c r="S613" s="7"/>
      <c r="T613" s="7"/>
      <c r="U613" s="7"/>
      <c r="V613" s="7"/>
      <c r="W613" s="7"/>
    </row>
    <row r="614" spans="1:23" ht="12.75" hidden="1" customHeight="1">
      <c r="A614" s="342"/>
      <c r="B614" s="57" t="s">
        <v>200</v>
      </c>
      <c r="C614" s="58" t="s">
        <v>193</v>
      </c>
      <c r="D614" s="59" t="s">
        <v>111</v>
      </c>
      <c r="E614" s="60"/>
      <c r="F614" s="81"/>
      <c r="G614" s="120"/>
      <c r="H614" s="58"/>
      <c r="I614" s="58"/>
      <c r="J614" s="58"/>
      <c r="K614" s="55"/>
      <c r="L614" s="55"/>
      <c r="M614" s="56"/>
      <c r="N614" s="56"/>
      <c r="O614" s="56"/>
      <c r="P614" s="56"/>
      <c r="Q614" s="7"/>
      <c r="R614" s="7"/>
      <c r="S614" s="7"/>
      <c r="T614" s="7"/>
      <c r="U614" s="7"/>
      <c r="V614" s="7"/>
      <c r="W614" s="7"/>
    </row>
    <row r="615" spans="1:23" ht="12.75" hidden="1" customHeight="1">
      <c r="A615" s="342"/>
      <c r="B615" s="57" t="s">
        <v>203</v>
      </c>
      <c r="C615" s="58" t="s">
        <v>98</v>
      </c>
      <c r="D615" s="59" t="s">
        <v>280</v>
      </c>
      <c r="E615" s="60"/>
      <c r="F615" s="81"/>
      <c r="G615" s="120"/>
      <c r="H615" s="58"/>
      <c r="I615" s="58"/>
      <c r="J615" s="58"/>
      <c r="K615" s="55"/>
      <c r="L615" s="55"/>
      <c r="M615" s="56"/>
      <c r="N615" s="56"/>
      <c r="O615" s="56"/>
      <c r="P615" s="56"/>
      <c r="Q615" s="7"/>
      <c r="R615" s="7"/>
      <c r="S615" s="7"/>
      <c r="T615" s="7"/>
      <c r="U615" s="7"/>
      <c r="V615" s="7"/>
      <c r="W615" s="7"/>
    </row>
    <row r="616" spans="1:23" ht="12.75" hidden="1" customHeight="1">
      <c r="A616" s="342"/>
      <c r="B616" s="57"/>
      <c r="C616" s="58" t="s">
        <v>98</v>
      </c>
      <c r="D616" s="59" t="s">
        <v>119</v>
      </c>
      <c r="E616" s="60"/>
      <c r="F616" s="81"/>
      <c r="G616" s="120"/>
      <c r="H616" s="58"/>
      <c r="I616" s="58"/>
      <c r="J616" s="58"/>
      <c r="K616" s="55"/>
      <c r="L616" s="55"/>
      <c r="M616" s="56"/>
      <c r="N616" s="56"/>
      <c r="O616" s="56"/>
      <c r="P616" s="56"/>
      <c r="Q616" s="7"/>
      <c r="R616" s="7"/>
      <c r="S616" s="7"/>
      <c r="T616" s="7"/>
      <c r="U616" s="7"/>
      <c r="V616" s="7"/>
      <c r="W616" s="7"/>
    </row>
    <row r="617" spans="1:23" ht="12.75" hidden="1" customHeight="1">
      <c r="A617" s="342"/>
      <c r="B617" s="57" t="s">
        <v>366</v>
      </c>
      <c r="C617" s="58" t="s">
        <v>91</v>
      </c>
      <c r="D617" s="59"/>
      <c r="E617" s="60"/>
      <c r="F617" s="81"/>
      <c r="G617" s="120"/>
      <c r="H617" s="58"/>
      <c r="I617" s="58"/>
      <c r="J617" s="58"/>
      <c r="K617" s="55"/>
      <c r="L617" s="55"/>
      <c r="M617" s="56"/>
      <c r="N617" s="56"/>
      <c r="O617" s="56"/>
      <c r="P617" s="56"/>
      <c r="Q617" s="7"/>
      <c r="R617" s="7"/>
      <c r="S617" s="7"/>
      <c r="T617" s="7"/>
      <c r="U617" s="7"/>
      <c r="V617" s="7"/>
      <c r="W617" s="7"/>
    </row>
    <row r="618" spans="1:23" ht="12.75" hidden="1" customHeight="1">
      <c r="A618" s="342"/>
      <c r="B618" s="57" t="s">
        <v>367</v>
      </c>
      <c r="C618" s="58" t="s">
        <v>108</v>
      </c>
      <c r="D618" s="59"/>
      <c r="E618" s="60"/>
      <c r="F618" s="81"/>
      <c r="G618" s="120"/>
      <c r="H618" s="116"/>
      <c r="I618" s="338"/>
      <c r="J618" s="58"/>
      <c r="K618" s="55"/>
      <c r="L618" s="55"/>
      <c r="M618" s="56"/>
      <c r="N618" s="56"/>
      <c r="O618" s="56"/>
      <c r="P618" s="56"/>
      <c r="Q618" s="7"/>
      <c r="R618" s="7"/>
      <c r="S618" s="7"/>
      <c r="T618" s="7"/>
      <c r="U618" s="7"/>
      <c r="V618" s="7"/>
      <c r="W618" s="7"/>
    </row>
    <row r="619" spans="1:23" ht="12.75" hidden="1" customHeight="1">
      <c r="A619" s="342"/>
      <c r="B619" s="57" t="s">
        <v>274</v>
      </c>
      <c r="C619" s="58" t="s">
        <v>108</v>
      </c>
      <c r="D619" s="59"/>
      <c r="E619" s="60"/>
      <c r="F619" s="81"/>
      <c r="G619" s="120"/>
      <c r="H619" s="116"/>
      <c r="I619" s="338"/>
      <c r="J619" s="58"/>
      <c r="K619" s="55"/>
      <c r="L619" s="55"/>
      <c r="M619" s="56"/>
      <c r="N619" s="56"/>
      <c r="O619" s="56"/>
      <c r="P619" s="56"/>
      <c r="Q619" s="7"/>
      <c r="R619" s="7"/>
      <c r="S619" s="7"/>
      <c r="T619" s="7"/>
      <c r="U619" s="7"/>
      <c r="V619" s="7"/>
      <c r="W619" s="7"/>
    </row>
    <row r="620" spans="1:23" ht="12.75" hidden="1" customHeight="1">
      <c r="A620" s="342"/>
      <c r="B620" s="57" t="s">
        <v>368</v>
      </c>
      <c r="C620" s="58" t="s">
        <v>108</v>
      </c>
      <c r="D620" s="59"/>
      <c r="E620" s="60"/>
      <c r="F620" s="81"/>
      <c r="G620" s="120"/>
      <c r="H620" s="338"/>
      <c r="I620" s="116"/>
      <c r="J620" s="58"/>
      <c r="K620" s="55"/>
      <c r="L620" s="55"/>
      <c r="M620" s="56"/>
      <c r="N620" s="56"/>
      <c r="O620" s="56"/>
      <c r="P620" s="56"/>
      <c r="Q620" s="7"/>
      <c r="R620" s="7"/>
      <c r="S620" s="7"/>
      <c r="T620" s="7"/>
      <c r="U620" s="7"/>
      <c r="V620" s="7"/>
      <c r="W620" s="7"/>
    </row>
    <row r="621" spans="1:23" ht="12.75" hidden="1" customHeight="1">
      <c r="A621" s="342"/>
      <c r="B621" s="57" t="s">
        <v>369</v>
      </c>
      <c r="C621" s="58" t="s">
        <v>108</v>
      </c>
      <c r="D621" s="59"/>
      <c r="E621" s="60"/>
      <c r="F621" s="81"/>
      <c r="G621" s="120"/>
      <c r="H621" s="338"/>
      <c r="I621" s="116"/>
      <c r="J621" s="58"/>
      <c r="K621" s="55"/>
      <c r="L621" s="55"/>
      <c r="M621" s="56"/>
      <c r="N621" s="56"/>
      <c r="O621" s="56"/>
      <c r="P621" s="56"/>
      <c r="Q621" s="7"/>
      <c r="R621" s="7"/>
      <c r="S621" s="7"/>
      <c r="T621" s="7"/>
      <c r="U621" s="7"/>
      <c r="V621" s="7"/>
      <c r="W621" s="7"/>
    </row>
    <row r="622" spans="1:23" ht="12.75" hidden="1" customHeight="1">
      <c r="A622" s="342"/>
      <c r="B622" s="57" t="s">
        <v>370</v>
      </c>
      <c r="C622" s="58" t="s">
        <v>371</v>
      </c>
      <c r="D622" s="59"/>
      <c r="E622" s="60"/>
      <c r="F622" s="81"/>
      <c r="G622" s="120"/>
      <c r="H622" s="58"/>
      <c r="I622" s="58"/>
      <c r="J622" s="58"/>
      <c r="K622" s="55"/>
      <c r="L622" s="55"/>
      <c r="M622" s="56"/>
      <c r="N622" s="56"/>
      <c r="O622" s="56"/>
      <c r="P622" s="56"/>
      <c r="Q622" s="7"/>
      <c r="R622" s="7"/>
      <c r="S622" s="7"/>
      <c r="T622" s="7"/>
      <c r="U622" s="7"/>
      <c r="V622" s="7"/>
      <c r="W622" s="7"/>
    </row>
    <row r="623" spans="1:23" ht="12.75" hidden="1" customHeight="1">
      <c r="A623" s="342"/>
      <c r="B623" s="57" t="s">
        <v>372</v>
      </c>
      <c r="C623" s="58" t="s">
        <v>371</v>
      </c>
      <c r="D623" s="59"/>
      <c r="E623" s="60"/>
      <c r="F623" s="81"/>
      <c r="G623" s="120"/>
      <c r="H623" s="58"/>
      <c r="I623" s="58"/>
      <c r="J623" s="58"/>
      <c r="K623" s="55"/>
      <c r="L623" s="55"/>
      <c r="M623" s="56"/>
      <c r="N623" s="56"/>
      <c r="O623" s="56"/>
      <c r="P623" s="56"/>
      <c r="Q623" s="7"/>
      <c r="R623" s="7"/>
      <c r="S623" s="7"/>
      <c r="T623" s="7"/>
      <c r="U623" s="7"/>
      <c r="V623" s="7"/>
      <c r="W623" s="7"/>
    </row>
    <row r="624" spans="1:23" ht="12.75" hidden="1" customHeight="1">
      <c r="A624" s="342"/>
      <c r="B624" s="57" t="s">
        <v>373</v>
      </c>
      <c r="C624" s="58" t="s">
        <v>108</v>
      </c>
      <c r="D624" s="59"/>
      <c r="E624" s="60"/>
      <c r="F624" s="81"/>
      <c r="G624" s="120"/>
      <c r="H624" s="58"/>
      <c r="I624" s="58"/>
      <c r="J624" s="58"/>
      <c r="K624" s="55"/>
      <c r="L624" s="55"/>
      <c r="M624" s="56"/>
      <c r="N624" s="56"/>
      <c r="O624" s="56"/>
      <c r="P624" s="56"/>
      <c r="Q624" s="7"/>
      <c r="R624" s="7"/>
      <c r="S624" s="7"/>
      <c r="T624" s="7"/>
      <c r="U624" s="7"/>
      <c r="V624" s="7"/>
      <c r="W624" s="7"/>
    </row>
    <row r="625" spans="1:23" ht="12.75" hidden="1" customHeight="1">
      <c r="A625" s="342"/>
      <c r="B625" s="57" t="s">
        <v>374</v>
      </c>
      <c r="C625" s="58" t="s">
        <v>280</v>
      </c>
      <c r="D625" s="59" t="s">
        <v>119</v>
      </c>
      <c r="E625" s="60"/>
      <c r="F625" s="81"/>
      <c r="G625" s="120"/>
      <c r="H625" s="58"/>
      <c r="I625" s="58"/>
      <c r="J625" s="58"/>
      <c r="K625" s="55"/>
      <c r="L625" s="55"/>
      <c r="M625" s="56"/>
      <c r="N625" s="56"/>
      <c r="O625" s="56"/>
      <c r="P625" s="56"/>
      <c r="Q625" s="7"/>
      <c r="R625" s="7"/>
      <c r="S625" s="7"/>
      <c r="T625" s="7"/>
      <c r="U625" s="7"/>
      <c r="V625" s="7"/>
      <c r="W625" s="7"/>
    </row>
    <row r="626" spans="1:23" ht="12.75" hidden="1" customHeight="1">
      <c r="A626" s="342"/>
      <c r="B626" s="57" t="s">
        <v>374</v>
      </c>
      <c r="C626" s="58" t="s">
        <v>280</v>
      </c>
      <c r="D626" s="59" t="s">
        <v>51</v>
      </c>
      <c r="E626" s="60"/>
      <c r="F626" s="81"/>
      <c r="G626" s="120"/>
      <c r="H626" s="58"/>
      <c r="I626" s="58"/>
      <c r="J626" s="58"/>
      <c r="K626" s="55"/>
      <c r="L626" s="55"/>
      <c r="M626" s="56"/>
      <c r="N626" s="56"/>
      <c r="O626" s="56"/>
      <c r="P626" s="56"/>
      <c r="Q626" s="7"/>
      <c r="R626" s="7"/>
      <c r="S626" s="7"/>
      <c r="T626" s="7"/>
      <c r="U626" s="7"/>
      <c r="V626" s="7"/>
      <c r="W626" s="7"/>
    </row>
    <row r="627" spans="1:23" ht="12.75" hidden="1" customHeight="1">
      <c r="A627" s="342"/>
      <c r="B627" s="57" t="s">
        <v>374</v>
      </c>
      <c r="C627" s="58" t="s">
        <v>280</v>
      </c>
      <c r="D627" s="59" t="s">
        <v>58</v>
      </c>
      <c r="E627" s="60"/>
      <c r="F627" s="81"/>
      <c r="G627" s="120"/>
      <c r="H627" s="58"/>
      <c r="I627" s="58"/>
      <c r="J627" s="58"/>
      <c r="K627" s="55"/>
      <c r="L627" s="55"/>
      <c r="M627" s="56"/>
      <c r="N627" s="56"/>
      <c r="O627" s="56"/>
      <c r="P627" s="56"/>
      <c r="Q627" s="7"/>
      <c r="R627" s="7"/>
      <c r="S627" s="7"/>
      <c r="T627" s="7"/>
      <c r="U627" s="7"/>
      <c r="V627" s="7"/>
      <c r="W627" s="7"/>
    </row>
    <row r="628" spans="1:23" ht="12.75" hidden="1" customHeight="1">
      <c r="A628" s="342"/>
      <c r="B628" s="57" t="s">
        <v>374</v>
      </c>
      <c r="C628" s="58" t="s">
        <v>280</v>
      </c>
      <c r="D628" s="59" t="s">
        <v>43</v>
      </c>
      <c r="E628" s="60"/>
      <c r="F628" s="81"/>
      <c r="G628" s="120"/>
      <c r="H628" s="58"/>
      <c r="I628" s="58"/>
      <c r="J628" s="58"/>
      <c r="K628" s="55"/>
      <c r="L628" s="55"/>
      <c r="M628" s="56"/>
      <c r="N628" s="56"/>
      <c r="O628" s="56"/>
      <c r="P628" s="56"/>
      <c r="Q628" s="7"/>
      <c r="R628" s="7"/>
      <c r="S628" s="7"/>
      <c r="T628" s="7"/>
      <c r="U628" s="7"/>
      <c r="V628" s="7"/>
      <c r="W628" s="7"/>
    </row>
    <row r="629" spans="1:23" ht="12.75" hidden="1" customHeight="1" thickBot="1">
      <c r="A629" s="342"/>
      <c r="B629" s="57"/>
      <c r="C629" s="58" t="s">
        <v>280</v>
      </c>
      <c r="D629" s="59" t="s">
        <v>51</v>
      </c>
      <c r="E629" s="60"/>
      <c r="F629" s="81"/>
      <c r="G629" s="120"/>
      <c r="H629" s="58"/>
      <c r="I629" s="58"/>
      <c r="J629" s="58"/>
      <c r="K629" s="55"/>
      <c r="L629" s="55"/>
      <c r="M629" s="56"/>
      <c r="N629" s="56"/>
      <c r="O629" s="56"/>
      <c r="P629" s="56"/>
      <c r="Q629" s="7"/>
      <c r="R629" s="7"/>
      <c r="S629" s="7"/>
      <c r="T629" s="7"/>
      <c r="U629" s="7"/>
      <c r="V629" s="7"/>
      <c r="W629" s="7"/>
    </row>
    <row r="630" spans="1:23" ht="15.2" customHeight="1" thickBot="1">
      <c r="A630" s="339" t="s">
        <v>375</v>
      </c>
      <c r="B630" s="339"/>
      <c r="C630" s="339"/>
      <c r="D630" s="339"/>
      <c r="E630" s="339"/>
      <c r="F630" s="339"/>
      <c r="G630" s="93"/>
      <c r="H630" s="94">
        <f>SUM(H439:H629)</f>
        <v>62</v>
      </c>
      <c r="I630" s="94">
        <f>SUM(I439:I629)</f>
        <v>72</v>
      </c>
      <c r="J630" s="121">
        <f>SUM(J439:J629)</f>
        <v>0</v>
      </c>
      <c r="K630" s="121">
        <f>SUM(K439:K629)</f>
        <v>0</v>
      </c>
      <c r="L630" s="78">
        <f>IF(H630=0,0,(I630/H630*100))</f>
        <v>116.12903225806453</v>
      </c>
      <c r="M630" s="73">
        <f>IF(J630=0,0,(K630/J630*100))</f>
        <v>0</v>
      </c>
      <c r="N630" s="73">
        <v>4</v>
      </c>
      <c r="O630" s="73">
        <v>0</v>
      </c>
      <c r="P630" s="73">
        <f>N630/(N630+O630)*100</f>
        <v>100</v>
      </c>
      <c r="Q630" s="7"/>
      <c r="R630" s="7"/>
      <c r="S630" s="7"/>
      <c r="T630" s="7"/>
      <c r="U630" s="7"/>
      <c r="V630" s="7"/>
      <c r="W630" s="7"/>
    </row>
    <row r="631" spans="1:23" ht="15.2" hidden="1" customHeight="1" thickBot="1">
      <c r="A631" s="314" t="s">
        <v>14</v>
      </c>
      <c r="B631" s="57" t="s">
        <v>727</v>
      </c>
      <c r="C631" s="58"/>
      <c r="D631" s="59"/>
      <c r="E631" s="60"/>
      <c r="F631" s="119"/>
      <c r="G631" s="402"/>
      <c r="H631" s="106"/>
      <c r="I631" s="106"/>
      <c r="J631" s="122"/>
      <c r="K631" s="86"/>
      <c r="L631" s="86"/>
      <c r="M631" s="87"/>
      <c r="N631" s="360"/>
      <c r="O631" s="360"/>
      <c r="P631" s="87"/>
      <c r="Q631" s="7"/>
      <c r="R631" s="7"/>
      <c r="S631" s="7"/>
      <c r="T631" s="7"/>
      <c r="U631" s="7"/>
      <c r="V631" s="7"/>
      <c r="W631" s="7"/>
    </row>
    <row r="632" spans="1:23" ht="15.2" hidden="1" customHeight="1">
      <c r="A632" s="314"/>
      <c r="B632" s="57" t="s">
        <v>728</v>
      </c>
      <c r="C632" s="58"/>
      <c r="D632" s="59"/>
      <c r="E632" s="60"/>
      <c r="F632" s="81"/>
      <c r="G632" s="402"/>
      <c r="H632" s="58"/>
      <c r="I632" s="58"/>
      <c r="J632" s="122"/>
      <c r="K632" s="86"/>
      <c r="L632" s="86"/>
      <c r="M632" s="87"/>
      <c r="N632" s="87"/>
      <c r="O632" s="87"/>
      <c r="P632" s="87"/>
      <c r="Q632" s="7"/>
      <c r="R632" s="7"/>
      <c r="S632" s="7"/>
      <c r="T632" s="7"/>
      <c r="U632" s="7"/>
      <c r="V632" s="7"/>
      <c r="W632" s="7"/>
    </row>
    <row r="633" spans="1:23" ht="12.75" hidden="1" customHeight="1">
      <c r="A633" s="314"/>
      <c r="B633" s="57" t="s">
        <v>82</v>
      </c>
      <c r="C633" s="58" t="s">
        <v>58</v>
      </c>
      <c r="D633" s="58" t="s">
        <v>58</v>
      </c>
      <c r="E633" s="60" t="s">
        <v>192</v>
      </c>
      <c r="F633" s="81"/>
      <c r="G633" s="120"/>
      <c r="H633" s="58"/>
      <c r="I633" s="58"/>
      <c r="J633" s="122"/>
      <c r="K633" s="86"/>
      <c r="L633" s="86"/>
      <c r="M633" s="87"/>
      <c r="N633" s="87"/>
      <c r="O633" s="87"/>
      <c r="P633" s="87"/>
      <c r="Q633" s="7"/>
      <c r="R633" s="7"/>
      <c r="S633" s="7"/>
      <c r="T633" s="7"/>
      <c r="U633" s="7"/>
      <c r="V633" s="7"/>
      <c r="W633" s="7"/>
    </row>
    <row r="634" spans="1:23" ht="12.75" hidden="1" customHeight="1">
      <c r="A634" s="314"/>
      <c r="B634" s="57" t="s">
        <v>82</v>
      </c>
      <c r="C634" s="58" t="s">
        <v>49</v>
      </c>
      <c r="D634" s="58" t="s">
        <v>49</v>
      </c>
      <c r="E634" s="60" t="s">
        <v>192</v>
      </c>
      <c r="F634" s="81"/>
      <c r="G634" s="120"/>
      <c r="H634" s="58"/>
      <c r="I634" s="58"/>
      <c r="J634" s="122"/>
      <c r="K634" s="86"/>
      <c r="L634" s="86"/>
      <c r="M634" s="87"/>
      <c r="N634" s="87"/>
      <c r="O634" s="87"/>
      <c r="P634" s="87"/>
      <c r="Q634" s="7"/>
      <c r="R634" s="7"/>
      <c r="S634" s="7"/>
      <c r="T634" s="7"/>
      <c r="U634" s="7"/>
      <c r="V634" s="7"/>
      <c r="W634" s="7"/>
    </row>
    <row r="635" spans="1:23" ht="12.75" hidden="1" customHeight="1" thickBot="1">
      <c r="A635" s="314"/>
      <c r="B635" s="123" t="s">
        <v>377</v>
      </c>
      <c r="C635" s="123" t="s">
        <v>378</v>
      </c>
      <c r="D635" s="123" t="s">
        <v>378</v>
      </c>
      <c r="E635" s="124"/>
      <c r="F635" s="125"/>
      <c r="G635" s="126"/>
      <c r="H635" s="127"/>
      <c r="I635" s="128"/>
      <c r="J635" s="122"/>
      <c r="K635" s="86"/>
      <c r="L635" s="86"/>
      <c r="M635" s="87"/>
      <c r="N635" s="87"/>
      <c r="O635" s="87"/>
      <c r="P635" s="87"/>
      <c r="Q635" s="7"/>
      <c r="R635" s="7"/>
      <c r="S635" s="7"/>
      <c r="T635" s="7"/>
      <c r="U635" s="7"/>
      <c r="V635" s="7"/>
      <c r="W635" s="7"/>
    </row>
    <row r="636" spans="1:23" ht="15.2" hidden="1" customHeight="1" thickBot="1">
      <c r="A636" s="344" t="s">
        <v>722</v>
      </c>
      <c r="B636" s="344"/>
      <c r="C636" s="344"/>
      <c r="D636" s="344"/>
      <c r="E636" s="344"/>
      <c r="F636" s="344"/>
      <c r="G636" s="129"/>
      <c r="H636" s="94">
        <f>SUM(H631:H635)</f>
        <v>0</v>
      </c>
      <c r="I636" s="94">
        <f>SUM(I631:I635)</f>
        <v>0</v>
      </c>
      <c r="J636" s="121">
        <f>SUM(J631:J635)</f>
        <v>0</v>
      </c>
      <c r="K636" s="121">
        <f>SUM(K631:K635)</f>
        <v>0</v>
      </c>
      <c r="L636" s="78">
        <f>IF(H636=0,0,(I636/H636*100))</f>
        <v>0</v>
      </c>
      <c r="M636" s="73">
        <f>IF(J636=0,0,(K636/J636*100))</f>
        <v>0</v>
      </c>
      <c r="N636" s="73"/>
      <c r="O636" s="73"/>
      <c r="P636" s="73" t="e">
        <f>N636/(N636+O636)*100</f>
        <v>#DIV/0!</v>
      </c>
      <c r="Q636" s="7"/>
      <c r="R636" s="7"/>
      <c r="S636" s="7"/>
      <c r="T636" s="7"/>
      <c r="U636" s="7"/>
      <c r="V636" s="7"/>
      <c r="W636" s="7"/>
    </row>
    <row r="637" spans="1:23" ht="15.2" customHeight="1" thickBot="1">
      <c r="A637" s="324" t="s">
        <v>380</v>
      </c>
      <c r="B637" s="324"/>
      <c r="C637" s="324"/>
      <c r="D637" s="324"/>
      <c r="E637" s="324"/>
      <c r="F637" s="324"/>
      <c r="G637" s="324"/>
      <c r="H637" s="130">
        <f>H636+H630+H438+H306+H108</f>
        <v>3114</v>
      </c>
      <c r="I637" s="130">
        <f>I636+I630+I438+I306+I108</f>
        <v>3621</v>
      </c>
      <c r="J637" s="130">
        <f>J636+J630+J438+J306+J108</f>
        <v>0</v>
      </c>
      <c r="K637" s="130">
        <f>K636+K630+K438+K306+K108</f>
        <v>0</v>
      </c>
      <c r="L637" s="78">
        <f>IF(H637=0,0,(I637/H637*100))</f>
        <v>116.28131021194605</v>
      </c>
      <c r="M637" s="73">
        <f>IF(J637=0,0,(K637/J637*100))</f>
        <v>0</v>
      </c>
      <c r="N637" s="73">
        <f>N636+N630+N438+N306+N108+N440+N137+N309</f>
        <v>45</v>
      </c>
      <c r="O637" s="73">
        <f>O636+O630+O438+O306+O108</f>
        <v>2</v>
      </c>
      <c r="P637" s="73">
        <f>N637/(N637+O637)*100</f>
        <v>95.744680851063833</v>
      </c>
      <c r="Q637" s="7"/>
      <c r="R637" s="7"/>
      <c r="S637" s="7"/>
      <c r="T637" s="7"/>
      <c r="U637" s="7"/>
      <c r="V637" s="7"/>
      <c r="W637" s="7"/>
    </row>
    <row r="638" spans="1:23" ht="16.5" thickBot="1">
      <c r="A638" s="345" t="s">
        <v>381</v>
      </c>
      <c r="B638" s="345"/>
      <c r="C638" s="345"/>
      <c r="D638" s="345"/>
      <c r="E638" s="345"/>
      <c r="F638" s="131"/>
      <c r="G638" s="346">
        <f>I637+K637</f>
        <v>3621</v>
      </c>
      <c r="H638" s="346" t="e">
        <f>SUM(H109+H307+H331+H439+H631+"#REF!#REF!"+"#REF!#REF!")</f>
        <v>#VALUE!</v>
      </c>
      <c r="I638" s="346"/>
      <c r="J638" s="346"/>
      <c r="K638" s="346"/>
      <c r="L638" s="424">
        <f>(I637+K637)/(H637+J637)</f>
        <v>1.1628131021194605</v>
      </c>
      <c r="M638" s="424"/>
      <c r="N638" s="191"/>
      <c r="O638" s="191"/>
      <c r="P638" s="191"/>
      <c r="Q638" s="7"/>
      <c r="R638" s="7"/>
      <c r="S638" s="7"/>
      <c r="T638" s="7"/>
      <c r="U638" s="7"/>
      <c r="V638" s="7"/>
      <c r="W638" s="7"/>
    </row>
    <row r="639" spans="1:23" ht="15.75">
      <c r="A639" s="351" t="s">
        <v>382</v>
      </c>
      <c r="B639" s="351"/>
      <c r="C639" s="351"/>
      <c r="D639" s="351"/>
      <c r="E639" s="351"/>
      <c r="F639" s="131"/>
      <c r="G639" s="192"/>
      <c r="H639" s="193">
        <f t="shared" ref="H639:P639" si="0">H108</f>
        <v>1450</v>
      </c>
      <c r="I639" s="193">
        <f t="shared" si="0"/>
        <v>1589</v>
      </c>
      <c r="J639" s="193">
        <f t="shared" si="0"/>
        <v>0</v>
      </c>
      <c r="K639" s="193">
        <f t="shared" si="0"/>
        <v>0</v>
      </c>
      <c r="L639" s="193">
        <f t="shared" si="0"/>
        <v>109.58620689655172</v>
      </c>
      <c r="M639" s="193">
        <f t="shared" si="0"/>
        <v>0</v>
      </c>
      <c r="N639" s="193">
        <f t="shared" si="0"/>
        <v>21</v>
      </c>
      <c r="O639" s="193">
        <f t="shared" si="0"/>
        <v>2</v>
      </c>
      <c r="P639" s="193">
        <f t="shared" si="0"/>
        <v>91.304347826086953</v>
      </c>
      <c r="Q639" s="7"/>
      <c r="R639" s="7"/>
      <c r="S639" s="7"/>
      <c r="T639" s="7"/>
      <c r="U639" s="7"/>
      <c r="V639" s="7"/>
      <c r="W639" s="7"/>
    </row>
    <row r="640" spans="1:23" ht="16.5" thickBot="1">
      <c r="A640" s="351" t="s">
        <v>383</v>
      </c>
      <c r="B640" s="351"/>
      <c r="C640" s="351"/>
      <c r="D640" s="351"/>
      <c r="E640" s="351"/>
      <c r="F640" s="131"/>
      <c r="G640" s="192"/>
      <c r="H640" s="193">
        <f t="shared" ref="H640:P640" si="1">H197+H181+H134</f>
        <v>896</v>
      </c>
      <c r="I640" s="193">
        <f t="shared" si="1"/>
        <v>946</v>
      </c>
      <c r="J640" s="193">
        <f t="shared" si="1"/>
        <v>0</v>
      </c>
      <c r="K640" s="193">
        <f t="shared" si="1"/>
        <v>0</v>
      </c>
      <c r="L640" s="193">
        <f>L306</f>
        <v>105.58035714285714</v>
      </c>
      <c r="M640" s="193">
        <f>M306</f>
        <v>0</v>
      </c>
      <c r="N640" s="193">
        <f t="shared" si="1"/>
        <v>20</v>
      </c>
      <c r="O640" s="193">
        <f t="shared" si="1"/>
        <v>0</v>
      </c>
      <c r="P640" s="193">
        <f t="shared" si="1"/>
        <v>300</v>
      </c>
      <c r="Q640" s="7"/>
      <c r="R640" s="7"/>
      <c r="S640" s="7"/>
      <c r="T640" s="7"/>
      <c r="U640" s="7"/>
      <c r="V640" s="7"/>
      <c r="W640" s="7"/>
    </row>
    <row r="641" spans="1:23" ht="15.75" hidden="1">
      <c r="A641" s="351" t="s">
        <v>384</v>
      </c>
      <c r="B641" s="351"/>
      <c r="C641" s="351"/>
      <c r="D641" s="351"/>
      <c r="E641" s="351"/>
      <c r="F641" s="131"/>
      <c r="G641" s="192"/>
      <c r="H641" s="193">
        <f t="shared" ref="H641:P641" si="2">H247</f>
        <v>0</v>
      </c>
      <c r="I641" s="193">
        <f t="shared" si="2"/>
        <v>0</v>
      </c>
      <c r="J641" s="193">
        <f t="shared" si="2"/>
        <v>0</v>
      </c>
      <c r="K641" s="193">
        <f t="shared" si="2"/>
        <v>0</v>
      </c>
      <c r="L641" s="193">
        <f t="shared" si="2"/>
        <v>0</v>
      </c>
      <c r="M641" s="193">
        <f t="shared" si="2"/>
        <v>0</v>
      </c>
      <c r="N641" s="193">
        <f t="shared" si="2"/>
        <v>0</v>
      </c>
      <c r="O641" s="193">
        <f t="shared" si="2"/>
        <v>0</v>
      </c>
      <c r="P641" s="193" t="e">
        <f t="shared" si="2"/>
        <v>#DIV/0!</v>
      </c>
      <c r="Q641" s="7"/>
      <c r="R641" s="7"/>
      <c r="S641" s="7"/>
      <c r="T641" s="7"/>
      <c r="U641" s="7"/>
      <c r="V641" s="7"/>
      <c r="W641" s="7"/>
    </row>
    <row r="642" spans="1:23" ht="15.75" hidden="1">
      <c r="A642" s="351" t="s">
        <v>553</v>
      </c>
      <c r="B642" s="351"/>
      <c r="C642" s="351"/>
      <c r="D642" s="351"/>
      <c r="E642" s="351"/>
      <c r="F642" s="131"/>
      <c r="G642" s="192"/>
      <c r="H642" s="193">
        <f t="shared" ref="H642:P642" si="3">H305</f>
        <v>0</v>
      </c>
      <c r="I642" s="193">
        <f t="shared" si="3"/>
        <v>0</v>
      </c>
      <c r="J642" s="193">
        <f t="shared" si="3"/>
        <v>0</v>
      </c>
      <c r="K642" s="193">
        <f t="shared" si="3"/>
        <v>0</v>
      </c>
      <c r="L642" s="193">
        <f t="shared" si="3"/>
        <v>0</v>
      </c>
      <c r="M642" s="193">
        <f t="shared" si="3"/>
        <v>0</v>
      </c>
      <c r="N642" s="193">
        <f t="shared" si="3"/>
        <v>0</v>
      </c>
      <c r="O642" s="193">
        <f t="shared" si="3"/>
        <v>0</v>
      </c>
      <c r="P642" s="193" t="e">
        <f t="shared" si="3"/>
        <v>#DIV/0!</v>
      </c>
      <c r="Q642" s="7"/>
      <c r="R642" s="7"/>
      <c r="S642" s="7"/>
      <c r="T642" s="7"/>
      <c r="U642" s="7"/>
      <c r="V642" s="7"/>
      <c r="W642" s="7"/>
    </row>
    <row r="643" spans="1:23" ht="16.5" thickBot="1">
      <c r="A643" s="351" t="s">
        <v>386</v>
      </c>
      <c r="B643" s="351"/>
      <c r="C643" s="351"/>
      <c r="D643" s="351"/>
      <c r="E643" s="351"/>
      <c r="F643" s="131"/>
      <c r="G643" s="192"/>
      <c r="H643" s="193">
        <f t="shared" ref="H643:P643" si="4">H345</f>
        <v>256</v>
      </c>
      <c r="I643" s="193">
        <f t="shared" si="4"/>
        <v>652</v>
      </c>
      <c r="J643" s="193">
        <f t="shared" si="4"/>
        <v>0</v>
      </c>
      <c r="K643" s="193">
        <f t="shared" si="4"/>
        <v>0</v>
      </c>
      <c r="L643" s="193">
        <f t="shared" si="4"/>
        <v>254.6875</v>
      </c>
      <c r="M643" s="193">
        <f t="shared" si="4"/>
        <v>0</v>
      </c>
      <c r="N643" s="193">
        <f t="shared" si="4"/>
        <v>0</v>
      </c>
      <c r="O643" s="193">
        <f t="shared" si="4"/>
        <v>0</v>
      </c>
      <c r="P643" s="193" t="e">
        <f t="shared" si="4"/>
        <v>#DIV/0!</v>
      </c>
      <c r="Q643" s="7"/>
      <c r="R643" s="7"/>
      <c r="S643" s="7"/>
      <c r="T643" s="7"/>
      <c r="U643" s="7"/>
      <c r="V643" s="7"/>
      <c r="W643" s="7"/>
    </row>
    <row r="644" spans="1:23" ht="16.5" thickBot="1">
      <c r="A644" s="351" t="s">
        <v>387</v>
      </c>
      <c r="B644" s="351"/>
      <c r="C644" s="351"/>
      <c r="D644" s="351"/>
      <c r="E644" s="351"/>
      <c r="F644" s="131"/>
      <c r="G644" s="132"/>
      <c r="H644" s="194">
        <f>H437+H382+H399</f>
        <v>450</v>
      </c>
      <c r="I644" s="194">
        <f>I437+I382+I399</f>
        <v>362</v>
      </c>
      <c r="J644" s="194">
        <f t="shared" ref="J644:P644" si="5">J437+J382</f>
        <v>0</v>
      </c>
      <c r="K644" s="194">
        <f t="shared" si="5"/>
        <v>0</v>
      </c>
      <c r="L644" s="194">
        <f>(L437+L382+L399)/2</f>
        <v>80.444444444444443</v>
      </c>
      <c r="M644" s="194">
        <f t="shared" si="5"/>
        <v>0</v>
      </c>
      <c r="N644" s="194">
        <f t="shared" si="5"/>
        <v>0</v>
      </c>
      <c r="O644" s="194">
        <f t="shared" si="5"/>
        <v>0</v>
      </c>
      <c r="P644" s="194" t="e">
        <f t="shared" si="5"/>
        <v>#DIV/0!</v>
      </c>
      <c r="Q644" s="7"/>
      <c r="R644" s="7"/>
      <c r="S644" s="7"/>
      <c r="T644" s="7"/>
      <c r="U644" s="7"/>
      <c r="V644" s="7"/>
      <c r="W644" s="7"/>
    </row>
    <row r="645" spans="1:23" ht="16.5" thickBot="1">
      <c r="A645" s="351" t="s">
        <v>388</v>
      </c>
      <c r="B645" s="351"/>
      <c r="C645" s="351"/>
      <c r="D645" s="351"/>
      <c r="E645" s="351"/>
      <c r="F645" s="131"/>
      <c r="G645" s="132"/>
      <c r="H645" s="132">
        <f t="shared" ref="H645:P645" si="6">H630</f>
        <v>62</v>
      </c>
      <c r="I645" s="132">
        <f t="shared" si="6"/>
        <v>72</v>
      </c>
      <c r="J645" s="132">
        <f t="shared" si="6"/>
        <v>0</v>
      </c>
      <c r="K645" s="132">
        <f t="shared" si="6"/>
        <v>0</v>
      </c>
      <c r="L645" s="132">
        <f t="shared" si="6"/>
        <v>116.12903225806453</v>
      </c>
      <c r="M645" s="132">
        <f t="shared" si="6"/>
        <v>0</v>
      </c>
      <c r="N645" s="132">
        <f t="shared" si="6"/>
        <v>4</v>
      </c>
      <c r="O645" s="132">
        <f t="shared" si="6"/>
        <v>0</v>
      </c>
      <c r="P645" s="132">
        <f t="shared" si="6"/>
        <v>100</v>
      </c>
      <c r="Q645" s="7"/>
      <c r="R645" s="7"/>
      <c r="S645" s="7"/>
      <c r="T645" s="7"/>
      <c r="U645" s="7"/>
      <c r="V645" s="7"/>
      <c r="W645" s="7"/>
    </row>
    <row r="646" spans="1:23" ht="15.75" hidden="1">
      <c r="A646" s="351" t="s">
        <v>428</v>
      </c>
      <c r="B646" s="351"/>
      <c r="C646" s="351"/>
      <c r="D646" s="351"/>
      <c r="E646" s="351"/>
      <c r="F646" s="131"/>
      <c r="G646" s="132"/>
      <c r="H646" s="132">
        <f t="shared" ref="H646:P646" si="7">H636</f>
        <v>0</v>
      </c>
      <c r="I646" s="132">
        <f t="shared" si="7"/>
        <v>0</v>
      </c>
      <c r="J646" s="132">
        <f t="shared" si="7"/>
        <v>0</v>
      </c>
      <c r="K646" s="132">
        <f t="shared" si="7"/>
        <v>0</v>
      </c>
      <c r="L646" s="132">
        <f t="shared" si="7"/>
        <v>0</v>
      </c>
      <c r="M646" s="132">
        <f t="shared" si="7"/>
        <v>0</v>
      </c>
      <c r="N646" s="132">
        <f t="shared" si="7"/>
        <v>0</v>
      </c>
      <c r="O646" s="132">
        <f t="shared" si="7"/>
        <v>0</v>
      </c>
      <c r="P646" s="132" t="e">
        <f t="shared" si="7"/>
        <v>#DIV/0!</v>
      </c>
      <c r="Q646" s="7"/>
      <c r="R646" s="7"/>
      <c r="S646" s="7"/>
      <c r="T646" s="7"/>
      <c r="U646" s="7"/>
      <c r="V646" s="7"/>
      <c r="W646" s="7"/>
    </row>
    <row r="647" spans="1:23" ht="13.5" thickBot="1">
      <c r="A647" s="352"/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"/>
      <c r="O647" s="3"/>
      <c r="P647" s="3"/>
      <c r="Q647" s="7"/>
      <c r="R647" s="7"/>
      <c r="S647" s="7"/>
      <c r="T647" s="7"/>
      <c r="U647" s="7"/>
      <c r="V647" s="7"/>
      <c r="W647" s="7"/>
    </row>
    <row r="648" spans="1:23" ht="15" thickTop="1">
      <c r="A648" s="353" t="s">
        <v>1008</v>
      </c>
      <c r="B648" s="353"/>
      <c r="C648" s="353"/>
      <c r="D648" s="353"/>
      <c r="E648" s="353"/>
      <c r="F648" s="353"/>
      <c r="G648" s="353"/>
      <c r="H648" s="353"/>
      <c r="I648" s="353"/>
      <c r="J648" s="353"/>
      <c r="K648" s="353"/>
      <c r="L648" s="353"/>
      <c r="M648" s="353"/>
      <c r="N648" s="134"/>
      <c r="O648" s="134"/>
      <c r="P648" s="134"/>
      <c r="Q648" s="7"/>
      <c r="R648" s="7"/>
      <c r="S648" s="7"/>
      <c r="T648" s="7"/>
      <c r="U648" s="7"/>
      <c r="V648" s="7"/>
      <c r="W648" s="7"/>
    </row>
    <row r="649" spans="1:23" ht="15">
      <c r="A649" s="135"/>
      <c r="B649" s="136"/>
      <c r="C649" s="137"/>
      <c r="D649" s="138"/>
      <c r="E649" s="136"/>
      <c r="F649" s="136"/>
      <c r="G649" s="139"/>
      <c r="H649" s="140"/>
      <c r="I649" s="141"/>
      <c r="J649" s="354" t="s">
        <v>390</v>
      </c>
      <c r="K649" s="354"/>
      <c r="L649" s="354"/>
      <c r="M649" s="354"/>
      <c r="N649" s="299"/>
      <c r="O649" s="299"/>
      <c r="P649" s="299"/>
      <c r="Q649" s="7"/>
      <c r="R649" s="7"/>
      <c r="S649" s="7"/>
      <c r="T649" s="7"/>
      <c r="U649" s="7"/>
      <c r="V649" s="7"/>
      <c r="W649" s="7"/>
    </row>
    <row r="650" spans="1:23" ht="15">
      <c r="A650" s="143"/>
      <c r="B650" s="144"/>
      <c r="C650" s="144"/>
      <c r="D650" s="145"/>
      <c r="E650" s="146"/>
      <c r="F650" s="144"/>
      <c r="G650" s="147"/>
      <c r="H650" s="148"/>
      <c r="I650" s="149"/>
      <c r="J650" s="150"/>
      <c r="K650" s="144"/>
      <c r="L650" s="144"/>
      <c r="M650" s="151"/>
      <c r="N650" s="151"/>
      <c r="O650" s="151"/>
      <c r="P650" s="151"/>
      <c r="Q650" s="7"/>
      <c r="R650" s="7"/>
      <c r="S650" s="7"/>
      <c r="T650" s="7"/>
      <c r="U650" s="7"/>
      <c r="V650" s="7"/>
      <c r="W650" s="7"/>
    </row>
    <row r="651" spans="1:23" ht="15.75">
      <c r="A651" s="347" t="s">
        <v>841</v>
      </c>
      <c r="B651" s="347"/>
      <c r="C651" s="347"/>
      <c r="D651" s="348" t="s">
        <v>843</v>
      </c>
      <c r="E651" s="348"/>
      <c r="F651" s="348"/>
      <c r="G651" s="348"/>
      <c r="H651" s="348"/>
      <c r="I651" s="348"/>
      <c r="J651" s="349" t="s">
        <v>391</v>
      </c>
      <c r="K651" s="349"/>
      <c r="L651" s="349"/>
      <c r="M651" s="349"/>
      <c r="N651" s="298"/>
      <c r="O651" s="298"/>
      <c r="P651" s="298"/>
      <c r="Q651" s="7"/>
      <c r="R651" s="7"/>
      <c r="S651" s="7"/>
      <c r="T651" s="7"/>
      <c r="U651" s="7"/>
      <c r="V651" s="7"/>
      <c r="W651" s="7"/>
    </row>
    <row r="652" spans="1:23" ht="15.75" thickBot="1">
      <c r="A652" s="355" t="s">
        <v>842</v>
      </c>
      <c r="B652" s="355"/>
      <c r="C652" s="355"/>
      <c r="D652" s="356" t="s">
        <v>392</v>
      </c>
      <c r="E652" s="356"/>
      <c r="F652" s="356"/>
      <c r="G652" s="356"/>
      <c r="H652" s="356"/>
      <c r="I652" s="356"/>
      <c r="J652" s="357" t="s">
        <v>393</v>
      </c>
      <c r="K652" s="357"/>
      <c r="L652" s="357"/>
      <c r="M652" s="357"/>
      <c r="N652" s="300"/>
      <c r="O652" s="300"/>
      <c r="P652" s="300"/>
      <c r="Q652" s="7"/>
      <c r="R652" s="7"/>
      <c r="S652" s="7"/>
      <c r="T652" s="7"/>
      <c r="U652" s="7"/>
      <c r="V652" s="7"/>
      <c r="W652" s="7"/>
    </row>
    <row r="653" spans="1:23" ht="15" thickTop="1">
      <c r="A653" s="154"/>
      <c r="B653" s="154"/>
      <c r="C653" s="154"/>
      <c r="D653" s="154"/>
      <c r="E653" s="155"/>
      <c r="F653" s="154"/>
      <c r="G653" s="155"/>
      <c r="H653" s="156"/>
      <c r="I653" s="156"/>
      <c r="J653" s="154"/>
      <c r="K653" s="154"/>
      <c r="L653" s="154"/>
      <c r="M653" s="154"/>
      <c r="N653" s="154"/>
      <c r="O653" s="154"/>
      <c r="P653" s="154"/>
      <c r="Q653" s="7"/>
      <c r="R653" s="7"/>
      <c r="S653" s="7"/>
      <c r="T653" s="7"/>
      <c r="U653" s="7"/>
      <c r="V653" s="7"/>
      <c r="W653" s="7"/>
    </row>
    <row r="654" spans="1:23" ht="14.25">
      <c r="A654" s="154" t="s">
        <v>394</v>
      </c>
      <c r="B654" s="154"/>
      <c r="C654" s="154"/>
      <c r="D654" s="154"/>
      <c r="E654" s="155"/>
      <c r="F654" s="154"/>
      <c r="G654" s="155"/>
      <c r="H654" s="156"/>
      <c r="I654" s="156"/>
      <c r="J654" s="154"/>
      <c r="K654" s="154"/>
      <c r="L654" s="154"/>
      <c r="M654" s="154"/>
      <c r="N654" s="154"/>
      <c r="O654" s="154"/>
      <c r="P654" s="154"/>
      <c r="Q654" s="7"/>
      <c r="R654" s="7"/>
      <c r="S654" s="7"/>
      <c r="T654" s="7"/>
      <c r="U654" s="7"/>
      <c r="V654" s="7"/>
      <c r="W654" s="7"/>
    </row>
    <row r="655" spans="1:23" ht="14.25">
      <c r="A655" s="358" t="s">
        <v>395</v>
      </c>
      <c r="B655" s="358"/>
      <c r="C655" s="154">
        <f>Total!B37</f>
        <v>57589</v>
      </c>
      <c r="D655" s="157"/>
      <c r="E655" s="155"/>
      <c r="F655" s="154"/>
      <c r="G655" s="155"/>
      <c r="H655" s="156"/>
      <c r="I655" s="156"/>
      <c r="J655" s="154"/>
      <c r="K655" s="154"/>
      <c r="L655" s="154"/>
      <c r="M655" s="154"/>
      <c r="N655" s="154"/>
      <c r="O655" s="154"/>
      <c r="P655" s="154"/>
      <c r="Q655" s="7"/>
      <c r="R655" s="7"/>
      <c r="S655" s="7"/>
      <c r="T655" s="7"/>
      <c r="U655" s="7"/>
      <c r="V655" s="7"/>
      <c r="W655" s="7"/>
    </row>
    <row r="656" spans="1:23" ht="14.25">
      <c r="A656" s="358" t="s">
        <v>396</v>
      </c>
      <c r="B656" s="358"/>
      <c r="C656" s="158">
        <f>Total!C37</f>
        <v>6904</v>
      </c>
      <c r="D656" s="159"/>
      <c r="E656" s="160"/>
      <c r="F656" s="7"/>
      <c r="G656" s="160"/>
      <c r="H656" s="161"/>
      <c r="I656" s="161"/>
      <c r="J656" s="154"/>
      <c r="K656" s="154"/>
      <c r="L656" s="154"/>
      <c r="M656" s="154"/>
      <c r="N656" s="154"/>
      <c r="O656" s="154"/>
      <c r="P656" s="154"/>
      <c r="Q656" s="7"/>
      <c r="R656" s="7"/>
      <c r="S656" s="7"/>
      <c r="T656" s="7"/>
      <c r="U656" s="7"/>
      <c r="V656" s="7"/>
      <c r="W656" s="7"/>
    </row>
    <row r="657" spans="3:3">
      <c r="C657" s="35">
        <f>SUM(C655:C656)</f>
        <v>64493</v>
      </c>
    </row>
  </sheetData>
  <sheetProtection selectLockedCells="1" selectUnlockedCells="1"/>
  <mergeCells count="83">
    <mergeCell ref="A655:B655"/>
    <mergeCell ref="A656:B656"/>
    <mergeCell ref="A648:M648"/>
    <mergeCell ref="J649:M649"/>
    <mergeCell ref="A651:C651"/>
    <mergeCell ref="D651:I651"/>
    <mergeCell ref="J651:M651"/>
    <mergeCell ref="A652:C652"/>
    <mergeCell ref="D652:I652"/>
    <mergeCell ref="J652:M652"/>
    <mergeCell ref="A647:M647"/>
    <mergeCell ref="A638:E638"/>
    <mergeCell ref="G638:K638"/>
    <mergeCell ref="L638:M638"/>
    <mergeCell ref="A639:E639"/>
    <mergeCell ref="A640:E640"/>
    <mergeCell ref="A641:E641"/>
    <mergeCell ref="A642:E642"/>
    <mergeCell ref="A643:E643"/>
    <mergeCell ref="A644:E644"/>
    <mergeCell ref="A645:E645"/>
    <mergeCell ref="A646:E646"/>
    <mergeCell ref="A637:G637"/>
    <mergeCell ref="A439:A629"/>
    <mergeCell ref="G439:G442"/>
    <mergeCell ref="N439:O439"/>
    <mergeCell ref="H539:H541"/>
    <mergeCell ref="H564:H565"/>
    <mergeCell ref="I618:I619"/>
    <mergeCell ref="H620:H621"/>
    <mergeCell ref="A630:F630"/>
    <mergeCell ref="A631:A635"/>
    <mergeCell ref="G631:G632"/>
    <mergeCell ref="N631:O631"/>
    <mergeCell ref="A636:F636"/>
    <mergeCell ref="N308:O308"/>
    <mergeCell ref="N310:O310"/>
    <mergeCell ref="B345:G345"/>
    <mergeCell ref="B382:G382"/>
    <mergeCell ref="B437:G437"/>
    <mergeCell ref="A438:G438"/>
    <mergeCell ref="G198:G201"/>
    <mergeCell ref="B247:G247"/>
    <mergeCell ref="B305:G305"/>
    <mergeCell ref="A306:F306"/>
    <mergeCell ref="A307:A437"/>
    <mergeCell ref="G308:G318"/>
    <mergeCell ref="B399:G399"/>
    <mergeCell ref="G346:G353"/>
    <mergeCell ref="G400:G403"/>
    <mergeCell ref="G383:G386"/>
    <mergeCell ref="A109:A305"/>
    <mergeCell ref="G109:G117"/>
    <mergeCell ref="B134:G134"/>
    <mergeCell ref="B197:G197"/>
    <mergeCell ref="N136:O136"/>
    <mergeCell ref="N140:O140"/>
    <mergeCell ref="B181:G181"/>
    <mergeCell ref="N182:O182"/>
    <mergeCell ref="G183:G187"/>
    <mergeCell ref="N184:O184"/>
    <mergeCell ref="G135:G140"/>
    <mergeCell ref="H69:H70"/>
    <mergeCell ref="B74:G74"/>
    <mergeCell ref="G75:G80"/>
    <mergeCell ref="B107:G107"/>
    <mergeCell ref="A108:F108"/>
    <mergeCell ref="A13:A107"/>
    <mergeCell ref="G14:G20"/>
    <mergeCell ref="B48:G48"/>
    <mergeCell ref="G49:G65"/>
    <mergeCell ref="P8:P11"/>
    <mergeCell ref="C9:F9"/>
    <mergeCell ref="D10:F10"/>
    <mergeCell ref="D11:F11"/>
    <mergeCell ref="D12:F12"/>
    <mergeCell ref="N51:N57"/>
    <mergeCell ref="A3:K3"/>
    <mergeCell ref="B7:I7"/>
    <mergeCell ref="A8:G8"/>
    <mergeCell ref="H8:I9"/>
    <mergeCell ref="J8:K9"/>
    <mergeCell ref="N8:O9"/>
  </mergeCells>
  <printOptions horizontalCentered="1"/>
  <pageMargins left="0.51181102362204722" right="0.51181102362204722" top="1.1499999999999999" bottom="0.74803149606299213" header="0.96" footer="0.51181102362204722"/>
  <pageSetup paperSize="9" scale="53" firstPageNumber="0" orientation="portrait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AE602"/>
  <sheetViews>
    <sheetView zoomScale="80" zoomScaleNormal="80" workbookViewId="0">
      <pane xSplit="6" ySplit="13" topLeftCell="G135" activePane="bottomRight" state="frozen"/>
      <selection pane="topRight" activeCell="G1" sqref="G1"/>
      <selection pane="bottomLeft" activeCell="A578" sqref="A578"/>
      <selection pane="bottomRight" activeCell="H386" sqref="H386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18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1012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+J582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+K582</f>
        <v>0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646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customHeight="1">
      <c r="A14" s="325"/>
      <c r="B14" s="57" t="s">
        <v>37</v>
      </c>
      <c r="C14" s="58"/>
      <c r="D14" s="59"/>
      <c r="E14" s="60"/>
      <c r="F14" s="61"/>
      <c r="G14" s="384" t="s">
        <v>1014</v>
      </c>
      <c r="H14" s="62">
        <v>200</v>
      </c>
      <c r="I14" s="63">
        <v>200</v>
      </c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57" t="s">
        <v>40</v>
      </c>
      <c r="C15" s="58"/>
      <c r="D15" s="59"/>
      <c r="E15" s="60"/>
      <c r="F15" s="61"/>
      <c r="G15" s="384"/>
      <c r="H15" s="62">
        <v>700</v>
      </c>
      <c r="I15" s="63">
        <v>600</v>
      </c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5.2" customHeight="1" thickBot="1">
      <c r="A16" s="325"/>
      <c r="B16" s="57" t="s">
        <v>39</v>
      </c>
      <c r="C16" s="58"/>
      <c r="D16" s="59"/>
      <c r="E16" s="60"/>
      <c r="F16" s="61"/>
      <c r="G16" s="384"/>
      <c r="H16" s="62">
        <v>300</v>
      </c>
      <c r="I16" s="62">
        <v>300</v>
      </c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2.75" hidden="1" customHeight="1">
      <c r="A17" s="325"/>
      <c r="B17" s="57" t="s">
        <v>41</v>
      </c>
      <c r="C17" s="58"/>
      <c r="D17" s="59"/>
      <c r="E17" s="60"/>
      <c r="F17" s="61"/>
      <c r="G17" s="384"/>
      <c r="H17" s="62"/>
      <c r="I17" s="62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485</v>
      </c>
      <c r="C18" s="58"/>
      <c r="D18" s="59"/>
      <c r="E18" s="60"/>
      <c r="F18" s="61"/>
      <c r="G18" s="384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41</v>
      </c>
      <c r="C19" s="58"/>
      <c r="D19" s="59"/>
      <c r="E19" s="60"/>
      <c r="F19" s="61"/>
      <c r="G19" s="384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384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1200</v>
      </c>
      <c r="I48" s="69">
        <f>SUM(I13:I47)</f>
        <v>1100</v>
      </c>
      <c r="J48" s="70">
        <f>SUM(J13:J47)</f>
        <v>0</v>
      </c>
      <c r="K48" s="70">
        <f>SUM(K13:K47)</f>
        <v>0</v>
      </c>
      <c r="L48" s="71">
        <f>IF(H48=0,0,(I48/H48*100))</f>
        <v>91.666666666666657</v>
      </c>
      <c r="M48" s="73">
        <f>IF(J48=0,0,(K48/J48*100))</f>
        <v>0</v>
      </c>
      <c r="N48" s="72">
        <v>10</v>
      </c>
      <c r="O48" s="72">
        <v>1</v>
      </c>
      <c r="P48" s="73">
        <f>N48/(N48+O48)*100</f>
        <v>90.909090909090907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61</v>
      </c>
      <c r="C49" s="58" t="s">
        <v>42</v>
      </c>
      <c r="D49" s="59" t="s">
        <v>79</v>
      </c>
      <c r="E49" s="60"/>
      <c r="F49" s="61"/>
      <c r="G49" s="334" t="s">
        <v>1015</v>
      </c>
      <c r="H49" s="62">
        <v>200</v>
      </c>
      <c r="I49" s="62"/>
      <c r="J49" s="58"/>
      <c r="K49" s="55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62</v>
      </c>
      <c r="C50" s="58" t="s">
        <v>54</v>
      </c>
      <c r="D50" s="58" t="s">
        <v>79</v>
      </c>
      <c r="E50" s="60"/>
      <c r="F50" s="61"/>
      <c r="G50" s="334"/>
      <c r="H50" s="62">
        <v>100</v>
      </c>
      <c r="I50" s="62"/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64</v>
      </c>
      <c r="C51" s="58" t="s">
        <v>42</v>
      </c>
      <c r="D51" s="58" t="s">
        <v>79</v>
      </c>
      <c r="E51" s="60"/>
      <c r="F51" s="61"/>
      <c r="G51" s="334"/>
      <c r="H51" s="62">
        <v>300</v>
      </c>
      <c r="I51" s="62">
        <v>412</v>
      </c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57" t="s">
        <v>37</v>
      </c>
      <c r="C52" s="58" t="s">
        <v>42</v>
      </c>
      <c r="D52" s="58" t="s">
        <v>79</v>
      </c>
      <c r="E52" s="60"/>
      <c r="F52" s="61"/>
      <c r="G52" s="334"/>
      <c r="H52" s="64">
        <v>200</v>
      </c>
      <c r="I52" s="64">
        <v>200</v>
      </c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customHeight="1">
      <c r="A53" s="325"/>
      <c r="B53" s="57" t="s">
        <v>40</v>
      </c>
      <c r="C53" s="58" t="s">
        <v>42</v>
      </c>
      <c r="D53" s="58" t="s">
        <v>79</v>
      </c>
      <c r="E53" s="60"/>
      <c r="F53" s="61"/>
      <c r="G53" s="334"/>
      <c r="H53" s="64">
        <v>400</v>
      </c>
      <c r="I53" s="64">
        <v>420</v>
      </c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customHeight="1" thickBot="1">
      <c r="A54" s="325"/>
      <c r="B54" s="57" t="s">
        <v>39</v>
      </c>
      <c r="C54" s="58" t="s">
        <v>42</v>
      </c>
      <c r="D54" s="58" t="s">
        <v>79</v>
      </c>
      <c r="E54" s="60"/>
      <c r="F54" s="61"/>
      <c r="G54" s="334"/>
      <c r="H54" s="64">
        <v>300</v>
      </c>
      <c r="I54" s="64">
        <v>300</v>
      </c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hidden="1" customHeight="1" thickBot="1">
      <c r="A55" s="325"/>
      <c r="B55" s="57" t="s">
        <v>739</v>
      </c>
      <c r="C55" s="59" t="s">
        <v>108</v>
      </c>
      <c r="D55" s="59" t="s">
        <v>101</v>
      </c>
      <c r="E55" s="60"/>
      <c r="F55" s="61"/>
      <c r="G55" s="334"/>
      <c r="H55" s="64"/>
      <c r="I55" s="64"/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2.75" hidden="1" customHeight="1">
      <c r="A56" s="325"/>
      <c r="B56" s="57" t="s">
        <v>40</v>
      </c>
      <c r="C56" s="58" t="s">
        <v>42</v>
      </c>
      <c r="D56" s="59" t="s">
        <v>43</v>
      </c>
      <c r="E56" s="60"/>
      <c r="F56" s="61"/>
      <c r="G56" s="334"/>
      <c r="H56" s="64"/>
      <c r="I56" s="64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2.75" hidden="1" customHeight="1">
      <c r="A57" s="325"/>
      <c r="B57" s="57" t="s">
        <v>70</v>
      </c>
      <c r="C57" s="58" t="s">
        <v>42</v>
      </c>
      <c r="D57" s="59" t="s">
        <v>43</v>
      </c>
      <c r="E57" s="60"/>
      <c r="F57" s="61"/>
      <c r="G57" s="334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 thickBot="1">
      <c r="A58" s="325"/>
      <c r="B58" s="57" t="s">
        <v>445</v>
      </c>
      <c r="C58" s="58" t="s">
        <v>54</v>
      </c>
      <c r="D58" s="59" t="s">
        <v>49</v>
      </c>
      <c r="E58" s="60"/>
      <c r="F58" s="61"/>
      <c r="G58" s="334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37</v>
      </c>
      <c r="C59" s="58" t="s">
        <v>42</v>
      </c>
      <c r="D59" s="59" t="s">
        <v>49</v>
      </c>
      <c r="E59" s="60"/>
      <c r="F59" s="61"/>
      <c r="G59" s="334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62</v>
      </c>
      <c r="C60" s="58" t="s">
        <v>186</v>
      </c>
      <c r="D60" s="58" t="s">
        <v>186</v>
      </c>
      <c r="E60" s="60"/>
      <c r="F60" s="61"/>
      <c r="G60" s="334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34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34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34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34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34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1500</v>
      </c>
      <c r="I74" s="77">
        <f>SUM(I49:I73)</f>
        <v>1332</v>
      </c>
      <c r="J74" s="77">
        <f>SUM(J49:J73)</f>
        <v>0</v>
      </c>
      <c r="K74" s="77">
        <f>SUM(K49:K73)</f>
        <v>0</v>
      </c>
      <c r="L74" s="78">
        <f>IF(H74=0,0,(I74/H74*100))</f>
        <v>88.8</v>
      </c>
      <c r="M74" s="73">
        <f>IF(J74=0,0,(K74/J74*100))</f>
        <v>0</v>
      </c>
      <c r="N74" s="73">
        <v>14</v>
      </c>
      <c r="O74" s="73">
        <v>1</v>
      </c>
      <c r="P74" s="73">
        <f>N74/(N74+O74)*100</f>
        <v>93.333333333333329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75</v>
      </c>
      <c r="C75" s="58" t="s">
        <v>76</v>
      </c>
      <c r="D75" s="58" t="s">
        <v>77</v>
      </c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1500</v>
      </c>
      <c r="I108" s="77">
        <f>I74+I107</f>
        <v>1332</v>
      </c>
      <c r="J108" s="77">
        <f>J74+J107</f>
        <v>0</v>
      </c>
      <c r="K108" s="77">
        <f>K74+K107</f>
        <v>0</v>
      </c>
      <c r="L108" s="78">
        <f>IF(H108=0,0,(I108/H108*100))</f>
        <v>88.8</v>
      </c>
      <c r="M108" s="73">
        <f>IF(J108=0,0,(K108/J108*100))</f>
        <v>0</v>
      </c>
      <c r="N108" s="77">
        <f>N48+N74</f>
        <v>24</v>
      </c>
      <c r="O108" s="77">
        <f>O48+O74</f>
        <v>2</v>
      </c>
      <c r="P108" s="73">
        <f>N108/(N108+O108)*100</f>
        <v>92.307692307692307</v>
      </c>
      <c r="Q108" s="7"/>
      <c r="R108" s="7"/>
      <c r="S108" s="7"/>
      <c r="T108" s="7"/>
      <c r="U108" s="7"/>
      <c r="V108" s="7"/>
      <c r="W108" s="7"/>
    </row>
    <row r="109" spans="1:23" ht="15.2" customHeight="1">
      <c r="A109" s="314" t="s">
        <v>106</v>
      </c>
      <c r="B109" s="57" t="s">
        <v>117</v>
      </c>
      <c r="C109" s="58" t="s">
        <v>108</v>
      </c>
      <c r="D109" s="58"/>
      <c r="E109" s="60"/>
      <c r="F109" s="81"/>
      <c r="G109" s="410"/>
      <c r="H109" s="62">
        <v>100</v>
      </c>
      <c r="I109" s="62">
        <v>100</v>
      </c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562</v>
      </c>
      <c r="C110" s="58" t="s">
        <v>126</v>
      </c>
      <c r="D110" s="58" t="s">
        <v>126</v>
      </c>
      <c r="E110" s="60"/>
      <c r="F110" s="81"/>
      <c r="G110" s="410"/>
      <c r="H110" s="62">
        <v>100</v>
      </c>
      <c r="I110" s="62">
        <v>100</v>
      </c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2.75" customHeight="1" thickBot="1">
      <c r="A111" s="314"/>
      <c r="B111" s="57" t="s">
        <v>328</v>
      </c>
      <c r="C111" s="58" t="s">
        <v>108</v>
      </c>
      <c r="D111" s="58"/>
      <c r="E111" s="60"/>
      <c r="F111" s="81"/>
      <c r="G111" s="410"/>
      <c r="H111" s="62">
        <v>100</v>
      </c>
      <c r="I111" s="62">
        <v>100</v>
      </c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2.75" hidden="1" customHeight="1">
      <c r="A112" s="314"/>
      <c r="B112" s="57" t="s">
        <v>82</v>
      </c>
      <c r="C112" s="58" t="s">
        <v>111</v>
      </c>
      <c r="D112" s="58" t="s">
        <v>111</v>
      </c>
      <c r="E112" s="58" t="s">
        <v>192</v>
      </c>
      <c r="F112" s="81"/>
      <c r="G112" s="410"/>
      <c r="H112" s="62"/>
      <c r="I112" s="62"/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hidden="1" customHeight="1">
      <c r="A113" s="314"/>
      <c r="B113" s="57" t="s">
        <v>457</v>
      </c>
      <c r="C113" s="58" t="s">
        <v>76</v>
      </c>
      <c r="D113" s="58" t="s">
        <v>113</v>
      </c>
      <c r="E113" s="60"/>
      <c r="F113" s="81"/>
      <c r="G113" s="410"/>
      <c r="H113" s="62"/>
      <c r="I113" s="62"/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hidden="1" customHeight="1">
      <c r="A114" s="314"/>
      <c r="B114" s="57" t="s">
        <v>135</v>
      </c>
      <c r="C114" s="58" t="s">
        <v>42</v>
      </c>
      <c r="D114" s="58" t="s">
        <v>451</v>
      </c>
      <c r="E114" s="60" t="s">
        <v>114</v>
      </c>
      <c r="F114" s="81"/>
      <c r="G114" s="410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456</v>
      </c>
      <c r="C115" s="58" t="s">
        <v>108</v>
      </c>
      <c r="D115" s="58"/>
      <c r="E115" s="60"/>
      <c r="F115" s="81"/>
      <c r="G115" s="410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82</v>
      </c>
      <c r="C116" s="58" t="s">
        <v>159</v>
      </c>
      <c r="D116" s="58" t="s">
        <v>159</v>
      </c>
      <c r="E116" s="60" t="s">
        <v>84</v>
      </c>
      <c r="F116" s="81"/>
      <c r="G116" s="410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131</v>
      </c>
      <c r="C117" s="58" t="s">
        <v>108</v>
      </c>
      <c r="D117" s="59"/>
      <c r="E117" s="60"/>
      <c r="F117" s="81"/>
      <c r="G117" s="410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300</v>
      </c>
      <c r="I134" s="77">
        <f>SUM(I109:I133)</f>
        <v>300</v>
      </c>
      <c r="J134" s="77">
        <f>SUM(J109:J133)</f>
        <v>0</v>
      </c>
      <c r="K134" s="77">
        <f>SUM(K109:K133)</f>
        <v>0</v>
      </c>
      <c r="L134" s="78">
        <f>IF(H134=0,0,(I134/H134*100))</f>
        <v>100</v>
      </c>
      <c r="M134" s="73">
        <f>IF(J134=0,0,(K134/J134*100))</f>
        <v>0</v>
      </c>
      <c r="N134" s="73">
        <v>6</v>
      </c>
      <c r="O134" s="73">
        <v>0</v>
      </c>
      <c r="P134" s="73">
        <f>N134/(N134+O134)*100</f>
        <v>100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135</v>
      </c>
      <c r="C135" s="58" t="s">
        <v>42</v>
      </c>
      <c r="D135" s="59" t="s">
        <v>521</v>
      </c>
      <c r="E135" s="60" t="s">
        <v>137</v>
      </c>
      <c r="F135" s="81"/>
      <c r="G135" s="363"/>
      <c r="H135" s="58">
        <v>200</v>
      </c>
      <c r="I135" s="58">
        <v>28</v>
      </c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>
      <c r="A136" s="314"/>
      <c r="B136" s="57" t="s">
        <v>460</v>
      </c>
      <c r="C136" s="59" t="s">
        <v>79</v>
      </c>
      <c r="D136" s="59" t="s">
        <v>79</v>
      </c>
      <c r="E136" s="60"/>
      <c r="F136" s="81"/>
      <c r="G136" s="363"/>
      <c r="H136" s="58"/>
      <c r="I136" s="58">
        <v>48</v>
      </c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customHeight="1">
      <c r="A137" s="314"/>
      <c r="B137" s="57" t="s">
        <v>537</v>
      </c>
      <c r="C137" s="58" t="s">
        <v>126</v>
      </c>
      <c r="D137" s="58" t="s">
        <v>126</v>
      </c>
      <c r="E137" s="60"/>
      <c r="F137" s="81"/>
      <c r="G137" s="363"/>
      <c r="H137" s="58"/>
      <c r="I137" s="58">
        <v>68</v>
      </c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customHeight="1" thickBot="1">
      <c r="A138" s="314"/>
      <c r="B138" s="57" t="s">
        <v>328</v>
      </c>
      <c r="C138" s="58" t="s">
        <v>108</v>
      </c>
      <c r="D138" s="59"/>
      <c r="E138" s="60"/>
      <c r="F138" s="81"/>
      <c r="G138" s="363"/>
      <c r="H138" s="58"/>
      <c r="I138" s="58">
        <v>60</v>
      </c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hidden="1" customHeight="1" thickBot="1">
      <c r="A139" s="314"/>
      <c r="B139" s="57" t="s">
        <v>561</v>
      </c>
      <c r="C139" s="58" t="s">
        <v>108</v>
      </c>
      <c r="D139" s="58"/>
      <c r="E139" s="60"/>
      <c r="F139" s="81"/>
      <c r="G139" s="363"/>
      <c r="H139" s="58"/>
      <c r="I139" s="58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hidden="1" customHeight="1" thickBot="1">
      <c r="A140" s="314"/>
      <c r="B140" s="57" t="s">
        <v>153</v>
      </c>
      <c r="C140" s="58" t="s">
        <v>91</v>
      </c>
      <c r="D140" s="58" t="s">
        <v>685</v>
      </c>
      <c r="E140" s="60"/>
      <c r="F140" s="81"/>
      <c r="G140" s="363"/>
      <c r="H140" s="62"/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5.2" hidden="1" customHeight="1">
      <c r="A141" s="314"/>
      <c r="B141" s="57" t="s">
        <v>135</v>
      </c>
      <c r="C141" s="58" t="s">
        <v>42</v>
      </c>
      <c r="D141" s="58" t="s">
        <v>642</v>
      </c>
      <c r="E141" s="60" t="s">
        <v>643</v>
      </c>
      <c r="F141" s="81"/>
      <c r="G141" s="82"/>
      <c r="H141" s="62"/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5.2" hidden="1" customHeight="1">
      <c r="A142" s="314"/>
      <c r="B142" s="57" t="s">
        <v>160</v>
      </c>
      <c r="C142" s="58" t="s">
        <v>108</v>
      </c>
      <c r="D142" s="58"/>
      <c r="E142" s="60"/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5.2" hidden="1" customHeight="1">
      <c r="A143" s="314"/>
      <c r="B143" s="57" t="s">
        <v>112</v>
      </c>
      <c r="C143" s="58" t="s">
        <v>76</v>
      </c>
      <c r="D143" s="59" t="s">
        <v>113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5.2" hidden="1" customHeight="1">
      <c r="A144" s="314"/>
      <c r="B144" s="57" t="s">
        <v>112</v>
      </c>
      <c r="C144" s="58" t="s">
        <v>54</v>
      </c>
      <c r="D144" s="58" t="s">
        <v>524</v>
      </c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5.2" hidden="1" customHeight="1" thickBot="1">
      <c r="A145" s="314"/>
      <c r="B145" s="57" t="s">
        <v>142</v>
      </c>
      <c r="C145" s="59" t="s">
        <v>108</v>
      </c>
      <c r="D145" s="59"/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5.2" hidden="1" customHeight="1" thickBot="1">
      <c r="A146" s="314"/>
      <c r="B146" s="57" t="s">
        <v>140</v>
      </c>
      <c r="C146" s="58" t="s">
        <v>42</v>
      </c>
      <c r="D146" s="59" t="s">
        <v>458</v>
      </c>
      <c r="E146" s="60" t="s">
        <v>86</v>
      </c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135</v>
      </c>
      <c r="C147" s="58" t="s">
        <v>42</v>
      </c>
      <c r="D147" s="59" t="s">
        <v>116</v>
      </c>
      <c r="E147" s="60"/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 thickBot="1">
      <c r="A148" s="314"/>
      <c r="B148" s="57" t="s">
        <v>135</v>
      </c>
      <c r="C148" s="58" t="s">
        <v>42</v>
      </c>
      <c r="D148" s="59" t="s">
        <v>642</v>
      </c>
      <c r="E148" s="60" t="s">
        <v>643</v>
      </c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 t="s">
        <v>174</v>
      </c>
      <c r="C149" s="58" t="s">
        <v>54</v>
      </c>
      <c r="D149" s="59" t="s">
        <v>152</v>
      </c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 t="s">
        <v>174</v>
      </c>
      <c r="C150" s="58" t="s">
        <v>54</v>
      </c>
      <c r="D150" s="59" t="s">
        <v>554</v>
      </c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 thickBot="1">
      <c r="A151" s="314"/>
      <c r="B151" s="57" t="s">
        <v>174</v>
      </c>
      <c r="C151" s="58" t="s">
        <v>54</v>
      </c>
      <c r="D151" s="59" t="s">
        <v>161</v>
      </c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200</v>
      </c>
      <c r="I181" s="77">
        <f>SUM(I135:I180)</f>
        <v>204</v>
      </c>
      <c r="J181" s="77">
        <f>SUM(J135:J180)</f>
        <v>0</v>
      </c>
      <c r="K181" s="77">
        <f>SUM(K135:K180)</f>
        <v>0</v>
      </c>
      <c r="L181" s="78">
        <f>IF(H181=0,0,(I181/H181*100))</f>
        <v>102</v>
      </c>
      <c r="M181" s="73">
        <f>IF(J181=0,0,(K181/J181*100))</f>
        <v>0</v>
      </c>
      <c r="N181" s="73">
        <v>5</v>
      </c>
      <c r="O181" s="73">
        <v>0</v>
      </c>
      <c r="P181" s="73">
        <f>N181/(N181+O181)*100</f>
        <v>100</v>
      </c>
      <c r="Q181" s="7"/>
      <c r="R181" s="7"/>
      <c r="S181" s="7"/>
      <c r="T181" s="7"/>
      <c r="U181" s="7"/>
      <c r="V181" s="7"/>
      <c r="W181" s="7"/>
    </row>
    <row r="182" spans="1:23" ht="15.2" customHeight="1" thickBot="1">
      <c r="A182" s="314"/>
      <c r="B182" s="57" t="s">
        <v>498</v>
      </c>
      <c r="C182" s="58" t="s">
        <v>108</v>
      </c>
      <c r="D182" s="59"/>
      <c r="E182" s="60"/>
      <c r="F182" s="81"/>
      <c r="G182" s="370"/>
      <c r="H182" s="62">
        <v>100</v>
      </c>
      <c r="I182" s="62">
        <v>100</v>
      </c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customHeight="1" thickBot="1">
      <c r="A183" s="314"/>
      <c r="B183" s="57" t="s">
        <v>973</v>
      </c>
      <c r="C183" s="58" t="s">
        <v>108</v>
      </c>
      <c r="D183" s="59"/>
      <c r="E183" s="60"/>
      <c r="F183" s="81"/>
      <c r="G183" s="371"/>
      <c r="H183" s="62">
        <v>100</v>
      </c>
      <c r="I183" s="62">
        <v>100</v>
      </c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customHeight="1" thickBot="1">
      <c r="A184" s="314"/>
      <c r="B184" s="57" t="s">
        <v>562</v>
      </c>
      <c r="C184" s="58" t="s">
        <v>126</v>
      </c>
      <c r="D184" s="58" t="s">
        <v>126</v>
      </c>
      <c r="E184" s="60"/>
      <c r="F184" s="81"/>
      <c r="G184" s="326"/>
      <c r="H184" s="62">
        <v>100</v>
      </c>
      <c r="I184" s="62">
        <v>100</v>
      </c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2.75" hidden="1" customHeight="1">
      <c r="A185" s="314"/>
      <c r="B185" s="57" t="s">
        <v>498</v>
      </c>
      <c r="C185" s="58" t="s">
        <v>108</v>
      </c>
      <c r="D185" s="59"/>
      <c r="E185" s="60"/>
      <c r="F185" s="81"/>
      <c r="G185" s="262"/>
      <c r="H185" s="58"/>
      <c r="I185" s="58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hidden="1" customHeight="1">
      <c r="A186" s="314"/>
      <c r="B186" s="57" t="s">
        <v>299</v>
      </c>
      <c r="C186" s="58" t="s">
        <v>555</v>
      </c>
      <c r="D186" s="59" t="s">
        <v>226</v>
      </c>
      <c r="E186" s="60"/>
      <c r="F186" s="81"/>
      <c r="G186" s="262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299</v>
      </c>
      <c r="C187" s="58" t="s">
        <v>54</v>
      </c>
      <c r="D187" s="59" t="s">
        <v>101</v>
      </c>
      <c r="E187" s="60"/>
      <c r="F187" s="81"/>
      <c r="G187" s="263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460</v>
      </c>
      <c r="C188" s="59" t="s">
        <v>43</v>
      </c>
      <c r="D188" s="59" t="s">
        <v>79</v>
      </c>
      <c r="E188" s="60"/>
      <c r="F188" s="81"/>
      <c r="G188" s="82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475</v>
      </c>
      <c r="C189" s="58" t="s">
        <v>54</v>
      </c>
      <c r="D189" s="59"/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407</v>
      </c>
      <c r="C190" s="58" t="s">
        <v>108</v>
      </c>
      <c r="D190" s="59"/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408</v>
      </c>
      <c r="C191" s="58" t="s">
        <v>108</v>
      </c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57" t="s">
        <v>163</v>
      </c>
      <c r="C198" s="58" t="s">
        <v>108</v>
      </c>
      <c r="D198" s="59" t="s">
        <v>101</v>
      </c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 thickBot="1">
      <c r="A199" s="314"/>
      <c r="B199" s="57" t="s">
        <v>163</v>
      </c>
      <c r="C199" s="58" t="s">
        <v>91</v>
      </c>
      <c r="D199" s="59" t="s">
        <v>127</v>
      </c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5.2" customHeight="1" thickBot="1">
      <c r="A200" s="314"/>
      <c r="B200" s="316" t="s">
        <v>158</v>
      </c>
      <c r="C200" s="316"/>
      <c r="D200" s="316"/>
      <c r="E200" s="316"/>
      <c r="F200" s="316"/>
      <c r="G200" s="316"/>
      <c r="H200" s="77">
        <f>SUM(H182:H199)</f>
        <v>300</v>
      </c>
      <c r="I200" s="77">
        <f>SUM(I182:I199)</f>
        <v>300</v>
      </c>
      <c r="J200" s="77">
        <f>SUM(J182:J199)</f>
        <v>0</v>
      </c>
      <c r="K200" s="77">
        <f>SUM(K182:K199)</f>
        <v>0</v>
      </c>
      <c r="L200" s="78">
        <f>IF(H200=0,0,(I200/H200*100))</f>
        <v>100</v>
      </c>
      <c r="M200" s="73">
        <f>IF(J200=0,0,(K200/J200*100))</f>
        <v>0</v>
      </c>
      <c r="N200" s="73">
        <v>7</v>
      </c>
      <c r="O200" s="73">
        <v>0</v>
      </c>
      <c r="P200" s="73">
        <f>N200/(N200+O200)*100</f>
        <v>100</v>
      </c>
      <c r="Q200" s="7"/>
      <c r="R200" s="7"/>
      <c r="S200" s="7"/>
      <c r="T200" s="7"/>
      <c r="U200" s="7"/>
      <c r="V200" s="7"/>
      <c r="W200" s="7"/>
    </row>
    <row r="201" spans="1:23" ht="15.2" hidden="1" customHeight="1">
      <c r="A201" s="314"/>
      <c r="B201" s="57" t="s">
        <v>537</v>
      </c>
      <c r="C201" s="58"/>
      <c r="D201" s="59" t="s">
        <v>79</v>
      </c>
      <c r="E201" s="60"/>
      <c r="F201" s="81"/>
      <c r="G201" s="370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5.2" hidden="1" customHeight="1">
      <c r="A202" s="314"/>
      <c r="B202" s="57" t="s">
        <v>426</v>
      </c>
      <c r="C202" s="58" t="s">
        <v>42</v>
      </c>
      <c r="D202" s="59" t="s">
        <v>647</v>
      </c>
      <c r="E202" s="60"/>
      <c r="F202" s="81"/>
      <c r="G202" s="371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648</v>
      </c>
      <c r="C203" s="58" t="s">
        <v>108</v>
      </c>
      <c r="D203" s="59"/>
      <c r="E203" s="60"/>
      <c r="F203" s="81"/>
      <c r="G203" s="326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112</v>
      </c>
      <c r="C204" s="58" t="s">
        <v>76</v>
      </c>
      <c r="D204" s="59" t="s">
        <v>113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333</v>
      </c>
      <c r="C205" s="58" t="s">
        <v>54</v>
      </c>
      <c r="D205" s="59" t="s">
        <v>161</v>
      </c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175</v>
      </c>
      <c r="E212" s="60" t="s">
        <v>176</v>
      </c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 thickBo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5.2" hidden="1" customHeight="1" thickBot="1">
      <c r="A234" s="314"/>
      <c r="B234" s="316" t="s">
        <v>211</v>
      </c>
      <c r="C234" s="316"/>
      <c r="D234" s="316"/>
      <c r="E234" s="316"/>
      <c r="F234" s="316"/>
      <c r="G234" s="316"/>
      <c r="H234" s="77">
        <f>SUM(H201:H233)</f>
        <v>0</v>
      </c>
      <c r="I234" s="77">
        <f>SUM(I201:I233)</f>
        <v>0</v>
      </c>
      <c r="J234" s="77">
        <f>SUM(J201:J233)</f>
        <v>0</v>
      </c>
      <c r="K234" s="77">
        <f>SUM(K201:K233)</f>
        <v>0</v>
      </c>
      <c r="L234" s="78">
        <f>IF(H234=0,0,(I234/H234*100))</f>
        <v>0</v>
      </c>
      <c r="M234" s="73">
        <f>IF(J234=0,0,(K234/J234*100))</f>
        <v>0</v>
      </c>
      <c r="N234" s="73"/>
      <c r="O234" s="73"/>
      <c r="P234" s="73" t="e">
        <f>N234/(N234+O234)*100</f>
        <v>#DIV/0!</v>
      </c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630</v>
      </c>
      <c r="C235" s="58" t="s">
        <v>108</v>
      </c>
      <c r="D235" s="59"/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561</v>
      </c>
      <c r="C236" s="58" t="s">
        <v>108</v>
      </c>
      <c r="D236" s="58"/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299</v>
      </c>
      <c r="C237" s="59" t="s">
        <v>42</v>
      </c>
      <c r="D237" s="59" t="s">
        <v>126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440</v>
      </c>
      <c r="C238" s="58" t="s">
        <v>178</v>
      </c>
      <c r="D238" s="59" t="s">
        <v>294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287</v>
      </c>
      <c r="C239" s="58" t="s">
        <v>649</v>
      </c>
      <c r="D239" s="59" t="s">
        <v>291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75" hidden="1" customHeight="1" thickBot="1">
      <c r="A247" s="314"/>
      <c r="B247" s="316" t="s">
        <v>628</v>
      </c>
      <c r="C247" s="316"/>
      <c r="D247" s="316"/>
      <c r="E247" s="316"/>
      <c r="F247" s="316"/>
      <c r="G247" s="316"/>
      <c r="H247" s="77">
        <f>SUM(H235:H246)</f>
        <v>0</v>
      </c>
      <c r="I247" s="77">
        <f>SUM(I235:I246)</f>
        <v>0</v>
      </c>
      <c r="J247" s="77">
        <f>SUM(J235:J246)</f>
        <v>0</v>
      </c>
      <c r="K247" s="77">
        <f>SUM(K235:K246)</f>
        <v>0</v>
      </c>
      <c r="L247" s="78">
        <f>IF(H247=0,0,(I247/H247*100))</f>
        <v>0</v>
      </c>
      <c r="M247" s="73">
        <f>IF(J247=0,0,(K247/J247*100))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H247+H234+H200+H181+H134</f>
        <v>800</v>
      </c>
      <c r="I248" s="94">
        <f>I247+I234+I200+I181+I134</f>
        <v>804</v>
      </c>
      <c r="J248" s="94">
        <f>J247+J234+J200+J181+J134</f>
        <v>0</v>
      </c>
      <c r="K248" s="94">
        <f>K247+K234+K200+K181+K134</f>
        <v>0</v>
      </c>
      <c r="L248" s="78">
        <f>IF(H248=0,0,(I248/H248*100))</f>
        <v>100.49999999999999</v>
      </c>
      <c r="M248" s="73">
        <f>IF(J248=0,0,(K248/J248*100))</f>
        <v>0</v>
      </c>
      <c r="N248" s="94">
        <f>N247+N234+N200+N181+N134</f>
        <v>18</v>
      </c>
      <c r="O248" s="94">
        <f>O247+O234+O200+O181+O134</f>
        <v>0</v>
      </c>
      <c r="P248" s="73">
        <f>N248/(N248+O248)*100</f>
        <v>100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57" t="s">
        <v>214</v>
      </c>
      <c r="C249" s="58" t="s">
        <v>42</v>
      </c>
      <c r="D249" s="58" t="s">
        <v>152</v>
      </c>
      <c r="E249" s="60" t="s">
        <v>215</v>
      </c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hidden="1" customHeight="1" thickBot="1">
      <c r="A250" s="340"/>
      <c r="B250" s="57" t="s">
        <v>214</v>
      </c>
      <c r="C250" s="58" t="s">
        <v>42</v>
      </c>
      <c r="D250" s="58" t="s">
        <v>161</v>
      </c>
      <c r="E250" s="60" t="s">
        <v>215</v>
      </c>
      <c r="F250" s="81"/>
      <c r="G250" s="359"/>
      <c r="H250" s="62"/>
      <c r="I250" s="62"/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hidden="1" customHeight="1">
      <c r="A251" s="340"/>
      <c r="B251" s="57" t="s">
        <v>214</v>
      </c>
      <c r="C251" s="58" t="s">
        <v>42</v>
      </c>
      <c r="D251" s="58" t="s">
        <v>216</v>
      </c>
      <c r="E251" s="60" t="s">
        <v>215</v>
      </c>
      <c r="F251" s="81"/>
      <c r="G251" s="359"/>
      <c r="H251" s="64"/>
      <c r="I251" s="62"/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hidden="1" customHeight="1">
      <c r="A252" s="340"/>
      <c r="B252" s="57" t="s">
        <v>214</v>
      </c>
      <c r="C252" s="58" t="s">
        <v>42</v>
      </c>
      <c r="D252" s="58" t="s">
        <v>156</v>
      </c>
      <c r="E252" s="60" t="s">
        <v>215</v>
      </c>
      <c r="F252" s="81"/>
      <c r="G252" s="359"/>
      <c r="H252" s="64"/>
      <c r="I252" s="62"/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hidden="1" customHeight="1">
      <c r="A253" s="340"/>
      <c r="B253" s="57" t="s">
        <v>214</v>
      </c>
      <c r="C253" s="58" t="s">
        <v>42</v>
      </c>
      <c r="D253" s="58" t="s">
        <v>116</v>
      </c>
      <c r="E253" s="60"/>
      <c r="F253" s="81"/>
      <c r="G253" s="359"/>
      <c r="H253" s="64"/>
      <c r="I253" s="62"/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5.2" hidden="1" customHeight="1">
      <c r="A254" s="340"/>
      <c r="B254" s="57" t="s">
        <v>557</v>
      </c>
      <c r="C254" s="58" t="s">
        <v>42</v>
      </c>
      <c r="D254" s="58" t="s">
        <v>152</v>
      </c>
      <c r="E254" s="60" t="s">
        <v>114</v>
      </c>
      <c r="F254" s="81"/>
      <c r="G254" s="359"/>
      <c r="H254" s="64"/>
      <c r="I254" s="64"/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2.75" hidden="1" customHeight="1">
      <c r="A255" s="340"/>
      <c r="B255" s="57" t="s">
        <v>75</v>
      </c>
      <c r="C255" s="58" t="s">
        <v>76</v>
      </c>
      <c r="D255" s="58" t="s">
        <v>524</v>
      </c>
      <c r="E255" s="60"/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2.75" hidden="1" customHeight="1">
      <c r="A256" s="340"/>
      <c r="B256" s="57" t="s">
        <v>75</v>
      </c>
      <c r="C256" s="58" t="s">
        <v>76</v>
      </c>
      <c r="D256" s="58" t="s">
        <v>113</v>
      </c>
      <c r="E256" s="60"/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 thickBot="1">
      <c r="A257" s="340"/>
      <c r="B257" s="57" t="s">
        <v>214</v>
      </c>
      <c r="C257" s="58" t="s">
        <v>54</v>
      </c>
      <c r="D257" s="58" t="s">
        <v>161</v>
      </c>
      <c r="E257" s="60" t="s">
        <v>215</v>
      </c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220</v>
      </c>
      <c r="C258" s="58"/>
      <c r="D258" s="59"/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hidden="1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0</v>
      </c>
      <c r="I287" s="77">
        <f>SUM(I249:I286)</f>
        <v>0</v>
      </c>
      <c r="J287" s="77">
        <f>SUM(J249:J286)</f>
        <v>0</v>
      </c>
      <c r="K287" s="77">
        <f>SUM(K249:K286)</f>
        <v>0</v>
      </c>
      <c r="L287" s="78">
        <f>IF(H287=0,0,(I287/H287*100))</f>
        <v>0</v>
      </c>
      <c r="M287" s="73">
        <f>IF(J287=0,0,(K287/J287*100))</f>
        <v>0</v>
      </c>
      <c r="N287" s="73"/>
      <c r="O287" s="73"/>
      <c r="P287" s="73" t="e">
        <f>N287/(N287+O287)*100</f>
        <v>#DIV/0!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245</v>
      </c>
      <c r="C288" s="58"/>
      <c r="D288" s="58"/>
      <c r="E288" s="60"/>
      <c r="F288" s="81"/>
      <c r="G288" s="335"/>
      <c r="H288" s="106">
        <v>100</v>
      </c>
      <c r="I288" s="106">
        <v>60</v>
      </c>
      <c r="J288" s="58"/>
      <c r="K288" s="86"/>
      <c r="L288" s="86"/>
      <c r="M288" s="87"/>
      <c r="N288" s="87"/>
      <c r="O288" s="87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2.75" customHeight="1">
      <c r="A289" s="340"/>
      <c r="B289" s="57" t="s">
        <v>1017</v>
      </c>
      <c r="C289" s="58"/>
      <c r="D289" s="58"/>
      <c r="E289" s="60"/>
      <c r="F289" s="81"/>
      <c r="G289" s="336"/>
      <c r="H289" s="106">
        <v>80</v>
      </c>
      <c r="I289" s="106">
        <v>34</v>
      </c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5.2" customHeight="1">
      <c r="A290" s="340"/>
      <c r="B290" s="57" t="s">
        <v>638</v>
      </c>
      <c r="C290" s="58"/>
      <c r="D290" s="59"/>
      <c r="E290" s="60"/>
      <c r="F290" s="81"/>
      <c r="G290" s="336"/>
      <c r="H290" s="106"/>
      <c r="I290" s="106">
        <v>60</v>
      </c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customHeight="1" thickBot="1">
      <c r="A291" s="340"/>
      <c r="B291" s="57" t="s">
        <v>636</v>
      </c>
      <c r="C291" s="58"/>
      <c r="D291" s="58"/>
      <c r="E291" s="60"/>
      <c r="F291" s="81"/>
      <c r="G291" s="336"/>
      <c r="H291" s="106"/>
      <c r="I291" s="106">
        <v>6</v>
      </c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 thickBot="1">
      <c r="A292" s="340"/>
      <c r="B292" s="57" t="s">
        <v>439</v>
      </c>
      <c r="C292" s="58"/>
      <c r="D292" s="58"/>
      <c r="E292" s="60"/>
      <c r="F292" s="81"/>
      <c r="G292" s="337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180</v>
      </c>
      <c r="I324" s="77">
        <f>SUM(I288:I323)</f>
        <v>160</v>
      </c>
      <c r="J324" s="77">
        <f>SUM(J288:J323)</f>
        <v>0</v>
      </c>
      <c r="K324" s="77">
        <f>SUM(K288:K323)</f>
        <v>0</v>
      </c>
      <c r="L324" s="78">
        <f>IF(H324=0,0,(I324/H324*100))</f>
        <v>88.888888888888886</v>
      </c>
      <c r="M324" s="73">
        <f>IF(J324=0,0,(K324/J324*100))</f>
        <v>0</v>
      </c>
      <c r="N324" s="73"/>
      <c r="O324" s="73"/>
      <c r="P324" s="73" t="e">
        <f>N324/(N324+O324)*100</f>
        <v>#DIV/0!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415</v>
      </c>
      <c r="C325" s="58"/>
      <c r="D325" s="58"/>
      <c r="E325" s="60"/>
      <c r="F325" s="81"/>
      <c r="G325" s="389"/>
      <c r="H325" s="106"/>
      <c r="I325" s="106">
        <v>67</v>
      </c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5.2" customHeight="1">
      <c r="A326" s="340"/>
      <c r="B326" s="57" t="s">
        <v>245</v>
      </c>
      <c r="C326" s="58"/>
      <c r="D326" s="58"/>
      <c r="E326" s="60"/>
      <c r="F326" s="81"/>
      <c r="G326" s="390"/>
      <c r="H326" s="106">
        <v>100</v>
      </c>
      <c r="I326" s="106">
        <v>44</v>
      </c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customHeight="1">
      <c r="A327" s="340"/>
      <c r="B327" s="57" t="s">
        <v>1017</v>
      </c>
      <c r="C327" s="58"/>
      <c r="D327" s="59"/>
      <c r="E327" s="60"/>
      <c r="F327" s="81"/>
      <c r="G327" s="391"/>
      <c r="H327" s="106">
        <v>40</v>
      </c>
      <c r="I327" s="106">
        <v>50</v>
      </c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customHeight="1" thickBot="1">
      <c r="A328" s="340"/>
      <c r="B328" s="57" t="s">
        <v>709</v>
      </c>
      <c r="C328" s="58"/>
      <c r="D328" s="58"/>
      <c r="E328" s="60"/>
      <c r="F328" s="81"/>
      <c r="G328" s="82"/>
      <c r="H328" s="106">
        <v>20</v>
      </c>
      <c r="I328" s="106">
        <v>20</v>
      </c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268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/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 thickBot="1">
      <c r="A341" s="340"/>
      <c r="B341" s="57"/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6.5" customHeight="1" thickBot="1">
      <c r="A342" s="340"/>
      <c r="B342" s="316" t="s">
        <v>158</v>
      </c>
      <c r="C342" s="316"/>
      <c r="D342" s="316"/>
      <c r="E342" s="316"/>
      <c r="F342" s="316"/>
      <c r="G342" s="316"/>
      <c r="H342" s="77">
        <f>SUM(H325:H341)</f>
        <v>160</v>
      </c>
      <c r="I342" s="77">
        <f>SUM(I325:I341)</f>
        <v>181</v>
      </c>
      <c r="J342" s="77">
        <f>SUM(J325:J341)</f>
        <v>0</v>
      </c>
      <c r="K342" s="77">
        <f>SUM(K325:K341)</f>
        <v>0</v>
      </c>
      <c r="L342" s="78">
        <f>IF(H342=0,0,(I342/H342*100))</f>
        <v>113.12500000000001</v>
      </c>
      <c r="M342" s="73">
        <f>IF(J342=0,0,(K342/J342*100))</f>
        <v>0</v>
      </c>
      <c r="N342" s="73"/>
      <c r="O342" s="73"/>
      <c r="P342" s="73" t="e">
        <f>N342/(N342+O342)*100</f>
        <v>#DIV/0!</v>
      </c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 t="s">
        <v>483</v>
      </c>
      <c r="C343" s="58"/>
      <c r="D343" s="58"/>
      <c r="E343" s="60"/>
      <c r="F343" s="81"/>
      <c r="G343" s="370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371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371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 thickBot="1">
      <c r="A346" s="340"/>
      <c r="B346" s="57"/>
      <c r="C346" s="58"/>
      <c r="D346" s="59"/>
      <c r="E346" s="60"/>
      <c r="F346" s="81"/>
      <c r="G346" s="326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hidden="1" customHeight="1" thickBot="1">
      <c r="A379" s="340"/>
      <c r="B379" s="316" t="s">
        <v>211</v>
      </c>
      <c r="C379" s="316"/>
      <c r="D379" s="316"/>
      <c r="E379" s="316"/>
      <c r="F379" s="316"/>
      <c r="G379" s="316"/>
      <c r="H379" s="77">
        <f>SUM(H343:H378)</f>
        <v>0</v>
      </c>
      <c r="I379" s="77">
        <f>SUM(I343:I378)</f>
        <v>0</v>
      </c>
      <c r="J379" s="77">
        <f>SUM(J343:J378)</f>
        <v>0</v>
      </c>
      <c r="K379" s="77">
        <f>SUM(K343:K378)</f>
        <v>0</v>
      </c>
      <c r="L379" s="78">
        <f>IF(H379=0,0,(I379/H379*100))</f>
        <v>0</v>
      </c>
      <c r="M379" s="73">
        <f>IF(J379=0,0,(K379/J379*100))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H287+H324+H379+H342</f>
        <v>340</v>
      </c>
      <c r="I380" s="94">
        <f>I287+I324+I379+I342</f>
        <v>341</v>
      </c>
      <c r="J380" s="94">
        <f>J287+J324+J379+J342</f>
        <v>0</v>
      </c>
      <c r="K380" s="94">
        <f>K287+K324+K379+K342</f>
        <v>0</v>
      </c>
      <c r="L380" s="78">
        <f>IF(H380=0,0,(I380/H380*100))</f>
        <v>100.29411764705883</v>
      </c>
      <c r="M380" s="73">
        <f>IF(J380=0,0,(K380/J380*100))</f>
        <v>0</v>
      </c>
      <c r="N380" s="94">
        <f>N287+N324+N379+N342</f>
        <v>0</v>
      </c>
      <c r="O380" s="94">
        <f>O287+O324+O379+O342</f>
        <v>0</v>
      </c>
      <c r="P380" s="73" t="e">
        <f>N380/(N380+O380)*100</f>
        <v>#DIV/0!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286</v>
      </c>
      <c r="B381" s="57" t="s">
        <v>179</v>
      </c>
      <c r="C381" s="58" t="s">
        <v>178</v>
      </c>
      <c r="D381" s="59" t="s">
        <v>79</v>
      </c>
      <c r="E381" s="60"/>
      <c r="F381" s="119"/>
      <c r="G381" s="425"/>
      <c r="H381" s="106">
        <v>20</v>
      </c>
      <c r="I381" s="106">
        <v>20</v>
      </c>
      <c r="J381" s="58"/>
      <c r="K381" s="83"/>
      <c r="L381" s="83"/>
      <c r="M381" s="84"/>
      <c r="N381" s="327"/>
      <c r="O381" s="327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>
      <c r="A382" s="342"/>
      <c r="B382" s="57" t="s">
        <v>440</v>
      </c>
      <c r="C382" s="58" t="s">
        <v>178</v>
      </c>
      <c r="D382" s="59" t="s">
        <v>294</v>
      </c>
      <c r="E382" s="60"/>
      <c r="F382" s="81"/>
      <c r="G382" s="425"/>
      <c r="H382" s="58">
        <v>12</v>
      </c>
      <c r="I382" s="58">
        <v>12</v>
      </c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customHeight="1">
      <c r="A383" s="342"/>
      <c r="B383" s="57" t="s">
        <v>417</v>
      </c>
      <c r="C383" s="58" t="s">
        <v>178</v>
      </c>
      <c r="D383" s="59" t="s">
        <v>127</v>
      </c>
      <c r="E383" s="60"/>
      <c r="F383" s="81"/>
      <c r="G383" s="425"/>
      <c r="H383" s="58">
        <v>25</v>
      </c>
      <c r="I383" s="58">
        <v>25</v>
      </c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customHeight="1">
      <c r="A384" s="342"/>
      <c r="B384" s="57" t="s">
        <v>503</v>
      </c>
      <c r="C384" s="58"/>
      <c r="D384" s="58" t="s">
        <v>79</v>
      </c>
      <c r="E384" s="60"/>
      <c r="F384" s="81"/>
      <c r="G384" s="425"/>
      <c r="H384" s="58"/>
      <c r="I384" s="58">
        <v>30</v>
      </c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customHeight="1">
      <c r="A385" s="342"/>
      <c r="B385" s="57" t="s">
        <v>426</v>
      </c>
      <c r="C385" s="58" t="s">
        <v>42</v>
      </c>
      <c r="D385" s="59" t="s">
        <v>126</v>
      </c>
      <c r="E385" s="60"/>
      <c r="F385" s="81"/>
      <c r="G385" s="120"/>
      <c r="H385" s="58">
        <v>20</v>
      </c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customHeight="1" thickBot="1">
      <c r="A386" s="342"/>
      <c r="B386" s="57" t="s">
        <v>1016</v>
      </c>
      <c r="C386" s="58"/>
      <c r="D386" s="59"/>
      <c r="E386" s="60"/>
      <c r="F386" s="81"/>
      <c r="G386" s="120"/>
      <c r="H386" s="58">
        <v>5</v>
      </c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hidden="1" customHeight="1">
      <c r="A387" s="342"/>
      <c r="B387" s="57" t="s">
        <v>420</v>
      </c>
      <c r="C387" s="58" t="s">
        <v>421</v>
      </c>
      <c r="D387" s="59" t="s">
        <v>79</v>
      </c>
      <c r="E387" s="60"/>
      <c r="F387" s="81"/>
      <c r="G387" s="1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422</v>
      </c>
      <c r="C388" s="58" t="s">
        <v>423</v>
      </c>
      <c r="D388" s="59" t="s">
        <v>121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422</v>
      </c>
      <c r="C389" s="58" t="s">
        <v>424</v>
      </c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82</v>
      </c>
      <c r="I572" s="94">
        <f>SUM(I381:I571)</f>
        <v>87</v>
      </c>
      <c r="J572" s="121">
        <f>SUM(J381:J571)</f>
        <v>0</v>
      </c>
      <c r="K572" s="121">
        <f>SUM(K381:K571)</f>
        <v>0</v>
      </c>
      <c r="L572" s="78">
        <f>IF(H572=0,0,(I572/H572*100))</f>
        <v>106.09756097560977</v>
      </c>
      <c r="M572" s="73">
        <f>IF(J572=0,0,(K572/J572*100))</f>
        <v>0</v>
      </c>
      <c r="N572" s="73">
        <v>4</v>
      </c>
      <c r="O572" s="73">
        <v>0</v>
      </c>
      <c r="P572" s="73">
        <f>N572/(N572+O572)*100</f>
        <v>100</v>
      </c>
      <c r="Q572" s="7"/>
      <c r="R572" s="7"/>
      <c r="S572" s="7"/>
      <c r="T572" s="7"/>
      <c r="U572" s="7"/>
      <c r="V572" s="7"/>
      <c r="W572" s="7"/>
    </row>
    <row r="573" spans="1:23" ht="15.2" hidden="1" customHeight="1">
      <c r="A573" s="314" t="s">
        <v>14</v>
      </c>
      <c r="B573" s="57" t="s">
        <v>727</v>
      </c>
      <c r="C573" s="58"/>
      <c r="D573" s="59"/>
      <c r="E573" s="60"/>
      <c r="F573" s="119"/>
      <c r="G573" s="8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5.2" hidden="1" customHeight="1">
      <c r="A574" s="314"/>
      <c r="B574" s="57" t="s">
        <v>728</v>
      </c>
      <c r="C574" s="58"/>
      <c r="D574" s="59"/>
      <c r="E574" s="60"/>
      <c r="F574" s="166"/>
      <c r="G574" s="120"/>
      <c r="H574" s="106"/>
      <c r="I574" s="106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5.2" hidden="1" customHeight="1">
      <c r="A575" s="314"/>
      <c r="B575" s="57" t="s">
        <v>741</v>
      </c>
      <c r="C575" s="58"/>
      <c r="D575" s="59"/>
      <c r="E575" s="60"/>
      <c r="F575" s="166"/>
      <c r="G575" s="120"/>
      <c r="H575" s="106"/>
      <c r="I575" s="106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5.2" hidden="1" customHeight="1">
      <c r="A576" s="314"/>
      <c r="B576" s="57" t="s">
        <v>652</v>
      </c>
      <c r="C576" s="58"/>
      <c r="D576" s="59"/>
      <c r="E576" s="60"/>
      <c r="F576" s="166"/>
      <c r="G576" s="120"/>
      <c r="H576" s="106"/>
      <c r="I576" s="106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5.2" hidden="1" customHeight="1">
      <c r="A577" s="314"/>
      <c r="B577" s="57" t="s">
        <v>653</v>
      </c>
      <c r="C577" s="58"/>
      <c r="D577" s="59"/>
      <c r="E577" s="60"/>
      <c r="F577" s="81"/>
      <c r="G577" s="120"/>
      <c r="H577" s="58"/>
      <c r="I577" s="5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2.75" hidden="1" customHeight="1">
      <c r="A578" s="314"/>
      <c r="B578" s="57" t="s">
        <v>654</v>
      </c>
      <c r="C578" s="58"/>
      <c r="D578" s="58"/>
      <c r="E578" s="60"/>
      <c r="F578" s="81"/>
      <c r="G578" s="120"/>
      <c r="H578" s="58"/>
      <c r="I578" s="58"/>
      <c r="J578" s="122"/>
      <c r="K578" s="86"/>
      <c r="L578" s="86"/>
      <c r="M578" s="87"/>
      <c r="N578" s="87"/>
      <c r="O578" s="87"/>
      <c r="P578" s="87"/>
      <c r="Q578" s="7"/>
      <c r="R578" s="7"/>
      <c r="S578" s="7"/>
      <c r="T578" s="7"/>
      <c r="U578" s="7"/>
      <c r="V578" s="7"/>
      <c r="W578" s="7"/>
    </row>
    <row r="579" spans="1:23" ht="12.75" hidden="1" customHeight="1">
      <c r="A579" s="314"/>
      <c r="B579" s="57" t="s">
        <v>742</v>
      </c>
      <c r="C579" s="58"/>
      <c r="D579" s="58"/>
      <c r="E579" s="60"/>
      <c r="F579" s="81"/>
      <c r="G579" s="120"/>
      <c r="H579" s="58"/>
      <c r="I579" s="58"/>
      <c r="J579" s="122"/>
      <c r="K579" s="86"/>
      <c r="L579" s="86"/>
      <c r="M579" s="87"/>
      <c r="N579" s="87"/>
      <c r="O579" s="87"/>
      <c r="P579" s="87"/>
      <c r="Q579" s="7"/>
      <c r="R579" s="7"/>
      <c r="S579" s="7"/>
      <c r="T579" s="7"/>
      <c r="U579" s="7"/>
      <c r="V579" s="7"/>
      <c r="W579" s="7"/>
    </row>
    <row r="580" spans="1:23" ht="12.75" hidden="1" customHeight="1" thickBot="1">
      <c r="A580" s="314"/>
      <c r="B580" s="123" t="s">
        <v>377</v>
      </c>
      <c r="C580" s="123" t="s">
        <v>378</v>
      </c>
      <c r="D580" s="123" t="s">
        <v>378</v>
      </c>
      <c r="E580" s="124"/>
      <c r="F580" s="125"/>
      <c r="G580" s="126"/>
      <c r="H580" s="127"/>
      <c r="I580" s="128"/>
      <c r="J580" s="122"/>
      <c r="K580" s="86"/>
      <c r="L580" s="86"/>
      <c r="M580" s="87"/>
      <c r="N580" s="87"/>
      <c r="O580" s="87"/>
      <c r="P580" s="87"/>
      <c r="Q580" s="7"/>
      <c r="R580" s="7"/>
      <c r="S580" s="7"/>
      <c r="T580" s="7"/>
      <c r="U580" s="7"/>
      <c r="V580" s="7"/>
      <c r="W580" s="7"/>
    </row>
    <row r="581" spans="1:23" ht="15.2" hidden="1" customHeight="1" thickBot="1">
      <c r="A581" s="344" t="s">
        <v>722</v>
      </c>
      <c r="B581" s="344"/>
      <c r="C581" s="344"/>
      <c r="D581" s="344"/>
      <c r="E581" s="344"/>
      <c r="F581" s="344"/>
      <c r="G581" s="129"/>
      <c r="H581" s="94">
        <f>SUM(H573:H580)</f>
        <v>0</v>
      </c>
      <c r="I581" s="94">
        <f>SUM(I573:I580)</f>
        <v>0</v>
      </c>
      <c r="J581" s="121">
        <f>SUM(J573:J580)</f>
        <v>0</v>
      </c>
      <c r="K581" s="121">
        <f>SUM(K573:K580)</f>
        <v>0</v>
      </c>
      <c r="L581" s="78">
        <f>IF(H581=0,0,(I581/H581*100))</f>
        <v>0</v>
      </c>
      <c r="M581" s="73">
        <f>IF(J581=0,0,(K581/J581*100))</f>
        <v>0</v>
      </c>
      <c r="N581" s="73"/>
      <c r="O581" s="73"/>
      <c r="P581" s="73" t="e">
        <f>N581/(N581+O581)*100</f>
        <v>#DIV/0!</v>
      </c>
      <c r="Q581" s="7"/>
      <c r="R581" s="7"/>
      <c r="S581" s="7"/>
      <c r="T581" s="7"/>
      <c r="U581" s="7"/>
      <c r="V581" s="7"/>
      <c r="W581" s="7"/>
    </row>
    <row r="582" spans="1:23" ht="15.2" customHeight="1" thickBot="1">
      <c r="A582" s="324" t="s">
        <v>380</v>
      </c>
      <c r="B582" s="324"/>
      <c r="C582" s="324"/>
      <c r="D582" s="324"/>
      <c r="E582" s="324"/>
      <c r="F582" s="324"/>
      <c r="G582" s="324"/>
      <c r="H582" s="130">
        <f>H108+H248+H380+H572+H581</f>
        <v>2722</v>
      </c>
      <c r="I582" s="130">
        <f>I108+I248+I380+I572+I581</f>
        <v>2564</v>
      </c>
      <c r="J582" s="130">
        <f>J108+J248+J380+J572+J581</f>
        <v>0</v>
      </c>
      <c r="K582" s="130">
        <f>K108+K248+K380+K572+K581</f>
        <v>0</v>
      </c>
      <c r="L582" s="78">
        <f>IF(H582=0,0,(I582/H582*100))</f>
        <v>94.195444526083762</v>
      </c>
      <c r="M582" s="73">
        <f>IF(J582=0,0,(K582/J582*100))</f>
        <v>0</v>
      </c>
      <c r="N582" s="73">
        <f>N581+N572+N380+N248+N108</f>
        <v>46</v>
      </c>
      <c r="O582" s="73">
        <f>O581+O572+O380+O248+O108</f>
        <v>2</v>
      </c>
      <c r="P582" s="73">
        <f>N582/(N582+O582)*100</f>
        <v>95.833333333333343</v>
      </c>
      <c r="Q582" s="7"/>
      <c r="R582" s="7"/>
      <c r="S582" s="7"/>
      <c r="T582" s="7"/>
      <c r="U582" s="7"/>
      <c r="V582" s="7"/>
      <c r="W582" s="7"/>
    </row>
    <row r="583" spans="1:23" ht="16.5" thickBot="1">
      <c r="A583" s="345" t="s">
        <v>381</v>
      </c>
      <c r="B583" s="345"/>
      <c r="C583" s="345"/>
      <c r="D583" s="345"/>
      <c r="E583" s="345"/>
      <c r="F583" s="131"/>
      <c r="G583" s="346">
        <f>I582+K582</f>
        <v>2564</v>
      </c>
      <c r="H583" s="346" t="e">
        <f>SUM(H109+H249+H273+H381+H573+"#REF!#REF!"+"#REF!#REF!")</f>
        <v>#VALUE!</v>
      </c>
      <c r="I583" s="346"/>
      <c r="J583" s="346"/>
      <c r="K583" s="346"/>
      <c r="L583" s="350">
        <f>(I582+K582)/(H582+J582)</f>
        <v>0.9419544452608376</v>
      </c>
      <c r="M583" s="350"/>
      <c r="N583" s="133"/>
      <c r="O583" s="133"/>
      <c r="P583" s="133"/>
      <c r="Q583" s="7"/>
      <c r="R583" s="7"/>
      <c r="S583" s="7"/>
      <c r="T583" s="7"/>
      <c r="U583" s="7"/>
      <c r="V583" s="7"/>
      <c r="W583" s="7"/>
    </row>
    <row r="584" spans="1:23" ht="15.75">
      <c r="A584" s="351" t="s">
        <v>382</v>
      </c>
      <c r="B584" s="351"/>
      <c r="C584" s="351"/>
      <c r="D584" s="351"/>
      <c r="E584" s="351"/>
      <c r="F584" s="131"/>
      <c r="G584" s="132"/>
      <c r="H584" s="132">
        <f t="shared" ref="H584:P584" si="0">H108</f>
        <v>1500</v>
      </c>
      <c r="I584" s="132">
        <f t="shared" si="0"/>
        <v>1332</v>
      </c>
      <c r="J584" s="132">
        <f t="shared" si="0"/>
        <v>0</v>
      </c>
      <c r="K584" s="132">
        <f t="shared" si="0"/>
        <v>0</v>
      </c>
      <c r="L584" s="132">
        <f t="shared" si="0"/>
        <v>88.8</v>
      </c>
      <c r="M584" s="132">
        <f t="shared" si="0"/>
        <v>0</v>
      </c>
      <c r="N584" s="132">
        <f t="shared" si="0"/>
        <v>24</v>
      </c>
      <c r="O584" s="132">
        <f t="shared" si="0"/>
        <v>2</v>
      </c>
      <c r="P584" s="132">
        <f t="shared" si="0"/>
        <v>92.307692307692307</v>
      </c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383</v>
      </c>
      <c r="B585" s="351"/>
      <c r="C585" s="351"/>
      <c r="D585" s="351"/>
      <c r="E585" s="351"/>
      <c r="F585" s="131"/>
      <c r="G585" s="132"/>
      <c r="H585" s="132">
        <f t="shared" ref="H585:P585" si="1">H200+H181+H134</f>
        <v>800</v>
      </c>
      <c r="I585" s="132">
        <f t="shared" si="1"/>
        <v>804</v>
      </c>
      <c r="J585" s="132">
        <f t="shared" si="1"/>
        <v>0</v>
      </c>
      <c r="K585" s="132">
        <f t="shared" si="1"/>
        <v>0</v>
      </c>
      <c r="L585" s="132">
        <f t="shared" si="1"/>
        <v>302</v>
      </c>
      <c r="M585" s="132">
        <f t="shared" si="1"/>
        <v>0</v>
      </c>
      <c r="N585" s="132">
        <f t="shared" si="1"/>
        <v>18</v>
      </c>
      <c r="O585" s="132">
        <f t="shared" si="1"/>
        <v>0</v>
      </c>
      <c r="P585" s="132">
        <f t="shared" si="1"/>
        <v>300</v>
      </c>
      <c r="Q585" s="7"/>
      <c r="R585" s="7"/>
      <c r="S585" s="7"/>
      <c r="T585" s="7"/>
      <c r="U585" s="7"/>
      <c r="V585" s="7"/>
      <c r="W585" s="7"/>
    </row>
    <row r="586" spans="1:23" ht="15.75" hidden="1">
      <c r="A586" s="351" t="s">
        <v>384</v>
      </c>
      <c r="B586" s="351"/>
      <c r="C586" s="351"/>
      <c r="D586" s="351"/>
      <c r="E586" s="351"/>
      <c r="F586" s="131"/>
      <c r="G586" s="132"/>
      <c r="H586" s="132">
        <f t="shared" ref="H586:P586" si="2">H234</f>
        <v>0</v>
      </c>
      <c r="I586" s="132">
        <f t="shared" si="2"/>
        <v>0</v>
      </c>
      <c r="J586" s="132">
        <f t="shared" si="2"/>
        <v>0</v>
      </c>
      <c r="K586" s="132">
        <f t="shared" si="2"/>
        <v>0</v>
      </c>
      <c r="L586" s="132">
        <f t="shared" si="2"/>
        <v>0</v>
      </c>
      <c r="M586" s="132">
        <f t="shared" si="2"/>
        <v>0</v>
      </c>
      <c r="N586" s="132">
        <f t="shared" si="2"/>
        <v>0</v>
      </c>
      <c r="O586" s="132">
        <f t="shared" si="2"/>
        <v>0</v>
      </c>
      <c r="P586" s="132" t="e">
        <f t="shared" si="2"/>
        <v>#DIV/0!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553</v>
      </c>
      <c r="B587" s="351"/>
      <c r="C587" s="351"/>
      <c r="D587" s="351"/>
      <c r="E587" s="351"/>
      <c r="F587" s="131"/>
      <c r="G587" s="132"/>
      <c r="H587" s="132">
        <f t="shared" ref="H587:P587" si="3">H247</f>
        <v>0</v>
      </c>
      <c r="I587" s="132">
        <f t="shared" si="3"/>
        <v>0</v>
      </c>
      <c r="J587" s="132">
        <f t="shared" si="3"/>
        <v>0</v>
      </c>
      <c r="K587" s="132">
        <f t="shared" si="3"/>
        <v>0</v>
      </c>
      <c r="L587" s="132">
        <f t="shared" si="3"/>
        <v>0</v>
      </c>
      <c r="M587" s="132">
        <f t="shared" si="3"/>
        <v>0</v>
      </c>
      <c r="N587" s="132">
        <f t="shared" si="3"/>
        <v>0</v>
      </c>
      <c r="O587" s="132">
        <f t="shared" si="3"/>
        <v>0</v>
      </c>
      <c r="P587" s="132" t="e">
        <f t="shared" si="3"/>
        <v>#DIV/0!</v>
      </c>
      <c r="Q587" s="7"/>
      <c r="R587" s="7"/>
      <c r="S587" s="7"/>
      <c r="T587" s="7"/>
      <c r="U587" s="7"/>
      <c r="V587" s="7"/>
      <c r="W587" s="7"/>
    </row>
    <row r="588" spans="1:23" ht="15.75" hidden="1">
      <c r="A588" s="351" t="s">
        <v>386</v>
      </c>
      <c r="B588" s="351"/>
      <c r="C588" s="351"/>
      <c r="D588" s="351"/>
      <c r="E588" s="351"/>
      <c r="F588" s="131"/>
      <c r="G588" s="132"/>
      <c r="H588" s="132">
        <f t="shared" ref="H588:P588" si="4">H287</f>
        <v>0</v>
      </c>
      <c r="I588" s="132">
        <f t="shared" si="4"/>
        <v>0</v>
      </c>
      <c r="J588" s="132">
        <f t="shared" si="4"/>
        <v>0</v>
      </c>
      <c r="K588" s="132">
        <f t="shared" si="4"/>
        <v>0</v>
      </c>
      <c r="L588" s="132">
        <f t="shared" si="4"/>
        <v>0</v>
      </c>
      <c r="M588" s="132">
        <f t="shared" si="4"/>
        <v>0</v>
      </c>
      <c r="N588" s="132">
        <f t="shared" si="4"/>
        <v>0</v>
      </c>
      <c r="O588" s="132">
        <f t="shared" si="4"/>
        <v>0</v>
      </c>
      <c r="P588" s="132" t="e">
        <f t="shared" si="4"/>
        <v>#DIV/0!</v>
      </c>
      <c r="Q588" s="7"/>
      <c r="R588" s="7"/>
      <c r="S588" s="7"/>
      <c r="T588" s="7"/>
      <c r="U588" s="7"/>
      <c r="V588" s="7"/>
      <c r="W588" s="7"/>
    </row>
    <row r="589" spans="1:23" ht="16.5" thickBot="1">
      <c r="A589" s="351" t="s">
        <v>387</v>
      </c>
      <c r="B589" s="351"/>
      <c r="C589" s="351"/>
      <c r="D589" s="351"/>
      <c r="E589" s="351"/>
      <c r="F589" s="131"/>
      <c r="G589" s="132"/>
      <c r="H589" s="132">
        <f>H379+H324+H342</f>
        <v>340</v>
      </c>
      <c r="I589" s="132">
        <f>I379+I324+I342</f>
        <v>341</v>
      </c>
      <c r="J589" s="132">
        <f t="shared" ref="J589:P589" si="5">J379+J324</f>
        <v>0</v>
      </c>
      <c r="K589" s="132">
        <f t="shared" si="5"/>
        <v>0</v>
      </c>
      <c r="L589" s="132">
        <f>L379+L324+L342</f>
        <v>202.01388888888891</v>
      </c>
      <c r="M589" s="132">
        <f t="shared" si="5"/>
        <v>0</v>
      </c>
      <c r="N589" s="132">
        <f>N379+N324+N342</f>
        <v>0</v>
      </c>
      <c r="O589" s="132">
        <f t="shared" si="5"/>
        <v>0</v>
      </c>
      <c r="P589" s="132" t="e">
        <f t="shared" si="5"/>
        <v>#DIV/0!</v>
      </c>
      <c r="Q589" s="7"/>
      <c r="R589" s="7"/>
      <c r="S589" s="7"/>
      <c r="T589" s="7"/>
      <c r="U589" s="7"/>
      <c r="V589" s="7"/>
      <c r="W589" s="7"/>
    </row>
    <row r="590" spans="1:23" ht="16.5" thickBot="1">
      <c r="A590" s="351" t="s">
        <v>388</v>
      </c>
      <c r="B590" s="351"/>
      <c r="C590" s="351"/>
      <c r="D590" s="351"/>
      <c r="E590" s="351"/>
      <c r="F590" s="131"/>
      <c r="G590" s="132"/>
      <c r="H590" s="132">
        <f t="shared" ref="H590:P590" si="6">H572</f>
        <v>82</v>
      </c>
      <c r="I590" s="132">
        <f t="shared" si="6"/>
        <v>87</v>
      </c>
      <c r="J590" s="132">
        <f t="shared" si="6"/>
        <v>0</v>
      </c>
      <c r="K590" s="132">
        <f t="shared" si="6"/>
        <v>0</v>
      </c>
      <c r="L590" s="132">
        <f t="shared" si="6"/>
        <v>106.09756097560977</v>
      </c>
      <c r="M590" s="132">
        <f t="shared" si="6"/>
        <v>0</v>
      </c>
      <c r="N590" s="132">
        <f t="shared" si="6"/>
        <v>4</v>
      </c>
      <c r="O590" s="132">
        <f t="shared" si="6"/>
        <v>0</v>
      </c>
      <c r="P590" s="132">
        <f t="shared" si="6"/>
        <v>100</v>
      </c>
      <c r="Q590" s="7"/>
      <c r="R590" s="7"/>
      <c r="S590" s="7"/>
      <c r="T590" s="7"/>
      <c r="U590" s="7"/>
      <c r="V590" s="7"/>
      <c r="W590" s="7"/>
    </row>
    <row r="591" spans="1:23" ht="15.75" hidden="1">
      <c r="A591" s="351" t="s">
        <v>736</v>
      </c>
      <c r="B591" s="351"/>
      <c r="C591" s="351"/>
      <c r="D591" s="351"/>
      <c r="E591" s="351"/>
      <c r="F591" s="131"/>
      <c r="G591" s="132"/>
      <c r="H591" s="132">
        <f t="shared" ref="H591:P591" si="7">H581</f>
        <v>0</v>
      </c>
      <c r="I591" s="132">
        <f t="shared" si="7"/>
        <v>0</v>
      </c>
      <c r="J591" s="132">
        <f t="shared" si="7"/>
        <v>0</v>
      </c>
      <c r="K591" s="132">
        <f t="shared" si="7"/>
        <v>0</v>
      </c>
      <c r="L591" s="132">
        <f t="shared" si="7"/>
        <v>0</v>
      </c>
      <c r="M591" s="132">
        <f t="shared" si="7"/>
        <v>0</v>
      </c>
      <c r="N591" s="132">
        <f t="shared" si="7"/>
        <v>0</v>
      </c>
      <c r="O591" s="132">
        <f t="shared" si="7"/>
        <v>0</v>
      </c>
      <c r="P591" s="132" t="e">
        <f t="shared" si="7"/>
        <v>#DIV/0!</v>
      </c>
      <c r="Q591" s="7"/>
      <c r="R591" s="7"/>
      <c r="S591" s="7"/>
      <c r="T591" s="7"/>
      <c r="U591" s="7"/>
      <c r="V591" s="7"/>
      <c r="W591" s="7"/>
    </row>
    <row r="592" spans="1:23" ht="13.5" thickBot="1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"/>
      <c r="O592" s="3"/>
      <c r="P592" s="3"/>
      <c r="Q592" s="7"/>
      <c r="R592" s="7"/>
      <c r="S592" s="7"/>
      <c r="T592" s="7"/>
      <c r="U592" s="7"/>
      <c r="V592" s="7"/>
      <c r="W592" s="7"/>
    </row>
    <row r="593" spans="1:23" ht="15" thickTop="1">
      <c r="A593" s="353" t="s">
        <v>1013</v>
      </c>
      <c r="B593" s="353"/>
      <c r="C593" s="353"/>
      <c r="D593" s="353"/>
      <c r="E593" s="353"/>
      <c r="F593" s="353"/>
      <c r="G593" s="353"/>
      <c r="H593" s="353"/>
      <c r="I593" s="353"/>
      <c r="J593" s="353"/>
      <c r="K593" s="353"/>
      <c r="L593" s="353"/>
      <c r="M593" s="353"/>
      <c r="N593" s="134"/>
      <c r="O593" s="134"/>
      <c r="P593" s="134"/>
      <c r="Q593" s="7"/>
      <c r="R593" s="7"/>
      <c r="S593" s="7"/>
      <c r="T593" s="7"/>
      <c r="U593" s="7"/>
      <c r="V593" s="7"/>
      <c r="W593" s="7"/>
    </row>
    <row r="594" spans="1:23" ht="15">
      <c r="A594" s="135"/>
      <c r="B594" s="136"/>
      <c r="C594" s="137"/>
      <c r="D594" s="138"/>
      <c r="E594" s="136"/>
      <c r="F594" s="136"/>
      <c r="G594" s="139"/>
      <c r="H594" s="140"/>
      <c r="I594" s="141"/>
      <c r="J594" s="354" t="s">
        <v>390</v>
      </c>
      <c r="K594" s="354"/>
      <c r="L594" s="354"/>
      <c r="M594" s="354"/>
      <c r="N594" s="299"/>
      <c r="O594" s="299"/>
      <c r="P594" s="299"/>
      <c r="Q594" s="7"/>
      <c r="R594" s="7"/>
      <c r="S594" s="7"/>
      <c r="T594" s="7"/>
      <c r="U594" s="7"/>
      <c r="V594" s="7"/>
      <c r="W594" s="7"/>
    </row>
    <row r="595" spans="1:23" ht="15">
      <c r="A595" s="143"/>
      <c r="B595" s="144"/>
      <c r="C595" s="144"/>
      <c r="D595" s="145"/>
      <c r="E595" s="146"/>
      <c r="F595" s="144"/>
      <c r="G595" s="147"/>
      <c r="H595" s="148"/>
      <c r="I595" s="149"/>
      <c r="J595" s="150"/>
      <c r="K595" s="144"/>
      <c r="L595" s="144"/>
      <c r="M595" s="151"/>
      <c r="N595" s="151"/>
      <c r="O595" s="151"/>
      <c r="P595" s="151"/>
      <c r="Q595" s="7"/>
      <c r="R595" s="7"/>
      <c r="S595" s="7"/>
      <c r="T595" s="7"/>
      <c r="U595" s="7"/>
      <c r="V595" s="7"/>
      <c r="W595" s="7"/>
    </row>
    <row r="596" spans="1:23" ht="15.75">
      <c r="A596" s="347" t="s">
        <v>841</v>
      </c>
      <c r="B596" s="347"/>
      <c r="C596" s="347"/>
      <c r="D596" s="348" t="s">
        <v>843</v>
      </c>
      <c r="E596" s="348"/>
      <c r="F596" s="348"/>
      <c r="G596" s="348"/>
      <c r="H596" s="348"/>
      <c r="I596" s="348"/>
      <c r="J596" s="349" t="s">
        <v>391</v>
      </c>
      <c r="K596" s="349"/>
      <c r="L596" s="349"/>
      <c r="M596" s="349"/>
      <c r="N596" s="298"/>
      <c r="O596" s="298"/>
      <c r="P596" s="298"/>
      <c r="Q596" s="7"/>
      <c r="R596" s="7"/>
      <c r="S596" s="7"/>
      <c r="T596" s="7"/>
      <c r="U596" s="7"/>
      <c r="V596" s="7"/>
      <c r="W596" s="7"/>
    </row>
    <row r="597" spans="1:23" ht="15.75" thickBot="1">
      <c r="A597" s="355" t="s">
        <v>842</v>
      </c>
      <c r="B597" s="355"/>
      <c r="C597" s="355"/>
      <c r="D597" s="356" t="s">
        <v>392</v>
      </c>
      <c r="E597" s="356"/>
      <c r="F597" s="356"/>
      <c r="G597" s="356"/>
      <c r="H597" s="356"/>
      <c r="I597" s="356"/>
      <c r="J597" s="357" t="s">
        <v>393</v>
      </c>
      <c r="K597" s="357"/>
      <c r="L597" s="357"/>
      <c r="M597" s="357"/>
      <c r="N597" s="300"/>
      <c r="O597" s="300"/>
      <c r="P597" s="300"/>
      <c r="Q597" s="7"/>
      <c r="R597" s="7"/>
      <c r="S597" s="7"/>
      <c r="T597" s="7"/>
      <c r="U597" s="7"/>
      <c r="V597" s="7"/>
      <c r="W597" s="7"/>
    </row>
    <row r="598" spans="1:23" ht="15" thickTop="1">
      <c r="A598" s="154"/>
      <c r="B598" s="154"/>
      <c r="C598" s="154"/>
      <c r="D598" s="154"/>
      <c r="E598" s="155"/>
      <c r="F598" s="154"/>
      <c r="G598" s="155"/>
      <c r="H598" s="156"/>
      <c r="I598" s="156"/>
      <c r="J598" s="154"/>
      <c r="K598" s="154"/>
      <c r="L598" s="154"/>
      <c r="M598" s="154"/>
      <c r="N598" s="154"/>
      <c r="O598" s="154"/>
      <c r="P598" s="154"/>
      <c r="Q598" s="7"/>
      <c r="R598" s="7"/>
      <c r="S598" s="7"/>
      <c r="T598" s="7"/>
      <c r="U598" s="7"/>
      <c r="V598" s="7"/>
      <c r="W598" s="7"/>
    </row>
    <row r="599" spans="1:23" ht="14.25">
      <c r="A599" s="154" t="s">
        <v>394</v>
      </c>
      <c r="B599" s="154"/>
      <c r="C599" s="154"/>
      <c r="D599" s="154"/>
      <c r="E599" s="155"/>
      <c r="F599" s="154"/>
      <c r="G599" s="155"/>
      <c r="H599" s="156"/>
      <c r="I599" s="156"/>
      <c r="J599" s="154"/>
      <c r="K599" s="154"/>
      <c r="L599" s="154"/>
      <c r="M599" s="154"/>
      <c r="N599" s="154"/>
      <c r="O599" s="154"/>
      <c r="P599" s="154"/>
      <c r="Q599" s="7"/>
      <c r="R599" s="7"/>
      <c r="S599" s="7"/>
      <c r="T599" s="7"/>
      <c r="U599" s="7"/>
      <c r="V599" s="7"/>
      <c r="W599" s="7"/>
    </row>
    <row r="600" spans="1:23" ht="14.25">
      <c r="A600" s="358" t="s">
        <v>395</v>
      </c>
      <c r="B600" s="358"/>
      <c r="C600" s="154">
        <f>Total!B37</f>
        <v>57589</v>
      </c>
      <c r="D600" s="157"/>
      <c r="E600" s="155"/>
      <c r="F600" s="154"/>
      <c r="G600" s="155"/>
      <c r="H600" s="156"/>
      <c r="I600" s="156"/>
      <c r="J600" s="154"/>
      <c r="K600" s="154"/>
      <c r="L600" s="154"/>
      <c r="M600" s="154"/>
      <c r="N600" s="154"/>
      <c r="O600" s="154"/>
      <c r="P600" s="154"/>
      <c r="Q600" s="7"/>
      <c r="R600" s="7"/>
      <c r="S600" s="7"/>
      <c r="T600" s="7"/>
      <c r="U600" s="7"/>
      <c r="V600" s="7"/>
      <c r="W600" s="7"/>
    </row>
    <row r="601" spans="1:23" ht="14.25">
      <c r="A601" s="358" t="s">
        <v>396</v>
      </c>
      <c r="B601" s="358"/>
      <c r="C601" s="158">
        <f>Total!C37</f>
        <v>6904</v>
      </c>
      <c r="D601" s="159"/>
      <c r="E601" s="160"/>
      <c r="F601" s="7"/>
      <c r="G601" s="160"/>
      <c r="H601" s="161"/>
      <c r="I601" s="161"/>
      <c r="J601" s="154"/>
      <c r="K601" s="154"/>
      <c r="L601" s="154"/>
      <c r="M601" s="154"/>
      <c r="N601" s="154"/>
      <c r="O601" s="154"/>
      <c r="P601" s="154"/>
      <c r="Q601" s="7"/>
      <c r="R601" s="7"/>
      <c r="S601" s="7"/>
      <c r="T601" s="7"/>
      <c r="U601" s="7"/>
      <c r="V601" s="7"/>
      <c r="W601" s="7"/>
    </row>
    <row r="602" spans="1:23">
      <c r="C602" s="35">
        <f>SUM(C600:C601)</f>
        <v>64493</v>
      </c>
    </row>
  </sheetData>
  <sheetProtection selectLockedCells="1" selectUnlockedCells="1"/>
  <mergeCells count="81">
    <mergeCell ref="A380:G380"/>
    <mergeCell ref="A381:A571"/>
    <mergeCell ref="G381:G384"/>
    <mergeCell ref="A600:B600"/>
    <mergeCell ref="A601:B601"/>
    <mergeCell ref="A596:C596"/>
    <mergeCell ref="D596:I596"/>
    <mergeCell ref="A572:F572"/>
    <mergeCell ref="A573:A580"/>
    <mergeCell ref="A581:F581"/>
    <mergeCell ref="A582:G582"/>
    <mergeCell ref="A588:E588"/>
    <mergeCell ref="J596:M596"/>
    <mergeCell ref="A597:C597"/>
    <mergeCell ref="D597:I597"/>
    <mergeCell ref="J597:M597"/>
    <mergeCell ref="A589:E589"/>
    <mergeCell ref="A590:E590"/>
    <mergeCell ref="A591:E591"/>
    <mergeCell ref="A592:M592"/>
    <mergeCell ref="A593:M593"/>
    <mergeCell ref="J594:M594"/>
    <mergeCell ref="L583:M583"/>
    <mergeCell ref="A584:E584"/>
    <mergeCell ref="A585:E585"/>
    <mergeCell ref="A586:E586"/>
    <mergeCell ref="A587:E587"/>
    <mergeCell ref="A583:E583"/>
    <mergeCell ref="G583:K583"/>
    <mergeCell ref="N381:O381"/>
    <mergeCell ref="H481:H483"/>
    <mergeCell ref="H506:H507"/>
    <mergeCell ref="I560:I561"/>
    <mergeCell ref="H562:H563"/>
    <mergeCell ref="A248:F248"/>
    <mergeCell ref="A249:A379"/>
    <mergeCell ref="G250:G260"/>
    <mergeCell ref="N250:O250"/>
    <mergeCell ref="N252:O252"/>
    <mergeCell ref="B287:G287"/>
    <mergeCell ref="B324:G324"/>
    <mergeCell ref="B379:G379"/>
    <mergeCell ref="G288:G292"/>
    <mergeCell ref="B342:G342"/>
    <mergeCell ref="G325:G327"/>
    <mergeCell ref="G343:G346"/>
    <mergeCell ref="N136:O136"/>
    <mergeCell ref="N140:O140"/>
    <mergeCell ref="B181:G181"/>
    <mergeCell ref="N182:O182"/>
    <mergeCell ref="N184:O184"/>
    <mergeCell ref="B234:G234"/>
    <mergeCell ref="A109:A247"/>
    <mergeCell ref="G109:G117"/>
    <mergeCell ref="B134:G134"/>
    <mergeCell ref="G135:G140"/>
    <mergeCell ref="B200:G200"/>
    <mergeCell ref="B247:G247"/>
    <mergeCell ref="G201:G203"/>
    <mergeCell ref="G182:G184"/>
    <mergeCell ref="A108:F108"/>
    <mergeCell ref="N8:O9"/>
    <mergeCell ref="P8:P11"/>
    <mergeCell ref="C9:F9"/>
    <mergeCell ref="D10:F10"/>
    <mergeCell ref="D11:F11"/>
    <mergeCell ref="D12:F12"/>
    <mergeCell ref="A13:A107"/>
    <mergeCell ref="G14:G20"/>
    <mergeCell ref="B48:G48"/>
    <mergeCell ref="G49:G65"/>
    <mergeCell ref="N51:N57"/>
    <mergeCell ref="H69:H70"/>
    <mergeCell ref="B74:G74"/>
    <mergeCell ref="G75:G80"/>
    <mergeCell ref="B107:G107"/>
    <mergeCell ref="A3:K3"/>
    <mergeCell ref="B7:I7"/>
    <mergeCell ref="A8:G8"/>
    <mergeCell ref="H8:I9"/>
    <mergeCell ref="J8:K9"/>
  </mergeCells>
  <printOptions horizontalCentered="1"/>
  <pageMargins left="0.39374999999999999" right="0.39374999999999999" top="0.66944444444444451" bottom="0.50972222222222219" header="0.39374999999999999" footer="0.39374999999999999"/>
  <pageSetup paperSize="9" scale="50" firstPageNumber="0" orientation="portrait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E599"/>
  <sheetViews>
    <sheetView tabSelected="1" zoomScale="80" zoomScaleNormal="80" workbookViewId="0">
      <pane xSplit="6" ySplit="12" topLeftCell="G13" activePane="bottomRight" state="frozen"/>
      <selection pane="topRight" activeCell="G1" sqref="G1"/>
      <selection pane="bottomLeft" activeCell="A287" sqref="A287"/>
      <selection pane="bottomRight" activeCell="H385" sqref="H385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2" width="8" customWidth="1"/>
    <col min="13" max="13" width="10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19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1013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0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customHeight="1" thickBot="1">
      <c r="A14" s="325"/>
      <c r="B14" s="57" t="s">
        <v>40</v>
      </c>
      <c r="C14" s="58"/>
      <c r="D14" s="59"/>
      <c r="E14" s="60"/>
      <c r="F14" s="61"/>
      <c r="G14" s="426"/>
      <c r="H14" s="62">
        <v>500</v>
      </c>
      <c r="I14" s="63">
        <v>600</v>
      </c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hidden="1" customHeight="1">
      <c r="A15" s="325"/>
      <c r="B15" s="57" t="s">
        <v>41</v>
      </c>
      <c r="C15" s="58"/>
      <c r="D15" s="59"/>
      <c r="E15" s="60"/>
      <c r="F15" s="61"/>
      <c r="G15" s="426"/>
      <c r="H15" s="62"/>
      <c r="I15" s="63"/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5.2" hidden="1" customHeight="1">
      <c r="A16" s="325"/>
      <c r="B16" s="57" t="s">
        <v>40</v>
      </c>
      <c r="C16" s="58"/>
      <c r="D16" s="59"/>
      <c r="E16" s="60"/>
      <c r="F16" s="61"/>
      <c r="G16" s="426"/>
      <c r="H16" s="62"/>
      <c r="I16" s="62"/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2.75" hidden="1" customHeight="1">
      <c r="A17" s="325"/>
      <c r="B17" s="57" t="s">
        <v>38</v>
      </c>
      <c r="C17" s="58"/>
      <c r="D17" s="59"/>
      <c r="E17" s="60"/>
      <c r="F17" s="61"/>
      <c r="G17" s="426"/>
      <c r="H17" s="62"/>
      <c r="I17" s="62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 thickBot="1">
      <c r="A18" s="325"/>
      <c r="B18" s="57" t="s">
        <v>646</v>
      </c>
      <c r="C18" s="58"/>
      <c r="D18" s="59"/>
      <c r="E18" s="60"/>
      <c r="F18" s="61"/>
      <c r="G18" s="426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50</v>
      </c>
      <c r="C19" s="58" t="s">
        <v>42</v>
      </c>
      <c r="D19" s="59" t="s">
        <v>43</v>
      </c>
      <c r="E19" s="60"/>
      <c r="F19" s="61"/>
      <c r="G19" s="426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50</v>
      </c>
      <c r="C20" s="58" t="s">
        <v>42</v>
      </c>
      <c r="D20" s="59" t="s">
        <v>58</v>
      </c>
      <c r="E20" s="60"/>
      <c r="F20" s="61"/>
      <c r="G20" s="426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500</v>
      </c>
      <c r="I48" s="69">
        <f>SUM(I13:I47)</f>
        <v>600</v>
      </c>
      <c r="J48" s="70">
        <f>SUM(J13:J47)</f>
        <v>0</v>
      </c>
      <c r="K48" s="70">
        <f>SUM(K13:K47)</f>
        <v>0</v>
      </c>
      <c r="L48" s="71">
        <f>IF(H48=0,0,(I48/H48*100))</f>
        <v>120</v>
      </c>
      <c r="M48" s="72">
        <f>IF(K48=0,0,(J48/K48*100))</f>
        <v>0</v>
      </c>
      <c r="N48" s="72">
        <v>11</v>
      </c>
      <c r="O48" s="72">
        <v>0</v>
      </c>
      <c r="P48" s="73">
        <f>N48/(N48+O48)*100</f>
        <v>100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64</v>
      </c>
      <c r="C49" s="58" t="s">
        <v>42</v>
      </c>
      <c r="D49" s="59" t="s">
        <v>79</v>
      </c>
      <c r="E49" s="60"/>
      <c r="F49" s="61"/>
      <c r="G49" s="326" t="s">
        <v>1020</v>
      </c>
      <c r="H49" s="62">
        <v>332</v>
      </c>
      <c r="I49" s="62">
        <v>366</v>
      </c>
      <c r="J49" s="62"/>
      <c r="K49" s="62"/>
      <c r="L49" s="55"/>
      <c r="M49" s="56"/>
      <c r="N49" s="369"/>
      <c r="O49" s="369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40</v>
      </c>
      <c r="C50" s="58" t="s">
        <v>42</v>
      </c>
      <c r="D50" s="59" t="s">
        <v>79</v>
      </c>
      <c r="E50" s="60"/>
      <c r="F50" s="61"/>
      <c r="G50" s="326"/>
      <c r="H50" s="62">
        <v>700</v>
      </c>
      <c r="I50" s="62">
        <v>744</v>
      </c>
      <c r="J50" s="62"/>
      <c r="K50" s="62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 thickBot="1">
      <c r="A51" s="325"/>
      <c r="B51" s="57" t="s">
        <v>1019</v>
      </c>
      <c r="C51" s="58"/>
      <c r="D51" s="59" t="s">
        <v>254</v>
      </c>
      <c r="E51" s="60"/>
      <c r="F51" s="61"/>
      <c r="G51" s="326"/>
      <c r="H51" s="62">
        <v>50</v>
      </c>
      <c r="I51" s="62"/>
      <c r="J51" s="62"/>
      <c r="K51" s="62"/>
      <c r="L51" s="55"/>
      <c r="M51" s="56"/>
      <c r="N51" s="74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hidden="1" customHeight="1">
      <c r="A52" s="325"/>
      <c r="B52" s="57" t="s">
        <v>445</v>
      </c>
      <c r="C52" s="58" t="s">
        <v>54</v>
      </c>
      <c r="D52" s="59" t="s">
        <v>49</v>
      </c>
      <c r="E52" s="60"/>
      <c r="F52" s="61"/>
      <c r="G52" s="326"/>
      <c r="H52" s="64"/>
      <c r="I52" s="64"/>
      <c r="J52" s="64"/>
      <c r="K52" s="64"/>
      <c r="L52" s="55"/>
      <c r="M52" s="56"/>
      <c r="N52" s="74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hidden="1" customHeight="1">
      <c r="A53" s="325"/>
      <c r="B53" s="57" t="s">
        <v>63</v>
      </c>
      <c r="C53" s="58" t="s">
        <v>54</v>
      </c>
      <c r="D53" s="59" t="s">
        <v>43</v>
      </c>
      <c r="E53" s="60"/>
      <c r="F53" s="61"/>
      <c r="G53" s="326"/>
      <c r="H53" s="64"/>
      <c r="I53" s="64"/>
      <c r="J53" s="58"/>
      <c r="K53" s="55"/>
      <c r="L53" s="55"/>
      <c r="M53" s="56"/>
      <c r="N53" s="74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hidden="1" customHeight="1">
      <c r="A54" s="325"/>
      <c r="B54" s="57" t="s">
        <v>64</v>
      </c>
      <c r="C54" s="58" t="s">
        <v>42</v>
      </c>
      <c r="D54" s="59" t="s">
        <v>43</v>
      </c>
      <c r="E54" s="60"/>
      <c r="F54" s="61"/>
      <c r="G54" s="326"/>
      <c r="H54" s="64"/>
      <c r="I54" s="64"/>
      <c r="J54" s="58"/>
      <c r="K54" s="55"/>
      <c r="L54" s="55"/>
      <c r="M54" s="56"/>
      <c r="N54" s="74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hidden="1" customHeight="1">
      <c r="A55" s="325"/>
      <c r="B55" s="57" t="s">
        <v>429</v>
      </c>
      <c r="C55" s="58" t="s">
        <v>54</v>
      </c>
      <c r="D55" s="59" t="s">
        <v>49</v>
      </c>
      <c r="E55" s="60"/>
      <c r="F55" s="61"/>
      <c r="G55" s="326"/>
      <c r="H55" s="64"/>
      <c r="I55" s="64"/>
      <c r="J55" s="58"/>
      <c r="K55" s="55"/>
      <c r="L55" s="55"/>
      <c r="M55" s="56"/>
      <c r="N55" s="74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hidden="1" customHeight="1">
      <c r="A56" s="325"/>
      <c r="B56" s="57" t="s">
        <v>41</v>
      </c>
      <c r="C56" s="59" t="s">
        <v>43</v>
      </c>
      <c r="D56" s="59" t="s">
        <v>43</v>
      </c>
      <c r="E56" s="60"/>
      <c r="F56" s="61"/>
      <c r="G56" s="326"/>
      <c r="H56" s="64"/>
      <c r="I56" s="64"/>
      <c r="J56" s="58"/>
      <c r="K56" s="55"/>
      <c r="L56" s="55"/>
      <c r="M56" s="56"/>
      <c r="N56" s="74"/>
      <c r="O56" s="56"/>
      <c r="P56" s="56"/>
      <c r="Q56" s="7"/>
      <c r="R56" s="7"/>
      <c r="S56" s="7"/>
      <c r="T56" s="7"/>
      <c r="U56" s="7"/>
      <c r="V56" s="7"/>
      <c r="W56" s="7"/>
    </row>
    <row r="57" spans="1:23" ht="15.2" hidden="1" customHeight="1">
      <c r="A57" s="325"/>
      <c r="B57" s="57" t="s">
        <v>40</v>
      </c>
      <c r="C57" s="58" t="s">
        <v>42</v>
      </c>
      <c r="D57" s="59" t="s">
        <v>43</v>
      </c>
      <c r="E57" s="60"/>
      <c r="F57" s="61"/>
      <c r="G57" s="326"/>
      <c r="H57" s="62"/>
      <c r="I57" s="62"/>
      <c r="J57" s="58"/>
      <c r="K57" s="55"/>
      <c r="L57" s="55"/>
      <c r="M57" s="56"/>
      <c r="N57" s="74"/>
      <c r="O57" s="56"/>
      <c r="P57" s="56"/>
      <c r="Q57" s="7"/>
      <c r="R57" s="7"/>
      <c r="S57" s="7"/>
      <c r="T57" s="7"/>
      <c r="U57" s="7"/>
      <c r="V57" s="7"/>
      <c r="W57" s="7"/>
    </row>
    <row r="58" spans="1:23" ht="15.2" hidden="1" customHeight="1">
      <c r="A58" s="325"/>
      <c r="B58" s="57" t="s">
        <v>38</v>
      </c>
      <c r="C58" s="58" t="s">
        <v>42</v>
      </c>
      <c r="D58" s="59" t="s">
        <v>43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 thickBot="1">
      <c r="A59" s="325"/>
      <c r="B59" s="57" t="s">
        <v>103</v>
      </c>
      <c r="C59" s="58" t="s">
        <v>42</v>
      </c>
      <c r="D59" s="59" t="s">
        <v>49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450</v>
      </c>
      <c r="C60" s="58" t="s">
        <v>54</v>
      </c>
      <c r="D60" s="58" t="s">
        <v>116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1082</v>
      </c>
      <c r="I74" s="77">
        <f>SUM(I49:I73)</f>
        <v>1110</v>
      </c>
      <c r="J74" s="77">
        <f>SUM(J49:J73)</f>
        <v>0</v>
      </c>
      <c r="K74" s="77">
        <f>SUM(K49:K73)</f>
        <v>0</v>
      </c>
      <c r="L74" s="78">
        <f>IF(H74=0,0,(I74/H74*100))</f>
        <v>102.58780036968578</v>
      </c>
      <c r="M74" s="73">
        <f>IF(K74=0,0,(I74/K74*100))</f>
        <v>0</v>
      </c>
      <c r="N74" s="73">
        <v>13</v>
      </c>
      <c r="O74" s="73">
        <v>1</v>
      </c>
      <c r="P74" s="73">
        <f>N74/(N74+O74)*100</f>
        <v>92.857142857142861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75</v>
      </c>
      <c r="C75" s="58" t="s">
        <v>76</v>
      </c>
      <c r="D75" s="58" t="s">
        <v>77</v>
      </c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1082</v>
      </c>
      <c r="I108" s="77">
        <f>I74+I107</f>
        <v>1110</v>
      </c>
      <c r="J108" s="77">
        <f>J74+J107</f>
        <v>0</v>
      </c>
      <c r="K108" s="77">
        <f>K74+K107</f>
        <v>0</v>
      </c>
      <c r="L108" s="78">
        <f>IF(H108=0,0,(I108/H108*100))</f>
        <v>102.58780036968578</v>
      </c>
      <c r="M108" s="73">
        <f>IF(K108=0,0,(I108/K108*100))</f>
        <v>0</v>
      </c>
      <c r="N108" s="77">
        <f>N48+N74</f>
        <v>24</v>
      </c>
      <c r="O108" s="77">
        <f>O48+O74</f>
        <v>1</v>
      </c>
      <c r="P108" s="73">
        <f>N108/(N108+O108)*100</f>
        <v>96</v>
      </c>
      <c r="Q108" s="7"/>
      <c r="R108" s="7"/>
      <c r="S108" s="7"/>
      <c r="T108" s="7"/>
      <c r="U108" s="7"/>
      <c r="V108" s="7"/>
      <c r="W108" s="7"/>
    </row>
    <row r="109" spans="1:23" ht="12.75" hidden="1" customHeight="1">
      <c r="A109" s="314" t="s">
        <v>106</v>
      </c>
      <c r="B109" s="57" t="s">
        <v>107</v>
      </c>
      <c r="C109" s="58" t="s">
        <v>108</v>
      </c>
      <c r="D109" s="59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117</v>
      </c>
      <c r="C110" s="58" t="s">
        <v>108</v>
      </c>
      <c r="D110" s="58"/>
      <c r="E110" s="60"/>
      <c r="F110" s="81"/>
      <c r="G110" s="329" t="s">
        <v>1022</v>
      </c>
      <c r="H110" s="62">
        <v>200</v>
      </c>
      <c r="I110" s="62">
        <v>200</v>
      </c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2" customHeight="1">
      <c r="A111" s="314"/>
      <c r="B111" s="57" t="s">
        <v>561</v>
      </c>
      <c r="C111" s="58" t="s">
        <v>108</v>
      </c>
      <c r="D111" s="58"/>
      <c r="E111" s="60"/>
      <c r="F111" s="81"/>
      <c r="G111" s="329"/>
      <c r="H111" s="62">
        <v>60</v>
      </c>
      <c r="I111" s="62"/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2.75" customHeight="1" thickBot="1">
      <c r="A112" s="314"/>
      <c r="B112" s="57" t="s">
        <v>1021</v>
      </c>
      <c r="C112" s="58"/>
      <c r="D112" s="58" t="s">
        <v>79</v>
      </c>
      <c r="E112" s="60"/>
      <c r="F112" s="81"/>
      <c r="G112" s="329"/>
      <c r="H112" s="62">
        <v>24</v>
      </c>
      <c r="I112" s="62"/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hidden="1" customHeight="1">
      <c r="A113" s="314"/>
      <c r="B113" s="57" t="s">
        <v>148</v>
      </c>
      <c r="C113" s="58" t="s">
        <v>108</v>
      </c>
      <c r="D113" s="58"/>
      <c r="E113" s="60"/>
      <c r="F113" s="81"/>
      <c r="G113" s="329"/>
      <c r="H113" s="62"/>
      <c r="I113" s="62"/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hidden="1" customHeight="1">
      <c r="A114" s="314"/>
      <c r="B114" s="57" t="s">
        <v>629</v>
      </c>
      <c r="C114" s="58" t="s">
        <v>108</v>
      </c>
      <c r="D114" s="58"/>
      <c r="E114" s="60"/>
      <c r="F114" s="81"/>
      <c r="G114" s="329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657</v>
      </c>
      <c r="C115" s="58" t="s">
        <v>108</v>
      </c>
      <c r="D115" s="58"/>
      <c r="E115" s="60"/>
      <c r="F115" s="81"/>
      <c r="G115" s="329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508</v>
      </c>
      <c r="C116" s="58" t="s">
        <v>108</v>
      </c>
      <c r="D116" s="58"/>
      <c r="E116" s="60"/>
      <c r="F116" s="81"/>
      <c r="G116" s="329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 thickBot="1">
      <c r="A117" s="314"/>
      <c r="B117" s="57" t="s">
        <v>658</v>
      </c>
      <c r="C117" s="58" t="s">
        <v>108</v>
      </c>
      <c r="D117" s="59"/>
      <c r="E117" s="60"/>
      <c r="F117" s="81"/>
      <c r="G117" s="329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284</v>
      </c>
      <c r="I134" s="77">
        <f>SUM(I109:I133)</f>
        <v>200</v>
      </c>
      <c r="J134" s="77">
        <f>SUM(J109:J133)</f>
        <v>0</v>
      </c>
      <c r="K134" s="77">
        <f>SUM(K109:K133)</f>
        <v>0</v>
      </c>
      <c r="L134" s="78">
        <f>IF(H134=0,0,(I134/H134*100))</f>
        <v>70.422535211267601</v>
      </c>
      <c r="M134" s="73">
        <f>IF(K134=0,0,(I134/K134*100))</f>
        <v>0</v>
      </c>
      <c r="N134" s="73">
        <v>6</v>
      </c>
      <c r="O134" s="73">
        <v>0</v>
      </c>
      <c r="P134" s="73">
        <f>N134/(N134+O134)*100</f>
        <v>100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61</v>
      </c>
      <c r="C135" s="58" t="s">
        <v>42</v>
      </c>
      <c r="D135" s="59" t="s">
        <v>126</v>
      </c>
      <c r="E135" s="60"/>
      <c r="F135" s="81"/>
      <c r="G135" s="363"/>
      <c r="H135" s="58"/>
      <c r="I135" s="58">
        <v>130</v>
      </c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>
      <c r="A136" s="314"/>
      <c r="B136" s="57" t="s">
        <v>561</v>
      </c>
      <c r="C136" s="58" t="s">
        <v>108</v>
      </c>
      <c r="D136" s="59"/>
      <c r="E136" s="60"/>
      <c r="F136" s="81"/>
      <c r="G136" s="363"/>
      <c r="H136" s="58"/>
      <c r="I136" s="58">
        <v>68</v>
      </c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customHeight="1">
      <c r="A137" s="314"/>
      <c r="B137" s="57" t="s">
        <v>328</v>
      </c>
      <c r="C137" s="58" t="s">
        <v>108</v>
      </c>
      <c r="D137" s="59"/>
      <c r="E137" s="60"/>
      <c r="F137" s="81"/>
      <c r="G137" s="363"/>
      <c r="H137" s="58"/>
      <c r="I137" s="58">
        <v>20</v>
      </c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customHeight="1">
      <c r="A138" s="314"/>
      <c r="B138" s="57" t="s">
        <v>135</v>
      </c>
      <c r="C138" s="59" t="s">
        <v>42</v>
      </c>
      <c r="D138" s="59" t="s">
        <v>1023</v>
      </c>
      <c r="E138" s="60" t="s">
        <v>137</v>
      </c>
      <c r="F138" s="81"/>
      <c r="G138" s="363"/>
      <c r="H138" s="58">
        <v>100</v>
      </c>
      <c r="I138" s="58"/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customHeight="1">
      <c r="A139" s="314"/>
      <c r="B139" s="57" t="s">
        <v>981</v>
      </c>
      <c r="C139" s="58" t="s">
        <v>108</v>
      </c>
      <c r="D139" s="58"/>
      <c r="E139" s="60"/>
      <c r="F139" s="81"/>
      <c r="G139" s="363"/>
      <c r="H139" s="58">
        <v>10</v>
      </c>
      <c r="I139" s="58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customHeight="1" thickBot="1">
      <c r="A140" s="314"/>
      <c r="B140" s="57" t="s">
        <v>657</v>
      </c>
      <c r="C140" s="58" t="s">
        <v>108</v>
      </c>
      <c r="D140" s="58"/>
      <c r="E140" s="60"/>
      <c r="F140" s="81"/>
      <c r="G140" s="363"/>
      <c r="H140" s="62">
        <v>10</v>
      </c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5.2" hidden="1" customHeight="1">
      <c r="A141" s="314"/>
      <c r="B141" s="57" t="s">
        <v>665</v>
      </c>
      <c r="C141" s="58" t="s">
        <v>54</v>
      </c>
      <c r="D141" s="58" t="s">
        <v>659</v>
      </c>
      <c r="E141" s="60" t="s">
        <v>114</v>
      </c>
      <c r="F141" s="81"/>
      <c r="G141" s="82"/>
      <c r="H141" s="62"/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5.2" hidden="1" customHeight="1">
      <c r="A142" s="314"/>
      <c r="B142" s="57" t="s">
        <v>661</v>
      </c>
      <c r="C142" s="58" t="s">
        <v>108</v>
      </c>
      <c r="D142" s="58"/>
      <c r="E142" s="60"/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5.2" hidden="1" customHeight="1">
      <c r="A143" s="314"/>
      <c r="B143" s="57" t="s">
        <v>135</v>
      </c>
      <c r="C143" s="59" t="s">
        <v>42</v>
      </c>
      <c r="D143" s="59" t="s">
        <v>502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5.2" hidden="1" customHeight="1">
      <c r="A144" s="314"/>
      <c r="B144" s="57" t="s">
        <v>401</v>
      </c>
      <c r="C144" s="58" t="s">
        <v>43</v>
      </c>
      <c r="D144" s="59" t="s">
        <v>79</v>
      </c>
      <c r="E144" s="60"/>
      <c r="F144" s="81"/>
      <c r="G144" s="82"/>
      <c r="H144" s="64"/>
      <c r="I144" s="64"/>
      <c r="J144" s="58"/>
      <c r="K144" s="89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470</v>
      </c>
      <c r="C145" s="58"/>
      <c r="D145" s="59" t="s">
        <v>226</v>
      </c>
      <c r="E145" s="60"/>
      <c r="F145" s="81"/>
      <c r="G145" s="82"/>
      <c r="H145" s="62"/>
      <c r="I145" s="62"/>
      <c r="J145" s="58"/>
      <c r="K145" s="89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89</v>
      </c>
      <c r="C146" s="58" t="s">
        <v>42</v>
      </c>
      <c r="D146" s="59" t="s">
        <v>152</v>
      </c>
      <c r="E146" s="60"/>
      <c r="F146" s="81"/>
      <c r="G146" s="82"/>
      <c r="H146" s="62"/>
      <c r="I146" s="62"/>
      <c r="J146" s="58"/>
      <c r="K146" s="89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89</v>
      </c>
      <c r="C147" s="58" t="s">
        <v>42</v>
      </c>
      <c r="D147" s="59" t="s">
        <v>116</v>
      </c>
      <c r="E147" s="60"/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 t="s">
        <v>258</v>
      </c>
      <c r="C148" s="58" t="s">
        <v>54</v>
      </c>
      <c r="D148" s="59" t="s">
        <v>139</v>
      </c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 thickBot="1">
      <c r="A149" s="314"/>
      <c r="B149" s="57" t="s">
        <v>109</v>
      </c>
      <c r="C149" s="58" t="s">
        <v>108</v>
      </c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 t="s">
        <v>85</v>
      </c>
      <c r="C150" s="58" t="s">
        <v>42</v>
      </c>
      <c r="D150" s="59" t="s">
        <v>528</v>
      </c>
      <c r="E150" s="60" t="s">
        <v>86</v>
      </c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 t="s">
        <v>456</v>
      </c>
      <c r="C151" s="58" t="s">
        <v>108</v>
      </c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120</v>
      </c>
      <c r="I181" s="77">
        <f>SUM(I135:I180)</f>
        <v>218</v>
      </c>
      <c r="J181" s="77">
        <f>SUM(J135:J180)</f>
        <v>0</v>
      </c>
      <c r="K181" s="77">
        <f>SUM(K135:K180)</f>
        <v>0</v>
      </c>
      <c r="L181" s="78">
        <f>IF(H181=0,0,(I181/H181*100))</f>
        <v>181.66666666666666</v>
      </c>
      <c r="M181" s="73">
        <f>IF(J181=0,0,(K181/J181*100))</f>
        <v>0</v>
      </c>
      <c r="N181" s="73">
        <v>5</v>
      </c>
      <c r="O181" s="73">
        <v>0</v>
      </c>
      <c r="P181" s="73">
        <f>N181/(N181+O181)*100</f>
        <v>100</v>
      </c>
      <c r="Q181" s="7"/>
      <c r="R181" s="7"/>
      <c r="S181" s="7"/>
      <c r="T181" s="7"/>
      <c r="U181" s="7"/>
      <c r="V181" s="7"/>
      <c r="W181" s="7"/>
    </row>
    <row r="182" spans="1:23" ht="12.75" hidden="1" customHeight="1">
      <c r="A182" s="314"/>
      <c r="B182" s="57" t="s">
        <v>214</v>
      </c>
      <c r="C182" s="58" t="s">
        <v>42</v>
      </c>
      <c r="D182" s="59" t="s">
        <v>81</v>
      </c>
      <c r="E182" s="60" t="s">
        <v>406</v>
      </c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customHeight="1" thickBot="1">
      <c r="A183" s="314"/>
      <c r="B183" s="57" t="s">
        <v>498</v>
      </c>
      <c r="C183" s="58" t="s">
        <v>108</v>
      </c>
      <c r="D183" s="59"/>
      <c r="E183" s="60"/>
      <c r="F183" s="81"/>
      <c r="G183" s="329"/>
      <c r="H183" s="58">
        <v>100</v>
      </c>
      <c r="I183" s="58">
        <v>100</v>
      </c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customHeight="1">
      <c r="A184" s="314"/>
      <c r="B184" s="57" t="s">
        <v>973</v>
      </c>
      <c r="C184" s="58" t="s">
        <v>108</v>
      </c>
      <c r="D184" s="59" t="s">
        <v>883</v>
      </c>
      <c r="E184" s="60"/>
      <c r="F184" s="81"/>
      <c r="G184" s="329"/>
      <c r="H184" s="58">
        <v>60</v>
      </c>
      <c r="I184" s="58">
        <v>68</v>
      </c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5.2" customHeight="1">
      <c r="A185" s="314"/>
      <c r="B185" s="57" t="s">
        <v>537</v>
      </c>
      <c r="C185" s="58" t="s">
        <v>126</v>
      </c>
      <c r="D185" s="58" t="s">
        <v>126</v>
      </c>
      <c r="E185" s="60"/>
      <c r="F185" s="81"/>
      <c r="G185" s="329"/>
      <c r="H185" s="58">
        <v>82</v>
      </c>
      <c r="I185" s="58">
        <v>36</v>
      </c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customHeight="1" thickBot="1">
      <c r="A186" s="314"/>
      <c r="B186" s="57" t="s">
        <v>567</v>
      </c>
      <c r="C186" s="58" t="s">
        <v>79</v>
      </c>
      <c r="D186" s="59" t="s">
        <v>79</v>
      </c>
      <c r="E186" s="60"/>
      <c r="F186" s="81"/>
      <c r="G186" s="329"/>
      <c r="H186" s="62"/>
      <c r="I186" s="62">
        <v>40</v>
      </c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448</v>
      </c>
      <c r="C187" s="59"/>
      <c r="D187" s="59" t="s">
        <v>126</v>
      </c>
      <c r="E187" s="60"/>
      <c r="F187" s="81"/>
      <c r="G187" s="329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 thickBot="1">
      <c r="A188" s="314"/>
      <c r="B188" s="57" t="s">
        <v>448</v>
      </c>
      <c r="C188" s="58"/>
      <c r="D188" s="59" t="s">
        <v>226</v>
      </c>
      <c r="E188" s="60"/>
      <c r="F188" s="81"/>
      <c r="G188" s="82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197</v>
      </c>
      <c r="C189" s="58" t="s">
        <v>54</v>
      </c>
      <c r="D189" s="59" t="s">
        <v>547</v>
      </c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112</v>
      </c>
      <c r="C190" s="58" t="s">
        <v>54</v>
      </c>
      <c r="D190" s="59" t="s">
        <v>524</v>
      </c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408</v>
      </c>
      <c r="C191" s="58" t="s">
        <v>108</v>
      </c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 thickBot="1">
      <c r="A198" s="314"/>
      <c r="B198" s="57" t="s">
        <v>163</v>
      </c>
      <c r="C198" s="58" t="s">
        <v>108</v>
      </c>
      <c r="D198" s="59" t="s">
        <v>101</v>
      </c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5.2" customHeight="1" thickBot="1">
      <c r="A199" s="314"/>
      <c r="B199" s="316" t="s">
        <v>158</v>
      </c>
      <c r="C199" s="316"/>
      <c r="D199" s="316"/>
      <c r="E199" s="316"/>
      <c r="F199" s="316"/>
      <c r="G199" s="316"/>
      <c r="H199" s="77">
        <f>SUM(H182:H198)</f>
        <v>242</v>
      </c>
      <c r="I199" s="77">
        <f>SUM(I182:I198)</f>
        <v>244</v>
      </c>
      <c r="J199" s="77">
        <f>SUM(J182:J198)</f>
        <v>0</v>
      </c>
      <c r="K199" s="77">
        <f>SUM(K182:K198)</f>
        <v>0</v>
      </c>
      <c r="L199" s="78">
        <f>IF(H199=0,0,(I199/H199*100))</f>
        <v>100.82644628099173</v>
      </c>
      <c r="M199" s="73">
        <f>IF(K199=0,0,(I199/K199*100))</f>
        <v>0</v>
      </c>
      <c r="N199" s="73">
        <v>7</v>
      </c>
      <c r="O199" s="73">
        <v>0</v>
      </c>
      <c r="P199" s="73">
        <f>N199/(N199+O199)*100</f>
        <v>100</v>
      </c>
      <c r="Q199" s="7"/>
      <c r="R199" s="7"/>
      <c r="S199" s="7"/>
      <c r="T199" s="7"/>
      <c r="U199" s="7"/>
      <c r="V199" s="7"/>
      <c r="W199" s="7"/>
    </row>
    <row r="200" spans="1:23" ht="15.2" hidden="1" customHeight="1">
      <c r="A200" s="314"/>
      <c r="B200" s="57" t="s">
        <v>537</v>
      </c>
      <c r="C200" s="58"/>
      <c r="D200" s="59" t="s">
        <v>79</v>
      </c>
      <c r="E200" s="60"/>
      <c r="F200" s="81"/>
      <c r="G200" s="370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5.2" hidden="1" customHeight="1">
      <c r="A201" s="314"/>
      <c r="B201" s="57" t="s">
        <v>67</v>
      </c>
      <c r="C201" s="58" t="s">
        <v>127</v>
      </c>
      <c r="D201" s="59" t="s">
        <v>141</v>
      </c>
      <c r="E201" s="60"/>
      <c r="F201" s="81"/>
      <c r="G201" s="371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5.2" hidden="1" customHeight="1">
      <c r="A202" s="314"/>
      <c r="B202" s="57" t="s">
        <v>67</v>
      </c>
      <c r="C202" s="58" t="s">
        <v>127</v>
      </c>
      <c r="D202" s="59" t="s">
        <v>458</v>
      </c>
      <c r="E202" s="60"/>
      <c r="F202" s="81"/>
      <c r="G202" s="371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5.2" hidden="1" customHeight="1">
      <c r="A203" s="314"/>
      <c r="B203" s="57" t="s">
        <v>174</v>
      </c>
      <c r="C203" s="58" t="s">
        <v>54</v>
      </c>
      <c r="D203" s="58" t="s">
        <v>161</v>
      </c>
      <c r="E203" s="60"/>
      <c r="F203" s="81"/>
      <c r="G203" s="371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174</v>
      </c>
      <c r="C204" s="58" t="s">
        <v>54</v>
      </c>
      <c r="D204" s="58" t="s">
        <v>152</v>
      </c>
      <c r="E204" s="60"/>
      <c r="F204" s="81"/>
      <c r="G204" s="371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 thickBot="1">
      <c r="A205" s="314"/>
      <c r="B205" s="57" t="s">
        <v>299</v>
      </c>
      <c r="C205" s="58" t="s">
        <v>42</v>
      </c>
      <c r="D205" s="58" t="s">
        <v>476</v>
      </c>
      <c r="E205" s="60"/>
      <c r="F205" s="81"/>
      <c r="G205" s="326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562</v>
      </c>
      <c r="C206" s="58" t="s">
        <v>126</v>
      </c>
      <c r="D206" s="58" t="s">
        <v>126</v>
      </c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175</v>
      </c>
      <c r="E212" s="60" t="s">
        <v>176</v>
      </c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 thickBo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5.2" hidden="1" customHeight="1" thickBot="1">
      <c r="A224" s="314"/>
      <c r="B224" s="316" t="s">
        <v>627</v>
      </c>
      <c r="C224" s="316"/>
      <c r="D224" s="316"/>
      <c r="E224" s="316"/>
      <c r="F224" s="316"/>
      <c r="G224" s="316"/>
      <c r="H224" s="77">
        <f>SUM(H200:H223)</f>
        <v>0</v>
      </c>
      <c r="I224" s="77">
        <f>SUM(I200:I223)</f>
        <v>0</v>
      </c>
      <c r="J224" s="77">
        <f>SUM(J200:J223)</f>
        <v>0</v>
      </c>
      <c r="K224" s="77">
        <f>SUM(K200:K223)</f>
        <v>0</v>
      </c>
      <c r="L224" s="78">
        <f>IF(H224=0,0,(I224/H224*100))</f>
        <v>0</v>
      </c>
      <c r="M224" s="73">
        <f>IF(K224=0,0,(I224/K224*100))</f>
        <v>0</v>
      </c>
      <c r="N224" s="73"/>
      <c r="O224" s="73"/>
      <c r="P224" s="73" t="e">
        <f>N224/(N224+O224)*100</f>
        <v>#DIV/0!</v>
      </c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630</v>
      </c>
      <c r="C225" s="58" t="s">
        <v>108</v>
      </c>
      <c r="D225" s="58"/>
      <c r="E225" s="60"/>
      <c r="F225" s="81"/>
      <c r="G225" s="389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290</v>
      </c>
      <c r="C226" s="58" t="s">
        <v>280</v>
      </c>
      <c r="D226" s="58" t="s">
        <v>291</v>
      </c>
      <c r="E226" s="60"/>
      <c r="F226" s="81"/>
      <c r="G226" s="390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 thickBot="1">
      <c r="A227" s="314"/>
      <c r="B227" s="57" t="s">
        <v>290</v>
      </c>
      <c r="C227" s="58" t="s">
        <v>79</v>
      </c>
      <c r="D227" s="59" t="s">
        <v>288</v>
      </c>
      <c r="E227" s="60"/>
      <c r="F227" s="81"/>
      <c r="G227" s="391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202</v>
      </c>
      <c r="C239" s="58" t="s">
        <v>98</v>
      </c>
      <c r="D239" s="59" t="s">
        <v>79</v>
      </c>
      <c r="E239" s="60"/>
      <c r="F239" s="81"/>
      <c r="G239" s="82"/>
      <c r="H239" s="62"/>
      <c r="I239" s="62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2.75" hidden="1" customHeight="1" thickBot="1">
      <c r="A247" s="314"/>
      <c r="B247" s="316" t="s">
        <v>628</v>
      </c>
      <c r="C247" s="316"/>
      <c r="D247" s="316"/>
      <c r="E247" s="316"/>
      <c r="F247" s="316"/>
      <c r="G247" s="316"/>
      <c r="H247" s="77">
        <f>SUM(H225:H246)</f>
        <v>0</v>
      </c>
      <c r="I247" s="77">
        <f>SUM(I225:I246)</f>
        <v>0</v>
      </c>
      <c r="J247" s="77">
        <f>SUM(J225:J246)</f>
        <v>0</v>
      </c>
      <c r="K247" s="77">
        <f>SUM(K225:K246)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H247+H224+H199+H181+H134</f>
        <v>646</v>
      </c>
      <c r="I248" s="94">
        <f>I247+I224+I199+I181+I134</f>
        <v>662</v>
      </c>
      <c r="J248" s="94">
        <f>J247+J224+J199+J181+J134</f>
        <v>0</v>
      </c>
      <c r="K248" s="94">
        <f>K247+K224+K199+K181+K134</f>
        <v>0</v>
      </c>
      <c r="L248" s="78">
        <f>IF(H248=0,0,(I248/H248*100))</f>
        <v>102.47678018575851</v>
      </c>
      <c r="M248" s="73">
        <f>IF(J248=0,0,(K248/J248*100))</f>
        <v>0</v>
      </c>
      <c r="N248" s="94">
        <f>N247+N224+N199+N181+N134</f>
        <v>18</v>
      </c>
      <c r="O248" s="94">
        <f>O247+O224+O199+O181+O134</f>
        <v>0</v>
      </c>
      <c r="P248" s="73">
        <f>N248/(N248+O248)*100</f>
        <v>100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hidden="1" customHeight="1">
      <c r="A250" s="340"/>
      <c r="B250" s="57" t="s">
        <v>214</v>
      </c>
      <c r="C250" s="58" t="s">
        <v>42</v>
      </c>
      <c r="D250" s="58" t="s">
        <v>152</v>
      </c>
      <c r="E250" s="60" t="s">
        <v>215</v>
      </c>
      <c r="F250" s="81"/>
      <c r="G250" s="359"/>
      <c r="H250" s="62"/>
      <c r="I250" s="62"/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hidden="1" customHeight="1">
      <c r="A251" s="340"/>
      <c r="B251" s="57" t="s">
        <v>214</v>
      </c>
      <c r="C251" s="58" t="s">
        <v>42</v>
      </c>
      <c r="D251" s="58" t="s">
        <v>152</v>
      </c>
      <c r="E251" s="60" t="s">
        <v>660</v>
      </c>
      <c r="F251" s="81"/>
      <c r="G251" s="359"/>
      <c r="H251" s="64"/>
      <c r="I251" s="62"/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hidden="1" customHeight="1">
      <c r="A252" s="340"/>
      <c r="B252" s="57" t="s">
        <v>214</v>
      </c>
      <c r="C252" s="58" t="s">
        <v>42</v>
      </c>
      <c r="D252" s="58" t="s">
        <v>152</v>
      </c>
      <c r="E252" s="60" t="s">
        <v>546</v>
      </c>
      <c r="F252" s="81"/>
      <c r="G252" s="359"/>
      <c r="H252" s="64"/>
      <c r="I252" s="62"/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hidden="1" customHeight="1">
      <c r="A253" s="340"/>
      <c r="B253" s="57" t="s">
        <v>214</v>
      </c>
      <c r="C253" s="58" t="s">
        <v>42</v>
      </c>
      <c r="D253" s="58" t="s">
        <v>458</v>
      </c>
      <c r="E253" s="60" t="s">
        <v>84</v>
      </c>
      <c r="F253" s="81"/>
      <c r="G253" s="359"/>
      <c r="H253" s="64"/>
      <c r="I253" s="62"/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5.2" hidden="1" customHeight="1" thickBot="1">
      <c r="A254" s="340"/>
      <c r="B254" s="57" t="s">
        <v>214</v>
      </c>
      <c r="C254" s="58" t="s">
        <v>42</v>
      </c>
      <c r="D254" s="58" t="s">
        <v>618</v>
      </c>
      <c r="E254" s="60" t="s">
        <v>215</v>
      </c>
      <c r="F254" s="81"/>
      <c r="G254" s="359"/>
      <c r="H254" s="64"/>
      <c r="I254" s="64"/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2.75" hidden="1" customHeight="1">
      <c r="A255" s="340"/>
      <c r="B255" s="57" t="s">
        <v>214</v>
      </c>
      <c r="C255" s="58" t="s">
        <v>42</v>
      </c>
      <c r="D255" s="58" t="s">
        <v>217</v>
      </c>
      <c r="E255" s="60" t="s">
        <v>215</v>
      </c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2.75" hidden="1" customHeight="1">
      <c r="A256" s="340"/>
      <c r="B256" s="57" t="s">
        <v>214</v>
      </c>
      <c r="C256" s="58" t="s">
        <v>42</v>
      </c>
      <c r="D256" s="59" t="s">
        <v>151</v>
      </c>
      <c r="E256" s="60" t="s">
        <v>215</v>
      </c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105" t="s">
        <v>219</v>
      </c>
      <c r="C257" s="58"/>
      <c r="D257" s="58"/>
      <c r="E257" s="60"/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220</v>
      </c>
      <c r="C258" s="58"/>
      <c r="D258" s="59"/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hidden="1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0</v>
      </c>
      <c r="I287" s="77">
        <f>SUM(I249:I286)</f>
        <v>0</v>
      </c>
      <c r="J287" s="77">
        <f>SUM(J249:J286)</f>
        <v>0</v>
      </c>
      <c r="K287" s="77">
        <f>SUM(K249:K286)</f>
        <v>0</v>
      </c>
      <c r="L287" s="78">
        <f>IF(H287=0,0,(I287/H287*100))</f>
        <v>0</v>
      </c>
      <c r="M287" s="73">
        <f>IF(J287=0,0,(K287/J287*100))</f>
        <v>0</v>
      </c>
      <c r="N287" s="73"/>
      <c r="O287" s="73"/>
      <c r="P287" s="73" t="e">
        <f>N287/(N287+O287)*100</f>
        <v>#DIV/0!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414</v>
      </c>
      <c r="C288" s="58"/>
      <c r="D288" s="58"/>
      <c r="E288" s="60"/>
      <c r="F288" s="81"/>
      <c r="G288" s="82"/>
      <c r="H288" s="106"/>
      <c r="I288" s="106">
        <v>56</v>
      </c>
      <c r="J288" s="58"/>
      <c r="K288" s="86"/>
      <c r="L288" s="86"/>
      <c r="M288" s="87"/>
      <c r="N288" s="87"/>
      <c r="O288" s="87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2.75" customHeight="1">
      <c r="A289" s="340"/>
      <c r="B289" s="57" t="s">
        <v>377</v>
      </c>
      <c r="C289" s="58"/>
      <c r="D289" s="58"/>
      <c r="E289" s="60"/>
      <c r="F289" s="81"/>
      <c r="G289" s="82"/>
      <c r="H289" s="106"/>
      <c r="I289" s="106">
        <v>78</v>
      </c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2.75" customHeight="1">
      <c r="A290" s="340"/>
      <c r="B290" s="57" t="s">
        <v>265</v>
      </c>
      <c r="C290" s="58"/>
      <c r="D290" s="59"/>
      <c r="E290" s="60"/>
      <c r="F290" s="81"/>
      <c r="G290" s="82"/>
      <c r="H290" s="106"/>
      <c r="I290" s="106">
        <v>31</v>
      </c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customHeight="1" thickBot="1">
      <c r="A291" s="340"/>
      <c r="B291" s="57" t="s">
        <v>483</v>
      </c>
      <c r="C291" s="58"/>
      <c r="D291" s="58"/>
      <c r="E291" s="60"/>
      <c r="F291" s="81"/>
      <c r="G291" s="82"/>
      <c r="H291" s="106"/>
      <c r="I291" s="106">
        <v>15</v>
      </c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249</v>
      </c>
      <c r="C292" s="58" t="s">
        <v>98</v>
      </c>
      <c r="D292" s="58" t="s">
        <v>246</v>
      </c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0</v>
      </c>
      <c r="I324" s="77">
        <f>SUM(I288:I323)</f>
        <v>180</v>
      </c>
      <c r="J324" s="77">
        <f>SUM(J288:J323)</f>
        <v>0</v>
      </c>
      <c r="K324" s="77">
        <f>SUM(K288:K323)</f>
        <v>0</v>
      </c>
      <c r="L324" s="78">
        <f>IF(H324=0,0,(I324/H324*100))</f>
        <v>0</v>
      </c>
      <c r="M324" s="73">
        <f>IF(K324=0,0,(I324/K324*100))</f>
        <v>0</v>
      </c>
      <c r="N324" s="73"/>
      <c r="O324" s="73"/>
      <c r="P324" s="73" t="e">
        <f>N324/(N324+O324)*100</f>
        <v>#DIV/0!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414</v>
      </c>
      <c r="C325" s="58"/>
      <c r="D325" s="58"/>
      <c r="E325" s="60"/>
      <c r="F325" s="81"/>
      <c r="G325" s="82"/>
      <c r="H325" s="106"/>
      <c r="I325" s="106">
        <v>123</v>
      </c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5.2" customHeight="1" thickBot="1">
      <c r="A326" s="340"/>
      <c r="B326" s="57" t="s">
        <v>245</v>
      </c>
      <c r="C326" s="58"/>
      <c r="F326" s="81"/>
      <c r="G326" s="82"/>
      <c r="H326" s="106"/>
      <c r="I326" s="106">
        <v>27</v>
      </c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hidden="1" customHeight="1">
      <c r="A327" s="340"/>
      <c r="B327" s="57" t="s">
        <v>439</v>
      </c>
      <c r="C327" s="58"/>
      <c r="D327" s="59"/>
      <c r="E327" s="60"/>
      <c r="F327" s="81"/>
      <c r="G327" s="82"/>
      <c r="H327" s="106"/>
      <c r="I327" s="106"/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hidden="1" customHeight="1">
      <c r="A328" s="340"/>
      <c r="B328" s="57" t="s">
        <v>267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268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/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/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/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customHeight="1" thickBot="1">
      <c r="A379" s="340"/>
      <c r="B379" s="316" t="s">
        <v>158</v>
      </c>
      <c r="C379" s="316"/>
      <c r="D379" s="316"/>
      <c r="E379" s="316"/>
      <c r="F379" s="316"/>
      <c r="G379" s="316"/>
      <c r="H379" s="77">
        <f>SUM(H325:H378)</f>
        <v>0</v>
      </c>
      <c r="I379" s="77">
        <f>SUM(I325:I378)</f>
        <v>150</v>
      </c>
      <c r="J379" s="77">
        <f>SUM(J325:J378)</f>
        <v>0</v>
      </c>
      <c r="K379" s="77">
        <f>SUM(K325:K378)</f>
        <v>0</v>
      </c>
      <c r="L379" s="78">
        <f>IF(H379=0,0,(I379/H379*100))</f>
        <v>0</v>
      </c>
      <c r="M379" s="73">
        <f>IF(J379=0,0,(K379/J379*100))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</f>
        <v>0</v>
      </c>
      <c r="I380" s="94">
        <f>I287+I324+I379</f>
        <v>330</v>
      </c>
      <c r="J380" s="94">
        <f>J287+J324+J379</f>
        <v>0</v>
      </c>
      <c r="K380" s="94">
        <f>K287+K324+K379</f>
        <v>0</v>
      </c>
      <c r="L380" s="78">
        <f>IF(H380=0,0,(I380/H380*100))</f>
        <v>0</v>
      </c>
      <c r="M380" s="73">
        <f>IF(K380=0,0,(I380/K380*100))</f>
        <v>0</v>
      </c>
      <c r="N380" s="73">
        <f>N287+N324+N379</f>
        <v>0</v>
      </c>
      <c r="O380" s="73">
        <f>O287+O324+O379</f>
        <v>0</v>
      </c>
      <c r="P380" s="73" t="e">
        <f>N380/(N380+O380)*100</f>
        <v>#DIV/0!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416" t="s">
        <v>286</v>
      </c>
      <c r="B381" s="57" t="s">
        <v>503</v>
      </c>
      <c r="C381" s="58"/>
      <c r="D381" s="58" t="s">
        <v>79</v>
      </c>
      <c r="E381" s="60"/>
      <c r="F381" s="119"/>
      <c r="G381" s="82"/>
      <c r="H381" s="106">
        <v>10</v>
      </c>
      <c r="I381" s="106"/>
      <c r="J381" s="58"/>
      <c r="K381" s="83"/>
      <c r="L381" s="83"/>
      <c r="M381" s="84"/>
      <c r="N381" s="327"/>
      <c r="O381" s="327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>
      <c r="A382" s="417"/>
      <c r="B382" s="57" t="s">
        <v>470</v>
      </c>
      <c r="C382" s="58"/>
      <c r="D382" s="58" t="s">
        <v>79</v>
      </c>
      <c r="E382" s="60"/>
      <c r="F382" s="81"/>
      <c r="G382" s="120"/>
      <c r="H382" s="58">
        <v>4</v>
      </c>
      <c r="I382" s="58">
        <v>4</v>
      </c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customHeight="1">
      <c r="A383" s="417"/>
      <c r="B383" s="57" t="s">
        <v>470</v>
      </c>
      <c r="C383" s="58"/>
      <c r="D383" s="59" t="s">
        <v>159</v>
      </c>
      <c r="E383" s="60"/>
      <c r="F383" s="81"/>
      <c r="G383" s="120"/>
      <c r="H383" s="58">
        <v>36</v>
      </c>
      <c r="I383" s="58">
        <v>36</v>
      </c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customHeight="1">
      <c r="A384" s="417"/>
      <c r="B384" s="57" t="s">
        <v>506</v>
      </c>
      <c r="C384" s="58"/>
      <c r="D384" s="58" t="s">
        <v>1024</v>
      </c>
      <c r="E384" s="60"/>
      <c r="F384" s="81"/>
      <c r="G384" s="120"/>
      <c r="H384" s="58">
        <v>9</v>
      </c>
      <c r="I384" s="58">
        <v>9</v>
      </c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customHeight="1" thickBot="1">
      <c r="A385" s="417"/>
      <c r="B385" s="57" t="s">
        <v>567</v>
      </c>
      <c r="C385" s="58"/>
      <c r="D385" s="59" t="s">
        <v>79</v>
      </c>
      <c r="E385" s="60"/>
      <c r="F385" s="81"/>
      <c r="G385" s="120"/>
      <c r="H385" s="58">
        <v>40</v>
      </c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hidden="1" customHeight="1">
      <c r="A386" s="417"/>
      <c r="B386" s="57" t="s">
        <v>292</v>
      </c>
      <c r="C386" s="58"/>
      <c r="D386" s="59" t="s">
        <v>79</v>
      </c>
      <c r="E386" s="60"/>
      <c r="F386" s="81"/>
      <c r="G386" s="120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hidden="1" customHeight="1">
      <c r="A387" s="417"/>
      <c r="B387" s="57" t="s">
        <v>292</v>
      </c>
      <c r="C387" s="58"/>
      <c r="D387" s="59" t="s">
        <v>159</v>
      </c>
      <c r="E387" s="60"/>
      <c r="F387" s="81"/>
      <c r="G387" s="1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417"/>
      <c r="B388" s="57" t="s">
        <v>422</v>
      </c>
      <c r="C388" s="58" t="s">
        <v>423</v>
      </c>
      <c r="D388" s="59" t="s">
        <v>121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417"/>
      <c r="B389" s="57" t="s">
        <v>422</v>
      </c>
      <c r="C389" s="58" t="s">
        <v>424</v>
      </c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417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417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417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417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417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417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417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417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417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417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417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417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417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417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417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417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417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417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417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417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417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417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417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417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417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417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417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417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417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417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417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417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417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417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417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 thickBot="1">
      <c r="A425" s="418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5" customHeight="1" thickBot="1">
      <c r="A426" s="339" t="s">
        <v>375</v>
      </c>
      <c r="B426" s="339"/>
      <c r="C426" s="339"/>
      <c r="D426" s="339"/>
      <c r="E426" s="339"/>
      <c r="F426" s="339"/>
      <c r="G426" s="93"/>
      <c r="H426" s="94">
        <f>SUM(H381:H425)</f>
        <v>99</v>
      </c>
      <c r="I426" s="94">
        <f>SUM(I381:I425)</f>
        <v>49</v>
      </c>
      <c r="J426" s="94">
        <f>SUM(J381:J425)</f>
        <v>0</v>
      </c>
      <c r="K426" s="94">
        <f>SUM(K381:K425)</f>
        <v>0</v>
      </c>
      <c r="L426" s="78">
        <f>IF(H426=0,0,(I426/H426*100))</f>
        <v>49.494949494949495</v>
      </c>
      <c r="M426" s="73">
        <f>IF(J426=0,0,(K426/J426*100))</f>
        <v>0</v>
      </c>
      <c r="N426" s="73">
        <v>4</v>
      </c>
      <c r="O426" s="73">
        <v>0</v>
      </c>
      <c r="P426" s="73">
        <f>N426/(N426+O426)*100</f>
        <v>100</v>
      </c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416" t="s">
        <v>655</v>
      </c>
      <c r="B427" s="57" t="s">
        <v>662</v>
      </c>
      <c r="C427" s="58"/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417"/>
      <c r="B428" s="57" t="s">
        <v>663</v>
      </c>
      <c r="C428" s="58"/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417"/>
      <c r="B429" s="57" t="s">
        <v>664</v>
      </c>
      <c r="C429" s="58"/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417"/>
      <c r="B430" s="57" t="s">
        <v>654</v>
      </c>
      <c r="C430" s="58"/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417"/>
      <c r="B431" s="57" t="s">
        <v>652</v>
      </c>
      <c r="C431" s="58"/>
      <c r="D431" s="59"/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 thickBot="1">
      <c r="A432" s="417"/>
      <c r="B432" s="57" t="s">
        <v>653</v>
      </c>
      <c r="C432" s="58"/>
      <c r="D432" s="59"/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417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417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417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417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417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417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417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417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417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417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417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417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417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417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417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417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417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417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417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417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417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417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417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417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417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417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417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417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417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417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417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417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417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417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417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417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417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417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417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417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417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417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417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417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417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417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417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417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417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417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417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417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417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417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417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417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417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417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417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417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417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417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417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417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417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417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417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417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417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417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417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417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417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417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417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417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417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417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417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417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417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417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417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417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417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417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417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417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417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417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417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417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417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417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417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417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417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417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417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417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417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417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417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417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417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417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417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417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417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417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417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417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417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417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417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417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417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417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417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417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417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417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417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417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417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417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417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417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417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417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417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417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417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417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417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417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417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417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418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hidden="1" customHeight="1" thickBot="1">
      <c r="A572" s="339" t="s">
        <v>650</v>
      </c>
      <c r="B572" s="339"/>
      <c r="C572" s="339"/>
      <c r="D572" s="339"/>
      <c r="E572" s="339"/>
      <c r="F572" s="339"/>
      <c r="G572" s="93"/>
      <c r="H572" s="94">
        <f>SUM(H427:H571)</f>
        <v>0</v>
      </c>
      <c r="I572" s="94">
        <f>SUM(I427:I571)</f>
        <v>0</v>
      </c>
      <c r="J572" s="94">
        <f>SUM(J427:J571)</f>
        <v>0</v>
      </c>
      <c r="K572" s="94">
        <f>SUM(K427:K571)</f>
        <v>0</v>
      </c>
      <c r="L572" s="78">
        <f>IF(H572=0,0,(I572/H572*100))</f>
        <v>0</v>
      </c>
      <c r="M572" s="73">
        <f>IF(J572=0,0,(K572/J572*100))</f>
        <v>0</v>
      </c>
      <c r="N572" s="73"/>
      <c r="O572" s="73"/>
      <c r="P572" s="73" t="e">
        <f>N572/(N572+O572)*100</f>
        <v>#DIV/0!</v>
      </c>
      <c r="Q572" s="7"/>
      <c r="R572" s="7"/>
      <c r="S572" s="7"/>
      <c r="T572" s="7"/>
      <c r="U572" s="7"/>
      <c r="V572" s="7"/>
      <c r="W572" s="7"/>
    </row>
    <row r="573" spans="1:23" ht="15.2" hidden="1" customHeight="1">
      <c r="A573" s="314" t="s">
        <v>376</v>
      </c>
      <c r="B573" s="57" t="s">
        <v>566</v>
      </c>
      <c r="C573" s="58"/>
      <c r="D573" s="59"/>
      <c r="E573" s="60"/>
      <c r="F573" s="119"/>
      <c r="G573" s="8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5.2" hidden="1" customHeight="1" thickBot="1">
      <c r="A574" s="314"/>
      <c r="B574" s="57" t="s">
        <v>437</v>
      </c>
      <c r="C574" s="58" t="s">
        <v>54</v>
      </c>
      <c r="D574" s="59" t="s">
        <v>127</v>
      </c>
      <c r="E574" s="60"/>
      <c r="F574" s="81"/>
      <c r="G574" s="120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299</v>
      </c>
      <c r="C575" s="58" t="s">
        <v>42</v>
      </c>
      <c r="D575" s="58" t="s">
        <v>126</v>
      </c>
      <c r="E575" s="60"/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82</v>
      </c>
      <c r="C576" s="58" t="s">
        <v>49</v>
      </c>
      <c r="D576" s="58" t="s">
        <v>49</v>
      </c>
      <c r="E576" s="60" t="s">
        <v>192</v>
      </c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5.2" hidden="1" customHeight="1" thickBot="1">
      <c r="A578" s="427" t="s">
        <v>379</v>
      </c>
      <c r="B578" s="427"/>
      <c r="C578" s="427"/>
      <c r="D578" s="427"/>
      <c r="E578" s="427"/>
      <c r="F578" s="427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IF(J578=0,0,(K578/J578*100))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H578+H572+H380+H248+H108+H426</f>
        <v>1827</v>
      </c>
      <c r="I579" s="130">
        <f>I578+I572+I380+I248+I108+I426</f>
        <v>2151</v>
      </c>
      <c r="J579" s="130">
        <f>J578+J572+J380+J248+J108+J426</f>
        <v>0</v>
      </c>
      <c r="K579" s="130">
        <f>K578+K572+K380+K248+K108+K426</f>
        <v>0</v>
      </c>
      <c r="L579" s="78">
        <f>IF(H579=0,0,(I579/H579*100))</f>
        <v>117.73399014778325</v>
      </c>
      <c r="M579" s="73">
        <f>IF(J579=0,0,(K579/J579*100))</f>
        <v>0</v>
      </c>
      <c r="N579" s="73">
        <f>N578+N572+N380+N248+N108+N382+N141</f>
        <v>42</v>
      </c>
      <c r="O579" s="73">
        <f>O578+O572+O380+O248+O108+O382+O141</f>
        <v>1</v>
      </c>
      <c r="P579" s="73">
        <f>N579/(N579+O579)*100</f>
        <v>97.674418604651152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2151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1.1773399014778325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1082</v>
      </c>
      <c r="I581" s="132">
        <f t="shared" si="0"/>
        <v>1110</v>
      </c>
      <c r="J581" s="132">
        <f t="shared" si="0"/>
        <v>0</v>
      </c>
      <c r="K581" s="132">
        <f t="shared" si="0"/>
        <v>0</v>
      </c>
      <c r="L581" s="132">
        <f t="shared" si="0"/>
        <v>102.58780036968578</v>
      </c>
      <c r="M581" s="132">
        <f t="shared" si="0"/>
        <v>0</v>
      </c>
      <c r="N581" s="132">
        <f t="shared" si="0"/>
        <v>24</v>
      </c>
      <c r="O581" s="132">
        <f t="shared" si="0"/>
        <v>1</v>
      </c>
      <c r="P581" s="132">
        <f t="shared" si="0"/>
        <v>96</v>
      </c>
      <c r="Q581" s="7"/>
      <c r="R581" s="7"/>
      <c r="S581" s="7"/>
      <c r="T581" s="7"/>
      <c r="U581" s="7"/>
      <c r="V581" s="7"/>
      <c r="W581" s="7"/>
    </row>
    <row r="582" spans="1:23" ht="16.5" thickBot="1">
      <c r="A582" s="351" t="s">
        <v>383</v>
      </c>
      <c r="B582" s="351"/>
      <c r="C582" s="351"/>
      <c r="D582" s="351"/>
      <c r="E582" s="351"/>
      <c r="F582" s="131"/>
      <c r="G582" s="132"/>
      <c r="H582" s="132">
        <f t="shared" ref="H582:P582" si="1">H134+H181+H199</f>
        <v>646</v>
      </c>
      <c r="I582" s="132">
        <f t="shared" si="1"/>
        <v>662</v>
      </c>
      <c r="J582" s="132">
        <f t="shared" si="1"/>
        <v>0</v>
      </c>
      <c r="K582" s="132">
        <f t="shared" si="1"/>
        <v>0</v>
      </c>
      <c r="L582" s="132">
        <f t="shared" si="1"/>
        <v>352.91564815892599</v>
      </c>
      <c r="M582" s="132">
        <f t="shared" si="1"/>
        <v>0</v>
      </c>
      <c r="N582" s="132">
        <f t="shared" si="1"/>
        <v>18</v>
      </c>
      <c r="O582" s="132">
        <f t="shared" si="1"/>
        <v>0</v>
      </c>
      <c r="P582" s="132">
        <f t="shared" si="1"/>
        <v>300</v>
      </c>
      <c r="Q582" s="7"/>
      <c r="R582" s="7"/>
      <c r="S582" s="7"/>
      <c r="T582" s="7"/>
      <c r="U582" s="7"/>
      <c r="V582" s="7"/>
      <c r="W582" s="7"/>
    </row>
    <row r="583" spans="1:23" ht="15.75" hidden="1">
      <c r="A583" s="351" t="s">
        <v>384</v>
      </c>
      <c r="B583" s="351"/>
      <c r="C583" s="351"/>
      <c r="D583" s="351"/>
      <c r="E583" s="351"/>
      <c r="F583" s="131"/>
      <c r="G583" s="132"/>
      <c r="H583" s="132">
        <f t="shared" ref="H583:P583" si="2">H224</f>
        <v>0</v>
      </c>
      <c r="I583" s="132">
        <f t="shared" si="2"/>
        <v>0</v>
      </c>
      <c r="J583" s="132">
        <f t="shared" si="2"/>
        <v>0</v>
      </c>
      <c r="K583" s="132">
        <f t="shared" si="2"/>
        <v>0</v>
      </c>
      <c r="L583" s="132">
        <f t="shared" si="2"/>
        <v>0</v>
      </c>
      <c r="M583" s="132">
        <f t="shared" si="2"/>
        <v>0</v>
      </c>
      <c r="N583" s="132">
        <f t="shared" si="2"/>
        <v>0</v>
      </c>
      <c r="O583" s="132">
        <f t="shared" si="2"/>
        <v>0</v>
      </c>
      <c r="P583" s="132" t="e">
        <f t="shared" si="2"/>
        <v>#DIV/0!</v>
      </c>
      <c r="Q583" s="7"/>
      <c r="R583" s="7"/>
      <c r="S583" s="7"/>
      <c r="T583" s="7"/>
      <c r="U583" s="7"/>
      <c r="V583" s="7"/>
      <c r="W583" s="7"/>
    </row>
    <row r="584" spans="1:23" ht="15.75" hidden="1">
      <c r="A584" s="351" t="s">
        <v>553</v>
      </c>
      <c r="B584" s="351"/>
      <c r="C584" s="351"/>
      <c r="D584" s="351"/>
      <c r="E584" s="351"/>
      <c r="F584" s="131"/>
      <c r="G584" s="132"/>
      <c r="H584" s="132">
        <f t="shared" ref="H584:P584" si="3">H247</f>
        <v>0</v>
      </c>
      <c r="I584" s="132">
        <f t="shared" si="3"/>
        <v>0</v>
      </c>
      <c r="J584" s="132">
        <f t="shared" si="3"/>
        <v>0</v>
      </c>
      <c r="K584" s="132">
        <f t="shared" si="3"/>
        <v>0</v>
      </c>
      <c r="L584" s="132">
        <f t="shared" si="3"/>
        <v>0</v>
      </c>
      <c r="M584" s="132">
        <f t="shared" si="3"/>
        <v>0</v>
      </c>
      <c r="N584" s="132">
        <f t="shared" si="3"/>
        <v>0</v>
      </c>
      <c r="O584" s="132">
        <f t="shared" si="3"/>
        <v>0</v>
      </c>
      <c r="P584" s="132" t="e">
        <f t="shared" si="3"/>
        <v>#DIV/0!</v>
      </c>
      <c r="Q584" s="7"/>
      <c r="R584" s="7"/>
      <c r="S584" s="7"/>
      <c r="T584" s="7"/>
      <c r="U584" s="7"/>
      <c r="V584" s="7"/>
      <c r="W584" s="7"/>
    </row>
    <row r="585" spans="1:23" ht="15.75" hidden="1">
      <c r="A585" s="351" t="s">
        <v>386</v>
      </c>
      <c r="B585" s="351"/>
      <c r="C585" s="351"/>
      <c r="D585" s="351"/>
      <c r="E585" s="351"/>
      <c r="F585" s="131"/>
      <c r="G585" s="132"/>
      <c r="H585" s="132">
        <f t="shared" ref="H585:P585" si="4">H287</f>
        <v>0</v>
      </c>
      <c r="I585" s="132">
        <f t="shared" si="4"/>
        <v>0</v>
      </c>
      <c r="J585" s="132">
        <f t="shared" si="4"/>
        <v>0</v>
      </c>
      <c r="K585" s="132">
        <f t="shared" si="4"/>
        <v>0</v>
      </c>
      <c r="L585" s="132">
        <f t="shared" si="4"/>
        <v>0</v>
      </c>
      <c r="M585" s="132">
        <f t="shared" si="4"/>
        <v>0</v>
      </c>
      <c r="N585" s="132">
        <f t="shared" si="4"/>
        <v>0</v>
      </c>
      <c r="O585" s="132">
        <f t="shared" si="4"/>
        <v>0</v>
      </c>
      <c r="P585" s="132" t="e">
        <f t="shared" si="4"/>
        <v>#DIV/0!</v>
      </c>
      <c r="Q585" s="7"/>
      <c r="R585" s="7"/>
      <c r="S585" s="7"/>
      <c r="T585" s="7"/>
      <c r="U585" s="7"/>
      <c r="V585" s="7"/>
      <c r="W585" s="7"/>
    </row>
    <row r="586" spans="1:23" ht="16.5" thickBot="1">
      <c r="A586" s="351" t="s">
        <v>387</v>
      </c>
      <c r="B586" s="351"/>
      <c r="C586" s="351"/>
      <c r="D586" s="351"/>
      <c r="E586" s="351"/>
      <c r="F586" s="131"/>
      <c r="G586" s="132"/>
      <c r="H586" s="132">
        <f t="shared" ref="H586:P586" si="5">H379+H324</f>
        <v>0</v>
      </c>
      <c r="I586" s="132">
        <f t="shared" si="5"/>
        <v>330</v>
      </c>
      <c r="J586" s="132">
        <f t="shared" si="5"/>
        <v>0</v>
      </c>
      <c r="K586" s="132">
        <f t="shared" si="5"/>
        <v>0</v>
      </c>
      <c r="L586" s="132">
        <f t="shared" si="5"/>
        <v>0</v>
      </c>
      <c r="M586" s="132">
        <f t="shared" si="5"/>
        <v>0</v>
      </c>
      <c r="N586" s="132">
        <f t="shared" si="5"/>
        <v>0</v>
      </c>
      <c r="O586" s="132">
        <f t="shared" si="5"/>
        <v>0</v>
      </c>
      <c r="P586" s="132" t="e">
        <f t="shared" si="5"/>
        <v>#DIV/0!</v>
      </c>
      <c r="Q586" s="7"/>
      <c r="R586" s="7"/>
      <c r="S586" s="7"/>
      <c r="T586" s="7"/>
      <c r="U586" s="7"/>
      <c r="V586" s="7"/>
      <c r="W586" s="7"/>
    </row>
    <row r="587" spans="1:23" ht="16.5" thickBot="1">
      <c r="A587" s="351" t="s">
        <v>388</v>
      </c>
      <c r="B587" s="351"/>
      <c r="C587" s="351"/>
      <c r="D587" s="351"/>
      <c r="E587" s="351"/>
      <c r="F587" s="131"/>
      <c r="G587" s="132"/>
      <c r="H587" s="132">
        <f>H426</f>
        <v>99</v>
      </c>
      <c r="I587" s="132">
        <f>I426</f>
        <v>49</v>
      </c>
      <c r="J587" s="132">
        <f t="shared" ref="H587:P587" si="6">J572</f>
        <v>0</v>
      </c>
      <c r="K587" s="132">
        <f t="shared" si="6"/>
        <v>0</v>
      </c>
      <c r="L587" s="132">
        <f t="shared" si="6"/>
        <v>0</v>
      </c>
      <c r="M587" s="132">
        <f t="shared" si="6"/>
        <v>0</v>
      </c>
      <c r="N587" s="132">
        <f>N426</f>
        <v>4</v>
      </c>
      <c r="O587" s="132">
        <f>O426</f>
        <v>0</v>
      </c>
      <c r="P587" s="132" t="e">
        <f t="shared" si="6"/>
        <v>#DIV/0!</v>
      </c>
      <c r="Q587" s="7"/>
      <c r="R587" s="7"/>
      <c r="S587" s="7"/>
      <c r="T587" s="7"/>
      <c r="U587" s="7"/>
      <c r="V587" s="7"/>
      <c r="W587" s="7"/>
    </row>
    <row r="588" spans="1:23" ht="16.5" thickBot="1">
      <c r="A588" s="351" t="s">
        <v>428</v>
      </c>
      <c r="B588" s="351"/>
      <c r="C588" s="351"/>
      <c r="D588" s="351"/>
      <c r="E588" s="351"/>
      <c r="F588" s="131"/>
      <c r="G588" s="132"/>
      <c r="H588" s="132">
        <f t="shared" ref="H588:P588" si="7">H578</f>
        <v>0</v>
      </c>
      <c r="I588" s="132">
        <f t="shared" si="7"/>
        <v>0</v>
      </c>
      <c r="J588" s="132">
        <f t="shared" si="7"/>
        <v>0</v>
      </c>
      <c r="K588" s="132">
        <f t="shared" si="7"/>
        <v>0</v>
      </c>
      <c r="L588" s="132">
        <f t="shared" si="7"/>
        <v>0</v>
      </c>
      <c r="M588" s="132">
        <f t="shared" si="7"/>
        <v>0</v>
      </c>
      <c r="N588" s="132">
        <f t="shared" si="7"/>
        <v>0</v>
      </c>
      <c r="O588" s="132">
        <f t="shared" si="7"/>
        <v>0</v>
      </c>
      <c r="P588" s="132" t="e">
        <f t="shared" si="7"/>
        <v>#DIV/0!</v>
      </c>
      <c r="Q588" s="7"/>
      <c r="R588" s="7"/>
      <c r="S588" s="7"/>
      <c r="T588" s="7"/>
      <c r="U588" s="7"/>
      <c r="V588" s="7"/>
      <c r="W588" s="7"/>
    </row>
    <row r="589" spans="1:23" ht="13.5" thickBot="1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"/>
      <c r="O589" s="3"/>
      <c r="P589" s="3"/>
      <c r="Q589" s="7"/>
      <c r="R589" s="7"/>
      <c r="S589" s="7"/>
      <c r="T589" s="7"/>
      <c r="U589" s="7"/>
      <c r="V589" s="7"/>
      <c r="W589" s="7"/>
    </row>
    <row r="590" spans="1:23" ht="15" thickTop="1">
      <c r="A590" s="353" t="s">
        <v>1018</v>
      </c>
      <c r="B590" s="353"/>
      <c r="C590" s="353"/>
      <c r="D590" s="353"/>
      <c r="E590" s="353"/>
      <c r="F590" s="353"/>
      <c r="G590" s="353"/>
      <c r="H590" s="353"/>
      <c r="I590" s="353"/>
      <c r="J590" s="353"/>
      <c r="K590" s="353"/>
      <c r="L590" s="353"/>
      <c r="M590" s="353"/>
      <c r="N590" s="134"/>
      <c r="O590" s="134"/>
      <c r="P590" s="134"/>
      <c r="Q590" s="7"/>
      <c r="R590" s="7"/>
      <c r="S590" s="7"/>
      <c r="T590" s="7"/>
      <c r="U590" s="7"/>
      <c r="V590" s="7"/>
      <c r="W590" s="7"/>
    </row>
    <row r="591" spans="1:23" ht="15">
      <c r="A591" s="135"/>
      <c r="B591" s="136"/>
      <c r="C591" s="137"/>
      <c r="D591" s="138"/>
      <c r="E591" s="136"/>
      <c r="F591" s="136"/>
      <c r="G591" s="139"/>
      <c r="H591" s="140"/>
      <c r="I591" s="141"/>
      <c r="J591" s="354" t="s">
        <v>390</v>
      </c>
      <c r="K591" s="354"/>
      <c r="L591" s="354"/>
      <c r="M591" s="354"/>
      <c r="N591" s="299"/>
      <c r="O591" s="299"/>
      <c r="P591" s="299"/>
      <c r="Q591" s="7"/>
      <c r="R591" s="7"/>
      <c r="S591" s="7"/>
      <c r="T591" s="7"/>
      <c r="U591" s="7"/>
      <c r="V591" s="7"/>
      <c r="W591" s="7"/>
    </row>
    <row r="592" spans="1:23" ht="15">
      <c r="A592" s="143"/>
      <c r="B592" s="144"/>
      <c r="C592" s="144"/>
      <c r="D592" s="145"/>
      <c r="E592" s="146"/>
      <c r="F592" s="144"/>
      <c r="G592" s="147"/>
      <c r="H592" s="148"/>
      <c r="I592" s="149"/>
      <c r="J592" s="150"/>
      <c r="K592" s="144"/>
      <c r="L592" s="144"/>
      <c r="M592" s="151"/>
      <c r="N592" s="151"/>
      <c r="O592" s="151"/>
      <c r="P592" s="151"/>
      <c r="Q592" s="7"/>
      <c r="R592" s="7"/>
      <c r="S592" s="7"/>
      <c r="T592" s="7"/>
      <c r="U592" s="7"/>
      <c r="V592" s="7"/>
      <c r="W592" s="7"/>
    </row>
    <row r="593" spans="1:23" ht="15.75">
      <c r="A593" s="347" t="s">
        <v>841</v>
      </c>
      <c r="B593" s="347"/>
      <c r="C593" s="347"/>
      <c r="D593" s="348" t="s">
        <v>843</v>
      </c>
      <c r="E593" s="348"/>
      <c r="F593" s="348"/>
      <c r="G593" s="348"/>
      <c r="H593" s="348"/>
      <c r="I593" s="348"/>
      <c r="J593" s="349" t="s">
        <v>391</v>
      </c>
      <c r="K593" s="349"/>
      <c r="L593" s="349"/>
      <c r="M593" s="349"/>
      <c r="N593" s="298"/>
      <c r="O593" s="298"/>
      <c r="P593" s="298"/>
      <c r="Q593" s="7"/>
      <c r="R593" s="7"/>
      <c r="S593" s="7"/>
      <c r="T593" s="7"/>
      <c r="U593" s="7"/>
      <c r="V593" s="7"/>
      <c r="W593" s="7"/>
    </row>
    <row r="594" spans="1:23" ht="15.75" thickBot="1">
      <c r="A594" s="355" t="s">
        <v>842</v>
      </c>
      <c r="B594" s="355"/>
      <c r="C594" s="355"/>
      <c r="D594" s="356" t="s">
        <v>392</v>
      </c>
      <c r="E594" s="356"/>
      <c r="F594" s="356"/>
      <c r="G594" s="356"/>
      <c r="H594" s="356"/>
      <c r="I594" s="356"/>
      <c r="J594" s="357" t="s">
        <v>393</v>
      </c>
      <c r="K594" s="357"/>
      <c r="L594" s="357"/>
      <c r="M594" s="357"/>
      <c r="N594" s="300"/>
      <c r="O594" s="300"/>
      <c r="P594" s="300"/>
      <c r="Q594" s="7"/>
      <c r="R594" s="7"/>
      <c r="S594" s="7"/>
      <c r="T594" s="7"/>
      <c r="U594" s="7"/>
      <c r="V594" s="7"/>
      <c r="W594" s="7"/>
    </row>
    <row r="595" spans="1:23" ht="15" thickTop="1">
      <c r="A595" s="154"/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154" t="s">
        <v>394</v>
      </c>
      <c r="B596" s="154"/>
      <c r="C596" s="154"/>
      <c r="D596" s="154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395</v>
      </c>
      <c r="B597" s="358"/>
      <c r="C597" s="154">
        <f>Total!B37</f>
        <v>57589</v>
      </c>
      <c r="D597" s="157"/>
      <c r="E597" s="155"/>
      <c r="F597" s="154"/>
      <c r="G597" s="155"/>
      <c r="H597" s="156"/>
      <c r="I597" s="156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 ht="14.25">
      <c r="A598" s="358" t="s">
        <v>396</v>
      </c>
      <c r="B598" s="358"/>
      <c r="C598" s="158">
        <f>Total!C37</f>
        <v>6904</v>
      </c>
      <c r="D598" s="159"/>
      <c r="E598" s="160"/>
      <c r="F598" s="7"/>
      <c r="G598" s="160"/>
      <c r="H598" s="161"/>
      <c r="I598" s="161"/>
      <c r="J598" s="154"/>
      <c r="K598" s="154"/>
      <c r="L598" s="154"/>
      <c r="M598" s="154"/>
      <c r="N598" s="154"/>
      <c r="O598" s="154"/>
      <c r="P598" s="154"/>
      <c r="Q598" s="7"/>
      <c r="R598" s="7"/>
      <c r="S598" s="7"/>
      <c r="T598" s="7"/>
      <c r="U598" s="7"/>
      <c r="V598" s="7"/>
      <c r="W598" s="7"/>
    </row>
    <row r="599" spans="1:23">
      <c r="C599" s="35">
        <f>SUM(C597:C598)</f>
        <v>64493</v>
      </c>
    </row>
  </sheetData>
  <sheetProtection selectLockedCells="1" selectUnlockedCells="1"/>
  <mergeCells count="79">
    <mergeCell ref="A380:G380"/>
    <mergeCell ref="A426:F426"/>
    <mergeCell ref="A381:A425"/>
    <mergeCell ref="A427:A571"/>
    <mergeCell ref="B224:G224"/>
    <mergeCell ref="B247:G247"/>
    <mergeCell ref="A248:F248"/>
    <mergeCell ref="A249:A379"/>
    <mergeCell ref="G250:G260"/>
    <mergeCell ref="A109:A247"/>
    <mergeCell ref="G110:G117"/>
    <mergeCell ref="B134:G134"/>
    <mergeCell ref="B199:G199"/>
    <mergeCell ref="G225:G227"/>
    <mergeCell ref="G200:G205"/>
    <mergeCell ref="A597:B597"/>
    <mergeCell ref="A598:B598"/>
    <mergeCell ref="A593:C593"/>
    <mergeCell ref="D593:I593"/>
    <mergeCell ref="A572:F572"/>
    <mergeCell ref="A573:A577"/>
    <mergeCell ref="A578:F578"/>
    <mergeCell ref="A579:G579"/>
    <mergeCell ref="A585:E585"/>
    <mergeCell ref="J593:M593"/>
    <mergeCell ref="A594:C594"/>
    <mergeCell ref="D594:I594"/>
    <mergeCell ref="J594:M594"/>
    <mergeCell ref="A586:E586"/>
    <mergeCell ref="A587:E587"/>
    <mergeCell ref="A588:E588"/>
    <mergeCell ref="A589:M589"/>
    <mergeCell ref="A590:M590"/>
    <mergeCell ref="J591:M591"/>
    <mergeCell ref="L580:M580"/>
    <mergeCell ref="A581:E581"/>
    <mergeCell ref="A582:E582"/>
    <mergeCell ref="A583:E583"/>
    <mergeCell ref="A584:E584"/>
    <mergeCell ref="A580:E580"/>
    <mergeCell ref="G580:K580"/>
    <mergeCell ref="N381:O381"/>
    <mergeCell ref="H481:H483"/>
    <mergeCell ref="H506:H507"/>
    <mergeCell ref="I560:I561"/>
    <mergeCell ref="H562:H563"/>
    <mergeCell ref="N250:O250"/>
    <mergeCell ref="N252:O252"/>
    <mergeCell ref="B287:G287"/>
    <mergeCell ref="B324:G324"/>
    <mergeCell ref="B379:G379"/>
    <mergeCell ref="N136:O136"/>
    <mergeCell ref="N140:O140"/>
    <mergeCell ref="B181:G181"/>
    <mergeCell ref="N182:O182"/>
    <mergeCell ref="G183:G187"/>
    <mergeCell ref="N184:O184"/>
    <mergeCell ref="G135:G140"/>
    <mergeCell ref="H69:H70"/>
    <mergeCell ref="B74:G74"/>
    <mergeCell ref="G75:G80"/>
    <mergeCell ref="B107:G107"/>
    <mergeCell ref="A108:F108"/>
    <mergeCell ref="A13:A107"/>
    <mergeCell ref="G14:G20"/>
    <mergeCell ref="B48:G48"/>
    <mergeCell ref="G49:G65"/>
    <mergeCell ref="P8:P11"/>
    <mergeCell ref="C9:F9"/>
    <mergeCell ref="D10:F10"/>
    <mergeCell ref="D11:F11"/>
    <mergeCell ref="D12:F12"/>
    <mergeCell ref="N49:O49"/>
    <mergeCell ref="A3:K3"/>
    <mergeCell ref="B7:I7"/>
    <mergeCell ref="A8:G8"/>
    <mergeCell ref="H8:I9"/>
    <mergeCell ref="J8:K9"/>
    <mergeCell ref="N8:O9"/>
  </mergeCells>
  <printOptions horizontalCentered="1"/>
  <pageMargins left="0.39370078740157483" right="0.39370078740157483" top="0.6692913385826772" bottom="0.6692913385826772" header="0.39370078740157483" footer="0.39370078740157483"/>
  <pageSetup paperSize="9" scale="54" firstPageNumber="0" orientation="portrait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1:AE599"/>
  <sheetViews>
    <sheetView zoomScale="80" zoomScaleNormal="80" workbookViewId="0">
      <pane xSplit="6" ySplit="13" topLeftCell="G198" activePane="bottomRight" state="frozen"/>
      <selection pane="topRight" activeCell="G1" sqref="G1"/>
      <selection pane="bottomLeft" activeCell="A379" sqref="A379"/>
      <selection pane="bottomRight" activeCell="K183" sqref="K183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 t="s">
        <v>19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1027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859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859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2.75" hidden="1" customHeight="1">
      <c r="A14" s="325"/>
      <c r="B14" s="57" t="s">
        <v>40</v>
      </c>
      <c r="C14" s="58"/>
      <c r="D14" s="59"/>
      <c r="E14" s="60"/>
      <c r="F14" s="61"/>
      <c r="G14" s="303"/>
      <c r="H14" s="62"/>
      <c r="I14" s="63"/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2.75" hidden="1" customHeight="1">
      <c r="A15" s="325"/>
      <c r="B15" s="57" t="s">
        <v>41</v>
      </c>
      <c r="C15" s="58"/>
      <c r="D15" s="59"/>
      <c r="E15" s="60"/>
      <c r="F15" s="61"/>
      <c r="G15" s="303"/>
      <c r="H15" s="62"/>
      <c r="I15" s="63"/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2.75" hidden="1" customHeight="1">
      <c r="A16" s="325"/>
      <c r="B16" s="57" t="s">
        <v>38</v>
      </c>
      <c r="C16" s="58"/>
      <c r="D16" s="59"/>
      <c r="E16" s="60"/>
      <c r="F16" s="61"/>
      <c r="G16" s="303"/>
      <c r="H16" s="62"/>
      <c r="I16" s="62"/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2.75" hidden="1" customHeight="1">
      <c r="A17" s="325"/>
      <c r="B17" s="57" t="s">
        <v>37</v>
      </c>
      <c r="C17" s="58"/>
      <c r="D17" s="59"/>
      <c r="E17" s="60"/>
      <c r="F17" s="61"/>
      <c r="G17" s="303"/>
      <c r="H17" s="62"/>
      <c r="I17" s="62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 thickBot="1">
      <c r="A18" s="325"/>
      <c r="B18" s="57" t="s">
        <v>666</v>
      </c>
      <c r="C18" s="58"/>
      <c r="D18" s="59"/>
      <c r="E18" s="60"/>
      <c r="F18" s="61"/>
      <c r="G18" s="303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65</v>
      </c>
      <c r="C19" s="58" t="s">
        <v>54</v>
      </c>
      <c r="D19" s="59" t="s">
        <v>43</v>
      </c>
      <c r="E19" s="60"/>
      <c r="F19" s="61"/>
      <c r="G19" s="303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303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39</v>
      </c>
      <c r="C27" s="58"/>
      <c r="D27" s="59"/>
      <c r="E27" s="60"/>
      <c r="F27" s="61"/>
      <c r="G27" s="428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40</v>
      </c>
      <c r="C28" s="58"/>
      <c r="D28" s="59"/>
      <c r="E28" s="60"/>
      <c r="F28" s="61"/>
      <c r="G28" s="428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41</v>
      </c>
      <c r="C29" s="58"/>
      <c r="D29" s="59"/>
      <c r="E29" s="60"/>
      <c r="F29" s="61"/>
      <c r="G29" s="428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hidden="1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0</v>
      </c>
      <c r="I48" s="69">
        <f>SUM(I13:I47)</f>
        <v>0</v>
      </c>
      <c r="J48" s="70">
        <f>SUM(J13:J47)</f>
        <v>0</v>
      </c>
      <c r="K48" s="70">
        <f>SUM(K13:K47)</f>
        <v>0</v>
      </c>
      <c r="L48" s="71">
        <f>IF(H48=0,0,(I48/H48*100))</f>
        <v>0</v>
      </c>
      <c r="M48" s="72">
        <f>IF(K48=0,0,(J48/K48*100))</f>
        <v>0</v>
      </c>
      <c r="N48" s="72"/>
      <c r="O48" s="72"/>
      <c r="P48" s="73" t="e">
        <f>N48/(N48+O48)*100</f>
        <v>#DIV/0!</v>
      </c>
      <c r="Q48" s="7"/>
      <c r="R48" s="7"/>
      <c r="S48" s="7"/>
      <c r="T48" s="7"/>
      <c r="U48" s="7"/>
      <c r="V48" s="7"/>
      <c r="W48" s="7"/>
    </row>
    <row r="49" spans="1:23" ht="15.2" hidden="1" customHeight="1">
      <c r="A49" s="325"/>
      <c r="B49" s="57" t="s">
        <v>38</v>
      </c>
      <c r="C49" s="58" t="s">
        <v>42</v>
      </c>
      <c r="D49" s="59" t="s">
        <v>43</v>
      </c>
      <c r="E49" s="60"/>
      <c r="F49" s="61"/>
      <c r="G49" s="326"/>
      <c r="H49" s="62"/>
      <c r="I49" s="62"/>
      <c r="J49" s="58"/>
      <c r="K49" s="55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5.2" hidden="1" customHeight="1">
      <c r="A50" s="325"/>
      <c r="B50" s="57" t="s">
        <v>61</v>
      </c>
      <c r="C50" s="58" t="s">
        <v>42</v>
      </c>
      <c r="D50" s="59" t="s">
        <v>43</v>
      </c>
      <c r="E50" s="60"/>
      <c r="F50" s="61"/>
      <c r="G50" s="326"/>
      <c r="H50" s="62"/>
      <c r="I50" s="62"/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hidden="1" customHeight="1">
      <c r="A51" s="325"/>
      <c r="B51" s="57" t="s">
        <v>63</v>
      </c>
      <c r="C51" s="58" t="s">
        <v>54</v>
      </c>
      <c r="D51" s="59" t="s">
        <v>43</v>
      </c>
      <c r="E51" s="60"/>
      <c r="F51" s="61"/>
      <c r="G51" s="326"/>
      <c r="H51" s="62"/>
      <c r="I51" s="62"/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hidden="1" customHeight="1">
      <c r="A52" s="325"/>
      <c r="B52" s="57" t="s">
        <v>64</v>
      </c>
      <c r="C52" s="58" t="s">
        <v>42</v>
      </c>
      <c r="D52" s="59" t="s">
        <v>43</v>
      </c>
      <c r="E52" s="60"/>
      <c r="F52" s="61"/>
      <c r="G52" s="326"/>
      <c r="H52" s="64"/>
      <c r="I52" s="64"/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hidden="1" customHeight="1">
      <c r="A53" s="325"/>
      <c r="B53" s="57" t="s">
        <v>70</v>
      </c>
      <c r="C53" s="58" t="s">
        <v>42</v>
      </c>
      <c r="D53" s="59" t="s">
        <v>43</v>
      </c>
      <c r="E53" s="60"/>
      <c r="F53" s="61"/>
      <c r="G53" s="326"/>
      <c r="H53" s="64"/>
      <c r="I53" s="64"/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hidden="1" customHeight="1">
      <c r="A54" s="325"/>
      <c r="B54" s="57" t="s">
        <v>40</v>
      </c>
      <c r="C54" s="58" t="s">
        <v>42</v>
      </c>
      <c r="D54" s="59" t="s">
        <v>306</v>
      </c>
      <c r="E54" s="60"/>
      <c r="F54" s="61"/>
      <c r="G54" s="326"/>
      <c r="H54" s="64"/>
      <c r="I54" s="64"/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hidden="1" customHeight="1">
      <c r="A55" s="325"/>
      <c r="B55" s="57" t="s">
        <v>41</v>
      </c>
      <c r="C55" s="59" t="s">
        <v>306</v>
      </c>
      <c r="D55" s="59" t="s">
        <v>306</v>
      </c>
      <c r="E55" s="60"/>
      <c r="F55" s="61"/>
      <c r="G55" s="326"/>
      <c r="H55" s="64"/>
      <c r="I55" s="64"/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hidden="1" customHeight="1">
      <c r="A56" s="325"/>
      <c r="B56" s="57" t="s">
        <v>429</v>
      </c>
      <c r="C56" s="58" t="s">
        <v>54</v>
      </c>
      <c r="D56" s="59" t="s">
        <v>49</v>
      </c>
      <c r="E56" s="60"/>
      <c r="F56" s="61"/>
      <c r="G56" s="326"/>
      <c r="H56" s="64"/>
      <c r="I56" s="64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5.2" hidden="1" customHeight="1" thickBot="1">
      <c r="A57" s="325"/>
      <c r="B57" s="57" t="s">
        <v>37</v>
      </c>
      <c r="C57" s="58" t="s">
        <v>42</v>
      </c>
      <c r="D57" s="59" t="s">
        <v>43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5.2" hidden="1" customHeight="1">
      <c r="A58" s="325"/>
      <c r="B58" s="57" t="s">
        <v>62</v>
      </c>
      <c r="C58" s="58" t="s">
        <v>54</v>
      </c>
      <c r="D58" s="59" t="s">
        <v>43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 thickBot="1">
      <c r="A59" s="325"/>
      <c r="B59" s="57" t="s">
        <v>445</v>
      </c>
      <c r="C59" s="58" t="s">
        <v>54</v>
      </c>
      <c r="D59" s="59" t="s">
        <v>43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62</v>
      </c>
      <c r="C60" s="58" t="s">
        <v>186</v>
      </c>
      <c r="D60" s="58" t="s">
        <v>186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hidden="1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0</v>
      </c>
      <c r="I74" s="77">
        <f>SUM(I49:I73)</f>
        <v>0</v>
      </c>
      <c r="J74" s="77">
        <f>SUM(J49:J73)</f>
        <v>0</v>
      </c>
      <c r="K74" s="77">
        <f>SUM(K49:K73)</f>
        <v>0</v>
      </c>
      <c r="L74" s="78">
        <f>IF(H74=0,0,(I74/H74*100))</f>
        <v>0</v>
      </c>
      <c r="M74" s="73">
        <f>IF(K74=0,0,(I74/K74*100))</f>
        <v>0</v>
      </c>
      <c r="N74" s="73"/>
      <c r="O74" s="73"/>
      <c r="P74" s="73" t="e">
        <f>N74/(N74+O74)*100</f>
        <v>#DIV/0!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75</v>
      </c>
      <c r="C75" s="58" t="s">
        <v>76</v>
      </c>
      <c r="D75" s="58" t="s">
        <v>77</v>
      </c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hidden="1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</f>
        <v>0</v>
      </c>
      <c r="I108" s="77">
        <f>I74</f>
        <v>0</v>
      </c>
      <c r="J108" s="77">
        <f>J74</f>
        <v>0</v>
      </c>
      <c r="K108" s="77">
        <f>K74</f>
        <v>0</v>
      </c>
      <c r="L108" s="78">
        <f>IF(H108=0,0,(I108/H108*100))</f>
        <v>0</v>
      </c>
      <c r="M108" s="73">
        <f>IF(K108=0,0,(I108/K108*100))</f>
        <v>0</v>
      </c>
      <c r="N108" s="77">
        <f>N48+N74</f>
        <v>0</v>
      </c>
      <c r="O108" s="77">
        <f>O48+O74</f>
        <v>0</v>
      </c>
      <c r="P108" s="73" t="e">
        <f>N108/(N108+O108)*100</f>
        <v>#DIV/0!</v>
      </c>
      <c r="Q108" s="7"/>
      <c r="R108" s="7"/>
      <c r="S108" s="7"/>
      <c r="T108" s="7"/>
      <c r="U108" s="7"/>
      <c r="V108" s="7"/>
      <c r="W108" s="7"/>
    </row>
    <row r="109" spans="1:23" ht="12.75" hidden="1" customHeight="1">
      <c r="A109" s="314" t="s">
        <v>106</v>
      </c>
      <c r="B109" s="57" t="s">
        <v>107</v>
      </c>
      <c r="C109" s="58" t="s">
        <v>108</v>
      </c>
      <c r="D109" s="59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536</v>
      </c>
      <c r="C110" s="58" t="s">
        <v>79</v>
      </c>
      <c r="D110" s="58" t="s">
        <v>79</v>
      </c>
      <c r="E110" s="60"/>
      <c r="F110" s="81"/>
      <c r="G110" s="359"/>
      <c r="H110" s="62"/>
      <c r="I110" s="62"/>
      <c r="J110" s="58"/>
      <c r="K110" s="83">
        <v>22</v>
      </c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2" customHeight="1">
      <c r="A111" s="314"/>
      <c r="B111" s="57" t="s">
        <v>1025</v>
      </c>
      <c r="C111" s="58" t="s">
        <v>108</v>
      </c>
      <c r="D111" s="58"/>
      <c r="E111" s="60"/>
      <c r="F111" s="81"/>
      <c r="G111" s="359"/>
      <c r="H111" s="62"/>
      <c r="I111" s="62"/>
      <c r="J111" s="58"/>
      <c r="K111" s="83">
        <v>240</v>
      </c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2.75" customHeight="1" thickBot="1">
      <c r="A112" s="314"/>
      <c r="B112" s="57" t="s">
        <v>561</v>
      </c>
      <c r="C112" s="58" t="s">
        <v>108</v>
      </c>
      <c r="D112" s="58"/>
      <c r="E112" s="60"/>
      <c r="F112" s="81"/>
      <c r="G112" s="359"/>
      <c r="H112" s="62"/>
      <c r="I112" s="62"/>
      <c r="J112" s="58"/>
      <c r="K112" s="83">
        <v>8</v>
      </c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hidden="1" customHeight="1" thickBot="1">
      <c r="A113" s="314"/>
      <c r="B113" s="57" t="s">
        <v>109</v>
      </c>
      <c r="C113" s="58" t="s">
        <v>108</v>
      </c>
      <c r="D113" s="58"/>
      <c r="E113" s="60"/>
      <c r="F113" s="81"/>
      <c r="G113" s="359"/>
      <c r="H113" s="62"/>
      <c r="I113" s="62"/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hidden="1" customHeight="1">
      <c r="A114" s="314"/>
      <c r="B114" s="57" t="s">
        <v>142</v>
      </c>
      <c r="C114" s="58" t="s">
        <v>108</v>
      </c>
      <c r="D114" s="58"/>
      <c r="E114" s="60"/>
      <c r="F114" s="81"/>
      <c r="G114" s="359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563</v>
      </c>
      <c r="C115" s="58"/>
      <c r="D115" s="58" t="s">
        <v>79</v>
      </c>
      <c r="E115" s="60"/>
      <c r="F115" s="81"/>
      <c r="G115" s="359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82</v>
      </c>
      <c r="C116" s="58" t="s">
        <v>159</v>
      </c>
      <c r="D116" s="58" t="s">
        <v>159</v>
      </c>
      <c r="E116" s="58" t="s">
        <v>192</v>
      </c>
      <c r="F116" s="81"/>
      <c r="G116" s="359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564</v>
      </c>
      <c r="C117" s="58" t="s">
        <v>108</v>
      </c>
      <c r="D117" s="59"/>
      <c r="E117" s="60"/>
      <c r="F117" s="81"/>
      <c r="G117" s="359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 t="s">
        <v>160</v>
      </c>
      <c r="C118" s="58" t="s">
        <v>108</v>
      </c>
      <c r="D118" s="59"/>
      <c r="E118" s="60"/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326</v>
      </c>
      <c r="C119" s="58" t="s">
        <v>108</v>
      </c>
      <c r="D119" s="59"/>
      <c r="E119" s="60"/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0</v>
      </c>
      <c r="I134" s="77">
        <f>SUM(I109:I133)</f>
        <v>0</v>
      </c>
      <c r="J134" s="77">
        <f>SUM(J109:J133)</f>
        <v>0</v>
      </c>
      <c r="K134" s="77">
        <f>SUM(K109:K133)</f>
        <v>270</v>
      </c>
      <c r="L134" s="78">
        <f>IF(H134=0,0,(I134/H134*100))</f>
        <v>0</v>
      </c>
      <c r="M134" s="73">
        <f>IF(K134=0,0,(I134/K134*100))</f>
        <v>0</v>
      </c>
      <c r="N134" s="73"/>
      <c r="O134" s="73"/>
      <c r="P134" s="73" t="e">
        <f>N134/(N134+O134)*100</f>
        <v>#DIV/0!</v>
      </c>
      <c r="Q134" s="7"/>
      <c r="R134" s="7"/>
      <c r="S134" s="7"/>
      <c r="T134" s="7"/>
      <c r="U134" s="7"/>
      <c r="V134" s="7"/>
      <c r="W134" s="7"/>
    </row>
    <row r="135" spans="1:23" ht="15.2" hidden="1" customHeight="1">
      <c r="A135" s="314"/>
      <c r="B135" s="57" t="s">
        <v>112</v>
      </c>
      <c r="C135" s="58" t="s">
        <v>76</v>
      </c>
      <c r="D135" s="59" t="s">
        <v>515</v>
      </c>
      <c r="E135" s="60"/>
      <c r="F135" s="81"/>
      <c r="G135" s="363"/>
      <c r="H135" s="58"/>
      <c r="I135" s="58"/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hidden="1" customHeight="1">
      <c r="A136" s="314"/>
      <c r="B136" s="57" t="s">
        <v>153</v>
      </c>
      <c r="C136" s="58" t="s">
        <v>91</v>
      </c>
      <c r="D136" s="59" t="s">
        <v>618</v>
      </c>
      <c r="E136" s="60"/>
      <c r="F136" s="81"/>
      <c r="G136" s="363"/>
      <c r="H136" s="58"/>
      <c r="I136" s="58"/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hidden="1" customHeight="1">
      <c r="A137" s="314"/>
      <c r="B137" s="57" t="s">
        <v>112</v>
      </c>
      <c r="C137" s="58" t="s">
        <v>76</v>
      </c>
      <c r="D137" s="59" t="s">
        <v>113</v>
      </c>
      <c r="E137" s="60"/>
      <c r="F137" s="81"/>
      <c r="G137" s="363"/>
      <c r="H137" s="58"/>
      <c r="I137" s="58"/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hidden="1" customHeight="1">
      <c r="A138" s="314"/>
      <c r="B138" s="57" t="s">
        <v>670</v>
      </c>
      <c r="C138" s="58" t="s">
        <v>108</v>
      </c>
      <c r="D138" s="59"/>
      <c r="E138" s="60"/>
      <c r="F138" s="81"/>
      <c r="G138" s="363"/>
      <c r="H138" s="58"/>
      <c r="I138" s="58"/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hidden="1" customHeight="1">
      <c r="A139" s="314"/>
      <c r="B139" s="57" t="s">
        <v>135</v>
      </c>
      <c r="C139" s="58" t="s">
        <v>42</v>
      </c>
      <c r="D139" s="58" t="s">
        <v>502</v>
      </c>
      <c r="E139" s="60"/>
      <c r="F139" s="81"/>
      <c r="G139" s="363"/>
      <c r="H139" s="58"/>
      <c r="I139" s="58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hidden="1" customHeight="1">
      <c r="A140" s="314"/>
      <c r="B140" s="57" t="s">
        <v>470</v>
      </c>
      <c r="C140" s="58"/>
      <c r="D140" s="58" t="s">
        <v>226</v>
      </c>
      <c r="E140" s="60"/>
      <c r="F140" s="81"/>
      <c r="G140" s="363"/>
      <c r="H140" s="62"/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2.75" hidden="1" customHeight="1">
      <c r="A141" s="314"/>
      <c r="B141" s="57" t="s">
        <v>89</v>
      </c>
      <c r="C141" s="58" t="s">
        <v>42</v>
      </c>
      <c r="D141" s="58" t="s">
        <v>523</v>
      </c>
      <c r="E141" s="60" t="s">
        <v>137</v>
      </c>
      <c r="F141" s="81"/>
      <c r="G141" s="82"/>
      <c r="H141" s="62"/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2.75" hidden="1" customHeight="1">
      <c r="A142" s="314"/>
      <c r="B142" s="57" t="s">
        <v>89</v>
      </c>
      <c r="C142" s="58" t="s">
        <v>42</v>
      </c>
      <c r="D142" s="58" t="s">
        <v>136</v>
      </c>
      <c r="E142" s="60" t="s">
        <v>137</v>
      </c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2.75" hidden="1" customHeight="1">
      <c r="A143" s="314"/>
      <c r="B143" s="57" t="s">
        <v>78</v>
      </c>
      <c r="C143" s="58" t="s">
        <v>42</v>
      </c>
      <c r="D143" s="58" t="s">
        <v>79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658</v>
      </c>
      <c r="C144" s="58" t="s">
        <v>108</v>
      </c>
      <c r="D144" s="59"/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529</v>
      </c>
      <c r="C145" s="58"/>
      <c r="D145" s="59" t="s">
        <v>79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78</v>
      </c>
      <c r="C146" s="58" t="s">
        <v>42</v>
      </c>
      <c r="D146" s="59" t="s">
        <v>79</v>
      </c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 thickBot="1">
      <c r="A147" s="314"/>
      <c r="B147" s="57" t="s">
        <v>672</v>
      </c>
      <c r="C147" s="58" t="s">
        <v>108</v>
      </c>
      <c r="D147" s="59"/>
      <c r="E147" s="60"/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 t="s">
        <v>196</v>
      </c>
      <c r="C148" s="58"/>
      <c r="D148" s="59" t="s">
        <v>226</v>
      </c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hidden="1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0</v>
      </c>
      <c r="I181" s="77">
        <f>SUM(I135:I180)</f>
        <v>0</v>
      </c>
      <c r="J181" s="77">
        <f>SUM(J135:J180)</f>
        <v>0</v>
      </c>
      <c r="K181" s="77">
        <f>SUM(K135:K180)</f>
        <v>0</v>
      </c>
      <c r="L181" s="78">
        <f>IF(H181=0,0,(I181/H181*100))</f>
        <v>0</v>
      </c>
      <c r="M181" s="73">
        <f>IF(J181=0,0,(K181/J181*100))</f>
        <v>0</v>
      </c>
      <c r="N181" s="73"/>
      <c r="O181" s="73"/>
      <c r="P181" s="73" t="e">
        <f>N181/(N181+O181)*100</f>
        <v>#DIV/0!</v>
      </c>
      <c r="Q181" s="7"/>
      <c r="R181" s="7"/>
      <c r="S181" s="7"/>
      <c r="T181" s="7"/>
      <c r="U181" s="7"/>
      <c r="V181" s="7"/>
      <c r="W181" s="7"/>
    </row>
    <row r="182" spans="1:23" ht="15.2" customHeight="1" thickBot="1">
      <c r="A182" s="314"/>
      <c r="B182" s="57" t="s">
        <v>1026</v>
      </c>
      <c r="C182" s="58" t="s">
        <v>108</v>
      </c>
      <c r="D182" s="59"/>
      <c r="E182" s="60"/>
      <c r="F182" s="81"/>
      <c r="G182" s="82"/>
      <c r="H182" s="58"/>
      <c r="I182" s="58"/>
      <c r="J182" s="58"/>
      <c r="K182" s="86">
        <v>107</v>
      </c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customHeight="1">
      <c r="A183" s="314"/>
      <c r="B183" s="57" t="s">
        <v>537</v>
      </c>
      <c r="C183" s="58" t="s">
        <v>126</v>
      </c>
      <c r="D183" s="58" t="s">
        <v>126</v>
      </c>
      <c r="E183" s="60"/>
      <c r="F183" s="81"/>
      <c r="G183" s="329"/>
      <c r="H183" s="58"/>
      <c r="I183" s="58"/>
      <c r="J183" s="58"/>
      <c r="K183" s="86">
        <v>46</v>
      </c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customHeight="1">
      <c r="A184" s="314"/>
      <c r="B184" s="57" t="s">
        <v>561</v>
      </c>
      <c r="C184" s="58" t="s">
        <v>108</v>
      </c>
      <c r="D184" s="59"/>
      <c r="E184" s="60"/>
      <c r="F184" s="81"/>
      <c r="G184" s="329"/>
      <c r="H184" s="58"/>
      <c r="I184" s="58"/>
      <c r="J184" s="58"/>
      <c r="K184" s="86">
        <v>156</v>
      </c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5.2" customHeight="1" thickBot="1">
      <c r="A185" s="314"/>
      <c r="B185" s="57" t="s">
        <v>117</v>
      </c>
      <c r="C185" s="58" t="s">
        <v>108</v>
      </c>
      <c r="D185" s="59"/>
      <c r="E185" s="60"/>
      <c r="F185" s="81"/>
      <c r="G185" s="329"/>
      <c r="H185" s="58"/>
      <c r="I185" s="58"/>
      <c r="J185" s="58"/>
      <c r="K185" s="83">
        <v>280</v>
      </c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hidden="1" customHeight="1">
      <c r="A186" s="314"/>
      <c r="B186" s="57" t="s">
        <v>80</v>
      </c>
      <c r="C186" s="58" t="s">
        <v>42</v>
      </c>
      <c r="D186" s="59" t="s">
        <v>156</v>
      </c>
      <c r="E186" s="60"/>
      <c r="F186" s="81"/>
      <c r="G186" s="329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153</v>
      </c>
      <c r="C187" s="58" t="s">
        <v>91</v>
      </c>
      <c r="D187" s="59" t="s">
        <v>152</v>
      </c>
      <c r="E187" s="60"/>
      <c r="F187" s="81"/>
      <c r="G187" s="329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 thickBot="1">
      <c r="A188" s="314"/>
      <c r="B188" s="57" t="s">
        <v>153</v>
      </c>
      <c r="C188" s="58" t="s">
        <v>91</v>
      </c>
      <c r="D188" s="59" t="s">
        <v>30</v>
      </c>
      <c r="E188" s="60"/>
      <c r="F188" s="81"/>
      <c r="G188" s="82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404</v>
      </c>
      <c r="C189" s="58"/>
      <c r="D189" s="59" t="s">
        <v>126</v>
      </c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407</v>
      </c>
      <c r="C190" s="58" t="s">
        <v>108</v>
      </c>
      <c r="D190" s="59"/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408</v>
      </c>
      <c r="C191" s="58" t="s">
        <v>108</v>
      </c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5.2" customHeight="1" thickBot="1">
      <c r="A198" s="314"/>
      <c r="B198" s="316" t="s">
        <v>158</v>
      </c>
      <c r="C198" s="316"/>
      <c r="D198" s="316"/>
      <c r="E198" s="316"/>
      <c r="F198" s="316"/>
      <c r="G198" s="316"/>
      <c r="H198" s="77">
        <f>SUM(H182:H197)</f>
        <v>0</v>
      </c>
      <c r="I198" s="77">
        <f>SUM(I182:I197)</f>
        <v>0</v>
      </c>
      <c r="J198" s="77">
        <f>SUM(J182:J197)</f>
        <v>0</v>
      </c>
      <c r="K198" s="77">
        <f>SUM(K182:K197)</f>
        <v>589</v>
      </c>
      <c r="L198" s="78">
        <f>IF(H198=0,0,(I198/H198*100))</f>
        <v>0</v>
      </c>
      <c r="M198" s="73">
        <f>IF(K198=0,0,(I198/K198*100))</f>
        <v>0</v>
      </c>
      <c r="N198" s="73"/>
      <c r="O198" s="73"/>
      <c r="P198" s="73" t="e">
        <f>N198/(N198+O198)*100</f>
        <v>#DIV/0!</v>
      </c>
      <c r="Q198" s="7"/>
      <c r="R198" s="7"/>
      <c r="S198" s="7"/>
      <c r="T198" s="7"/>
      <c r="U198" s="7"/>
      <c r="V198" s="7"/>
      <c r="W198" s="7"/>
    </row>
    <row r="199" spans="1:23" ht="15.2" hidden="1" customHeight="1">
      <c r="A199" s="314"/>
      <c r="B199" s="57" t="s">
        <v>561</v>
      </c>
      <c r="C199" s="58" t="s">
        <v>108</v>
      </c>
      <c r="D199" s="59"/>
      <c r="E199" s="60"/>
      <c r="F199" s="81"/>
      <c r="G199" s="370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5.2" hidden="1" customHeight="1">
      <c r="A200" s="314"/>
      <c r="B200" s="57" t="s">
        <v>426</v>
      </c>
      <c r="C200" s="58" t="s">
        <v>42</v>
      </c>
      <c r="D200" s="59" t="s">
        <v>671</v>
      </c>
      <c r="E200" s="60"/>
      <c r="F200" s="81"/>
      <c r="G200" s="371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5.2" hidden="1" customHeight="1">
      <c r="A201" s="314"/>
      <c r="B201" s="57" t="s">
        <v>82</v>
      </c>
      <c r="C201" s="58" t="s">
        <v>226</v>
      </c>
      <c r="D201" s="58" t="s">
        <v>226</v>
      </c>
      <c r="E201" s="60" t="s">
        <v>192</v>
      </c>
      <c r="F201" s="81"/>
      <c r="G201" s="371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299</v>
      </c>
      <c r="C202" s="58" t="s">
        <v>42</v>
      </c>
      <c r="D202" s="59" t="s">
        <v>226</v>
      </c>
      <c r="E202" s="60"/>
      <c r="F202" s="81"/>
      <c r="G202" s="371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299</v>
      </c>
      <c r="C203" s="58" t="s">
        <v>42</v>
      </c>
      <c r="D203" s="59" t="s">
        <v>476</v>
      </c>
      <c r="E203" s="60"/>
      <c r="F203" s="81"/>
      <c r="G203" s="326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 thickBot="1">
      <c r="A204" s="314"/>
      <c r="B204" s="57" t="s">
        <v>537</v>
      </c>
      <c r="C204" s="58" t="s">
        <v>79</v>
      </c>
      <c r="D204" s="58" t="s">
        <v>79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175</v>
      </c>
      <c r="E212" s="60" t="s">
        <v>176</v>
      </c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 thickBo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5.75" hidden="1" customHeight="1" thickBot="1">
      <c r="A216" s="314"/>
      <c r="B216" s="316" t="s">
        <v>211</v>
      </c>
      <c r="C216" s="316"/>
      <c r="D216" s="316"/>
      <c r="E216" s="316"/>
      <c r="F216" s="316"/>
      <c r="G216" s="316"/>
      <c r="H216" s="77">
        <f>SUM(H199:H215)</f>
        <v>0</v>
      </c>
      <c r="I216" s="77">
        <f>SUM(I199:I215)</f>
        <v>0</v>
      </c>
      <c r="J216" s="77">
        <f>SUM(J199:J215)</f>
        <v>0</v>
      </c>
      <c r="K216" s="77">
        <f>SUM(K199:K215)</f>
        <v>0</v>
      </c>
      <c r="L216" s="78">
        <f>IF(H216=0,0,(I216/H216*100))</f>
        <v>0</v>
      </c>
      <c r="M216" s="73">
        <f>IF(K216=0,0,(I216/K216*100))</f>
        <v>0</v>
      </c>
      <c r="N216" s="73"/>
      <c r="O216" s="73"/>
      <c r="P216" s="73" t="e">
        <f>N216/(N216+O216)*100</f>
        <v>#DIV/0!</v>
      </c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667</v>
      </c>
      <c r="C217" s="58" t="s">
        <v>108</v>
      </c>
      <c r="D217" s="59"/>
      <c r="E217" s="60"/>
      <c r="F217" s="81"/>
      <c r="G217" s="370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418</v>
      </c>
      <c r="C218" s="58" t="s">
        <v>111</v>
      </c>
      <c r="D218" s="59" t="s">
        <v>294</v>
      </c>
      <c r="E218" s="60"/>
      <c r="F218" s="81"/>
      <c r="G218" s="371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418</v>
      </c>
      <c r="C219" s="58" t="s">
        <v>108</v>
      </c>
      <c r="D219" s="59" t="s">
        <v>294</v>
      </c>
      <c r="E219" s="60"/>
      <c r="F219" s="81"/>
      <c r="G219" s="371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668</v>
      </c>
      <c r="C220" s="58"/>
      <c r="D220" s="59"/>
      <c r="E220" s="60"/>
      <c r="F220" s="81"/>
      <c r="G220" s="371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 thickBot="1">
      <c r="A221" s="314"/>
      <c r="B221" s="57" t="s">
        <v>640</v>
      </c>
      <c r="C221" s="58"/>
      <c r="D221" s="59"/>
      <c r="E221" s="60"/>
      <c r="F221" s="81"/>
      <c r="G221" s="326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hidden="1" customHeight="1" thickBot="1">
      <c r="A247" s="314"/>
      <c r="B247" s="316" t="s">
        <v>609</v>
      </c>
      <c r="C247" s="316"/>
      <c r="D247" s="316"/>
      <c r="E247" s="316"/>
      <c r="F247" s="316"/>
      <c r="G247" s="316"/>
      <c r="H247" s="77">
        <f>SUM(H217:H246)</f>
        <v>0</v>
      </c>
      <c r="I247" s="77">
        <f>SUM(I217:I246)</f>
        <v>0</v>
      </c>
      <c r="J247" s="77">
        <f>SUM(J217:J246)</f>
        <v>0</v>
      </c>
      <c r="K247" s="77">
        <f>SUM(K217:K246)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H247+H198+H181+H134+H216</f>
        <v>0</v>
      </c>
      <c r="I248" s="94">
        <f>I247+I198+I181+I134+I216</f>
        <v>0</v>
      </c>
      <c r="J248" s="94">
        <f>J247+J198+J181+J134+J216</f>
        <v>0</v>
      </c>
      <c r="K248" s="94">
        <f>K247+K198+K181+K134+K216</f>
        <v>859</v>
      </c>
      <c r="L248" s="78">
        <f>IF(H248=0,0,(I248/H248*100))</f>
        <v>0</v>
      </c>
      <c r="M248" s="73">
        <f>IF(J248=0,0,(K248/J248*100))</f>
        <v>0</v>
      </c>
      <c r="N248" s="94">
        <f>N247+N198+N181+N134</f>
        <v>0</v>
      </c>
      <c r="O248" s="94">
        <f>O247+O198+O181+O134</f>
        <v>0</v>
      </c>
      <c r="P248" s="73" t="e">
        <f>N248/(N248+O248)*100</f>
        <v>#DIV/0!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57" t="s">
        <v>214</v>
      </c>
      <c r="C249" s="58" t="s">
        <v>42</v>
      </c>
      <c r="D249" s="58" t="s">
        <v>152</v>
      </c>
      <c r="E249" s="60" t="s">
        <v>215</v>
      </c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hidden="1" customHeight="1">
      <c r="A250" s="340"/>
      <c r="B250" s="57" t="s">
        <v>214</v>
      </c>
      <c r="C250" s="58" t="s">
        <v>42</v>
      </c>
      <c r="D250" s="58" t="s">
        <v>152</v>
      </c>
      <c r="E250" s="60" t="s">
        <v>546</v>
      </c>
      <c r="F250" s="81"/>
      <c r="G250" s="359"/>
      <c r="H250" s="62"/>
      <c r="I250" s="62"/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hidden="1" customHeight="1">
      <c r="A251" s="340"/>
      <c r="B251" s="57" t="s">
        <v>214</v>
      </c>
      <c r="C251" s="58" t="s">
        <v>42</v>
      </c>
      <c r="D251" s="58" t="s">
        <v>216</v>
      </c>
      <c r="E251" s="60" t="s">
        <v>215</v>
      </c>
      <c r="F251" s="81"/>
      <c r="G251" s="359"/>
      <c r="H251" s="64"/>
      <c r="I251" s="62"/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hidden="1" customHeight="1">
      <c r="A252" s="340"/>
      <c r="B252" s="57" t="s">
        <v>214</v>
      </c>
      <c r="C252" s="58" t="s">
        <v>42</v>
      </c>
      <c r="D252" s="58" t="s">
        <v>217</v>
      </c>
      <c r="E252" s="60" t="s">
        <v>215</v>
      </c>
      <c r="F252" s="81"/>
      <c r="G252" s="359"/>
      <c r="H252" s="64"/>
      <c r="I252" s="62"/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hidden="1" customHeight="1">
      <c r="A253" s="340"/>
      <c r="B253" s="57" t="s">
        <v>214</v>
      </c>
      <c r="C253" s="58" t="s">
        <v>42</v>
      </c>
      <c r="D253" s="58" t="s">
        <v>116</v>
      </c>
      <c r="E253" s="60" t="s">
        <v>215</v>
      </c>
      <c r="F253" s="81"/>
      <c r="G253" s="359"/>
      <c r="H253" s="64"/>
      <c r="I253" s="62"/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5.2" hidden="1" customHeight="1">
      <c r="A254" s="340"/>
      <c r="B254" s="57" t="s">
        <v>214</v>
      </c>
      <c r="C254" s="58" t="s">
        <v>42</v>
      </c>
      <c r="D254" s="58" t="s">
        <v>618</v>
      </c>
      <c r="E254" s="60" t="s">
        <v>215</v>
      </c>
      <c r="F254" s="81"/>
      <c r="G254" s="359"/>
      <c r="H254" s="64"/>
      <c r="I254" s="64"/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5.2" hidden="1" customHeight="1">
      <c r="A255" s="340"/>
      <c r="B255" s="57" t="s">
        <v>214</v>
      </c>
      <c r="C255" s="58" t="s">
        <v>42</v>
      </c>
      <c r="D255" s="58" t="s">
        <v>152</v>
      </c>
      <c r="E255" s="60" t="s">
        <v>215</v>
      </c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2.75" hidden="1" customHeight="1">
      <c r="A256" s="340"/>
      <c r="B256" s="57" t="s">
        <v>214</v>
      </c>
      <c r="C256" s="58" t="s">
        <v>42</v>
      </c>
      <c r="D256" s="59" t="s">
        <v>141</v>
      </c>
      <c r="E256" s="60"/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57" t="s">
        <v>214</v>
      </c>
      <c r="C257" s="58" t="s">
        <v>54</v>
      </c>
      <c r="D257" s="58" t="s">
        <v>161</v>
      </c>
      <c r="E257" s="60"/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75</v>
      </c>
      <c r="C258" s="58" t="s">
        <v>76</v>
      </c>
      <c r="D258" s="59" t="s">
        <v>515</v>
      </c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75</v>
      </c>
      <c r="C259" s="58" t="s">
        <v>76</v>
      </c>
      <c r="D259" s="59" t="s">
        <v>524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75</v>
      </c>
      <c r="C260" s="58" t="s">
        <v>76</v>
      </c>
      <c r="D260" s="59" t="s">
        <v>113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439</v>
      </c>
      <c r="C261" s="58"/>
      <c r="D261" s="59"/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 thickBot="1">
      <c r="A262" s="340"/>
      <c r="B262" s="57" t="s">
        <v>265</v>
      </c>
      <c r="C262" s="58"/>
      <c r="D262" s="59"/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hidden="1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0</v>
      </c>
      <c r="I287" s="77">
        <f>SUM(I249:I286)</f>
        <v>0</v>
      </c>
      <c r="J287" s="77">
        <f>SUM(J249:J286)</f>
        <v>0</v>
      </c>
      <c r="K287" s="77">
        <f>SUM(K249:K286)</f>
        <v>0</v>
      </c>
      <c r="L287" s="78">
        <f>IF(H287=0,0,(I287/H287*100))</f>
        <v>0</v>
      </c>
      <c r="M287" s="73">
        <f>IF(K287=0,0,(I287/K287*100))</f>
        <v>0</v>
      </c>
      <c r="N287" s="73"/>
      <c r="O287" s="73"/>
      <c r="P287" s="73" t="e">
        <f>N287/(N287+O287)*100</f>
        <v>#DIV/0!</v>
      </c>
      <c r="Q287" s="7"/>
      <c r="R287" s="7"/>
      <c r="S287" s="7"/>
      <c r="T287" s="7"/>
      <c r="U287" s="7"/>
      <c r="V287" s="7"/>
      <c r="W287" s="7"/>
    </row>
    <row r="288" spans="1:23" ht="15.2" hidden="1" customHeight="1">
      <c r="A288" s="340"/>
      <c r="B288" s="57" t="s">
        <v>265</v>
      </c>
      <c r="C288" s="58"/>
      <c r="D288" s="58"/>
      <c r="E288" s="60"/>
      <c r="F288" s="81"/>
      <c r="G288" s="82"/>
      <c r="H288" s="106"/>
      <c r="I288" s="106"/>
      <c r="J288" s="58"/>
      <c r="K288" s="86"/>
      <c r="L288" s="86"/>
      <c r="M288" s="87"/>
      <c r="N288" s="87"/>
      <c r="O288" s="87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2.75" hidden="1" customHeight="1">
      <c r="A289" s="340"/>
      <c r="B289" s="57" t="s">
        <v>439</v>
      </c>
      <c r="C289" s="58"/>
      <c r="D289" s="58"/>
      <c r="E289" s="60"/>
      <c r="F289" s="81"/>
      <c r="G289" s="82"/>
      <c r="H289" s="106"/>
      <c r="I289" s="106"/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2.75" hidden="1" customHeight="1">
      <c r="A290" s="340"/>
      <c r="B290" s="57" t="s">
        <v>266</v>
      </c>
      <c r="C290" s="58"/>
      <c r="D290" s="59"/>
      <c r="E290" s="60"/>
      <c r="F290" s="81"/>
      <c r="G290" s="82"/>
      <c r="H290" s="106"/>
      <c r="I290" s="106"/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hidden="1" customHeight="1" thickBot="1">
      <c r="A291" s="340"/>
      <c r="B291" s="57" t="s">
        <v>551</v>
      </c>
      <c r="C291" s="58"/>
      <c r="D291" s="58"/>
      <c r="E291" s="60"/>
      <c r="F291" s="81"/>
      <c r="G291" s="82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249</v>
      </c>
      <c r="C292" s="58" t="s">
        <v>98</v>
      </c>
      <c r="D292" s="58" t="s">
        <v>246</v>
      </c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hidden="1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0</v>
      </c>
      <c r="I324" s="77">
        <f>SUM(I288:I323)</f>
        <v>0</v>
      </c>
      <c r="J324" s="77">
        <f>SUM(J288:J323)</f>
        <v>0</v>
      </c>
      <c r="K324" s="77">
        <f>SUM(K288:K323)</f>
        <v>0</v>
      </c>
      <c r="L324" s="78">
        <f>IF(H324=0,0,(I324/H324*100))</f>
        <v>0</v>
      </c>
      <c r="M324" s="73">
        <f>IF(J324=0,0,(K324/J324*100))</f>
        <v>0</v>
      </c>
      <c r="N324" s="73"/>
      <c r="O324" s="73"/>
      <c r="P324" s="73" t="e">
        <f>N324/(N324+O324)*100</f>
        <v>#DIV/0!</v>
      </c>
      <c r="Q324" s="7"/>
      <c r="R324" s="7"/>
      <c r="S324" s="7"/>
      <c r="T324" s="7"/>
      <c r="U324" s="7"/>
      <c r="V324" s="7"/>
      <c r="W324" s="7"/>
    </row>
    <row r="325" spans="1:23" ht="15.2" hidden="1" customHeight="1">
      <c r="A325" s="340"/>
      <c r="B325" s="57" t="s">
        <v>439</v>
      </c>
      <c r="C325" s="58"/>
      <c r="D325" s="58"/>
      <c r="E325" s="60"/>
      <c r="F325" s="81"/>
      <c r="G325" s="82"/>
      <c r="H325" s="106"/>
      <c r="I325" s="106"/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2.75" hidden="1" customHeight="1">
      <c r="A326" s="340"/>
      <c r="B326" s="57" t="s">
        <v>265</v>
      </c>
      <c r="C326" s="58"/>
      <c r="D326" s="59"/>
      <c r="E326" s="60"/>
      <c r="F326" s="81"/>
      <c r="G326" s="82"/>
      <c r="H326" s="106"/>
      <c r="I326" s="106"/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hidden="1" customHeight="1" thickBot="1">
      <c r="A327" s="340"/>
      <c r="B327" s="57" t="s">
        <v>551</v>
      </c>
      <c r="C327" s="58"/>
      <c r="D327" s="59"/>
      <c r="E327" s="60"/>
      <c r="F327" s="81"/>
      <c r="G327" s="82"/>
      <c r="H327" s="106"/>
      <c r="I327" s="106"/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hidden="1" customHeight="1">
      <c r="A328" s="340"/>
      <c r="B328" s="57" t="s">
        <v>267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268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/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/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/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hidden="1" customHeight="1" thickBot="1">
      <c r="A379" s="340"/>
      <c r="B379" s="316" t="s">
        <v>158</v>
      </c>
      <c r="C379" s="316"/>
      <c r="D379" s="316"/>
      <c r="E379" s="316"/>
      <c r="F379" s="316"/>
      <c r="G379" s="316"/>
      <c r="H379" s="77">
        <f>SUM(H325:H378)</f>
        <v>0</v>
      </c>
      <c r="I379" s="77">
        <f>SUM(I325:I378)</f>
        <v>0</v>
      </c>
      <c r="J379" s="77">
        <f>SUM(J325:J378)</f>
        <v>0</v>
      </c>
      <c r="K379" s="77">
        <f>SUM(K325:K378)</f>
        <v>0</v>
      </c>
      <c r="L379" s="78">
        <f>IF(H379=0,0,(I379/H379*100))</f>
        <v>0</v>
      </c>
      <c r="M379" s="73">
        <f>IF(K379=0,0,(I379/K379*100))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hidden="1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</f>
        <v>0</v>
      </c>
      <c r="I380" s="94">
        <f>I287+I324+I379</f>
        <v>0</v>
      </c>
      <c r="J380" s="94">
        <f>J287+J324+J379</f>
        <v>0</v>
      </c>
      <c r="K380" s="94">
        <f>K287+K324+K379</f>
        <v>0</v>
      </c>
      <c r="L380" s="78">
        <f>IF(H380=0,0,(I380/H380*100))</f>
        <v>0</v>
      </c>
      <c r="M380" s="73">
        <f>IF(J380=0,0,(K380/J380*100))</f>
        <v>0</v>
      </c>
      <c r="N380" s="73">
        <f>N287+N324+N379</f>
        <v>0</v>
      </c>
      <c r="O380" s="73">
        <f>O287+O324+O379</f>
        <v>0</v>
      </c>
      <c r="P380" s="73" t="e">
        <f>N380/(N380+O380)*100</f>
        <v>#DIV/0!</v>
      </c>
      <c r="Q380" s="7"/>
      <c r="R380" s="7"/>
      <c r="S380" s="7"/>
      <c r="T380" s="7"/>
      <c r="U380" s="7"/>
      <c r="V380" s="7"/>
      <c r="W380" s="7"/>
    </row>
    <row r="381" spans="1:23" ht="15.2" hidden="1" customHeight="1" thickBot="1">
      <c r="A381" s="266" t="s">
        <v>286</v>
      </c>
      <c r="B381" s="57" t="s">
        <v>117</v>
      </c>
      <c r="C381" s="58" t="s">
        <v>108</v>
      </c>
      <c r="D381" s="58"/>
      <c r="E381" s="60"/>
      <c r="F381" s="119"/>
      <c r="G381" s="82"/>
      <c r="H381" s="106"/>
      <c r="I381" s="106"/>
      <c r="J381" s="58"/>
      <c r="K381" s="83"/>
      <c r="L381" s="83"/>
      <c r="M381" s="84"/>
      <c r="N381" s="327"/>
      <c r="O381" s="327"/>
      <c r="P381" s="84"/>
      <c r="Q381" s="7"/>
      <c r="R381" s="7"/>
      <c r="S381" s="7"/>
      <c r="T381" s="7"/>
      <c r="U381" s="7"/>
      <c r="V381" s="7"/>
      <c r="W381" s="7"/>
    </row>
    <row r="382" spans="1:23" ht="15.2" hidden="1" customHeight="1">
      <c r="A382" s="264"/>
      <c r="B382" s="57" t="s">
        <v>431</v>
      </c>
      <c r="C382" s="58"/>
      <c r="D382" s="59" t="s">
        <v>151</v>
      </c>
      <c r="E382" s="60"/>
      <c r="F382" s="81"/>
      <c r="G382" s="120"/>
      <c r="H382" s="58"/>
      <c r="I382" s="58"/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hidden="1" customHeight="1">
      <c r="A383" s="264"/>
      <c r="B383" s="57" t="s">
        <v>431</v>
      </c>
      <c r="C383" s="58"/>
      <c r="D383" s="59" t="s">
        <v>156</v>
      </c>
      <c r="E383" s="60"/>
      <c r="F383" s="81"/>
      <c r="G383" s="120"/>
      <c r="H383" s="58"/>
      <c r="I383" s="58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hidden="1" customHeight="1">
      <c r="A384" s="264"/>
      <c r="B384" s="57" t="s">
        <v>540</v>
      </c>
      <c r="C384" s="58" t="s">
        <v>159</v>
      </c>
      <c r="D384" s="58" t="s">
        <v>159</v>
      </c>
      <c r="E384" s="60"/>
      <c r="F384" s="81"/>
      <c r="G384" s="120"/>
      <c r="H384" s="58"/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5.2" hidden="1" customHeight="1">
      <c r="A385" s="264"/>
      <c r="B385" s="57" t="s">
        <v>540</v>
      </c>
      <c r="C385" s="58" t="s">
        <v>226</v>
      </c>
      <c r="D385" s="58" t="s">
        <v>226</v>
      </c>
      <c r="E385" s="60"/>
      <c r="F385" s="81"/>
      <c r="G385" s="120"/>
      <c r="H385" s="58"/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5.2" hidden="1" customHeight="1">
      <c r="A386" s="264"/>
      <c r="B386" s="57" t="s">
        <v>540</v>
      </c>
      <c r="C386" s="58" t="s">
        <v>159</v>
      </c>
      <c r="D386" s="59" t="s">
        <v>191</v>
      </c>
      <c r="E386" s="60"/>
      <c r="F386" s="81"/>
      <c r="G386" s="120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5.2" hidden="1" customHeight="1">
      <c r="A387" s="264"/>
      <c r="B387" s="57" t="s">
        <v>290</v>
      </c>
      <c r="C387" s="58" t="s">
        <v>79</v>
      </c>
      <c r="D387" s="59" t="s">
        <v>291</v>
      </c>
      <c r="E387" s="60"/>
      <c r="F387" s="81"/>
      <c r="G387" s="1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264"/>
      <c r="B388" s="57" t="s">
        <v>566</v>
      </c>
      <c r="C388" s="58"/>
      <c r="D388" s="59"/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264"/>
      <c r="B389" s="57" t="s">
        <v>422</v>
      </c>
      <c r="C389" s="58" t="s">
        <v>424</v>
      </c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264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264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264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264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264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264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264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264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264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264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264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264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264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264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264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264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264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264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264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264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264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 thickBot="1">
      <c r="A411" s="264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7.25" hidden="1" customHeight="1" thickBot="1">
      <c r="A412" s="339" t="s">
        <v>375</v>
      </c>
      <c r="B412" s="339"/>
      <c r="C412" s="339"/>
      <c r="D412" s="339"/>
      <c r="E412" s="339"/>
      <c r="F412" s="339"/>
      <c r="G412" s="93"/>
      <c r="H412" s="94">
        <f>SUM(H381:H411)</f>
        <v>0</v>
      </c>
      <c r="I412" s="94">
        <f>SUM(I381:I411)</f>
        <v>0</v>
      </c>
      <c r="J412" s="94">
        <f>SUM(J381:J411)</f>
        <v>0</v>
      </c>
      <c r="K412" s="94">
        <f>SUM(K381:K411)</f>
        <v>0</v>
      </c>
      <c r="L412" s="78">
        <f>IF(H412=0,0,(I412/H412*100))</f>
        <v>0</v>
      </c>
      <c r="M412" s="73">
        <f>IF(J412=0,0,(K412/J412*100))</f>
        <v>0</v>
      </c>
      <c r="N412" s="73"/>
      <c r="O412" s="73"/>
      <c r="P412" s="73" t="e">
        <f>N412/(N412+O412)*100</f>
        <v>#DIV/0!</v>
      </c>
      <c r="Q412" s="7"/>
      <c r="R412" s="7"/>
      <c r="S412" s="7"/>
      <c r="T412" s="7"/>
      <c r="U412" s="7"/>
      <c r="V412" s="7"/>
      <c r="W412" s="7"/>
    </row>
    <row r="413" spans="1:23" ht="12.75" hidden="1" customHeight="1" thickBot="1">
      <c r="A413" s="264" t="s">
        <v>14</v>
      </c>
      <c r="B413" s="57" t="s">
        <v>673</v>
      </c>
      <c r="C413" s="58"/>
      <c r="D413" s="59"/>
      <c r="E413" s="60"/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264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264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264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264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264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264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264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264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264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264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264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264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264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264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264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264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264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264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264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264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264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264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264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264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264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264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264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264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264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264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264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264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264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264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264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264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264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264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264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264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264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264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264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264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264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264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264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264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264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264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264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264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264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264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264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264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264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264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264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264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264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264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264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264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264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264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264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264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264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264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264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264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264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264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264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264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264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264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264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264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264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264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264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264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264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264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264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264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264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264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264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264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264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264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264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264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264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264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264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264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264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264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264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264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264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264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264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264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264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264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264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264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264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264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264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264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264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264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264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264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264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264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264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264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264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264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264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264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264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264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264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264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264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264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264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264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264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264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264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264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264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264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264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264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264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264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264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264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264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264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264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264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264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264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264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264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264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265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hidden="1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SUM(H413:H571)</f>
        <v>0</v>
      </c>
      <c r="I572" s="94">
        <f>SUM(I413:I571)</f>
        <v>0</v>
      </c>
      <c r="J572" s="94">
        <f>SUM(J413:J571)</f>
        <v>0</v>
      </c>
      <c r="K572" s="94">
        <f>SUM(K431:K571)</f>
        <v>0</v>
      </c>
      <c r="L572" s="78">
        <f>IF(H572=0,0,(I572/H572*100))</f>
        <v>0</v>
      </c>
      <c r="M572" s="73">
        <f>IF(J572=0,0,(K572/J572*100))</f>
        <v>0</v>
      </c>
      <c r="N572" s="73"/>
      <c r="O572" s="73"/>
      <c r="P572" s="73" t="e">
        <f>N572/(N572+O572)*100</f>
        <v>#DIV/0!</v>
      </c>
      <c r="Q572" s="7"/>
      <c r="R572" s="7"/>
      <c r="S572" s="7"/>
      <c r="T572" s="7"/>
      <c r="U572" s="7"/>
      <c r="V572" s="7"/>
      <c r="W572" s="7"/>
    </row>
    <row r="573" spans="1:23" ht="15.2" hidden="1" customHeight="1">
      <c r="A573" s="314" t="s">
        <v>376</v>
      </c>
      <c r="B573" s="57" t="s">
        <v>453</v>
      </c>
      <c r="C573" s="58" t="s">
        <v>108</v>
      </c>
      <c r="D573" s="59"/>
      <c r="E573" s="60"/>
      <c r="F573" s="119"/>
      <c r="G573" s="366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5.2" hidden="1" customHeight="1">
      <c r="A574" s="314"/>
      <c r="B574" s="57" t="s">
        <v>144</v>
      </c>
      <c r="C574" s="58" t="s">
        <v>108</v>
      </c>
      <c r="D574" s="59"/>
      <c r="E574" s="60"/>
      <c r="F574" s="81"/>
      <c r="G574" s="366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5.2" hidden="1" customHeight="1" thickBot="1">
      <c r="A575" s="314"/>
      <c r="B575" s="57" t="s">
        <v>299</v>
      </c>
      <c r="C575" s="58" t="s">
        <v>42</v>
      </c>
      <c r="D575" s="58" t="s">
        <v>101</v>
      </c>
      <c r="E575" s="60"/>
      <c r="F575" s="81"/>
      <c r="G575" s="366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82</v>
      </c>
      <c r="C576" s="58" t="s">
        <v>49</v>
      </c>
      <c r="D576" s="58" t="s">
        <v>49</v>
      </c>
      <c r="E576" s="60" t="s">
        <v>192</v>
      </c>
      <c r="F576" s="81"/>
      <c r="G576" s="366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36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5.2" hidden="1" customHeight="1" thickBot="1">
      <c r="A578" s="344" t="s">
        <v>379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IF(J578=0,0,(K578/J578*100))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H108+H248+H380+H572+H578+H412</f>
        <v>0</v>
      </c>
      <c r="I579" s="130">
        <f>I108+I248+I380+I572+I578+I412</f>
        <v>0</v>
      </c>
      <c r="J579" s="130">
        <f>J108+J248+J380+J572+J578+J412</f>
        <v>0</v>
      </c>
      <c r="K579" s="130">
        <f>K108+K248+K380+K572+K578+K412</f>
        <v>859</v>
      </c>
      <c r="L579" s="78">
        <f>IF(H579=0,0,(I579/H579*100))</f>
        <v>0</v>
      </c>
      <c r="M579" s="73">
        <f>IF(J579=0,0,(K579/J579*100))</f>
        <v>0</v>
      </c>
      <c r="N579" s="73">
        <f>N578+N572+N380+N248+N108</f>
        <v>0</v>
      </c>
      <c r="O579" s="73">
        <f>O578+O572+O380+O248+O108</f>
        <v>0</v>
      </c>
      <c r="P579" s="73" t="e">
        <f>N579/(N579+O579)*100</f>
        <v>#DIV/0!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859</v>
      </c>
      <c r="H580" s="346" t="e">
        <f>SUM(H109+H249+H273+H381+H573+"#REF!#REF!"+"#REF!#REF!")</f>
        <v>#VALUE!</v>
      </c>
      <c r="I580" s="346"/>
      <c r="J580" s="346"/>
      <c r="K580" s="346"/>
      <c r="L580" s="350" t="e">
        <f>(I579+K579)/(H579+J579)</f>
        <v>#DIV/0!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 hidden="1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0</v>
      </c>
      <c r="I581" s="132">
        <f t="shared" si="0"/>
        <v>0</v>
      </c>
      <c r="J581" s="132">
        <f t="shared" si="0"/>
        <v>0</v>
      </c>
      <c r="K581" s="132">
        <f t="shared" si="0"/>
        <v>0</v>
      </c>
      <c r="L581" s="132">
        <f t="shared" si="0"/>
        <v>0</v>
      </c>
      <c r="M581" s="132">
        <f t="shared" si="0"/>
        <v>0</v>
      </c>
      <c r="N581" s="132">
        <f t="shared" si="0"/>
        <v>0</v>
      </c>
      <c r="O581" s="132">
        <f t="shared" si="0"/>
        <v>0</v>
      </c>
      <c r="P581" s="132" t="e">
        <f t="shared" si="0"/>
        <v>#DIV/0!</v>
      </c>
      <c r="Q581" s="7"/>
      <c r="R581" s="7"/>
      <c r="S581" s="7"/>
      <c r="T581" s="7"/>
      <c r="U581" s="7"/>
      <c r="V581" s="7"/>
      <c r="W581" s="7"/>
    </row>
    <row r="582" spans="1:23" ht="17.25" thickTop="1" thickBot="1">
      <c r="A582" s="351" t="s">
        <v>383</v>
      </c>
      <c r="B582" s="351"/>
      <c r="C582" s="351"/>
      <c r="D582" s="351"/>
      <c r="E582" s="351"/>
      <c r="F582" s="131"/>
      <c r="G582" s="132"/>
      <c r="H582" s="132">
        <f t="shared" ref="H582:O582" si="1">H134+H181+H198</f>
        <v>0</v>
      </c>
      <c r="I582" s="132">
        <f t="shared" si="1"/>
        <v>0</v>
      </c>
      <c r="J582" s="132">
        <f t="shared" si="1"/>
        <v>0</v>
      </c>
      <c r="K582" s="132">
        <f t="shared" si="1"/>
        <v>859</v>
      </c>
      <c r="L582" s="132">
        <f t="shared" si="1"/>
        <v>0</v>
      </c>
      <c r="M582" s="132">
        <f t="shared" si="1"/>
        <v>0</v>
      </c>
      <c r="N582" s="132">
        <f t="shared" si="1"/>
        <v>0</v>
      </c>
      <c r="O582" s="132">
        <f t="shared" si="1"/>
        <v>0</v>
      </c>
      <c r="P582" s="132" t="e">
        <f>(P134+P181+P198)/3</f>
        <v>#DIV/0!</v>
      </c>
      <c r="Q582" s="7"/>
      <c r="R582" s="7"/>
      <c r="S582" s="7"/>
      <c r="T582" s="7"/>
      <c r="U582" s="7"/>
      <c r="V582" s="7"/>
      <c r="W582" s="7"/>
    </row>
    <row r="583" spans="1:23" ht="15.75" hidden="1">
      <c r="A583" s="351" t="s">
        <v>384</v>
      </c>
      <c r="B583" s="351"/>
      <c r="C583" s="351"/>
      <c r="D583" s="351"/>
      <c r="E583" s="351"/>
      <c r="F583" s="131"/>
      <c r="G583" s="132"/>
      <c r="H583" s="132">
        <f t="shared" ref="H583:P583" si="2">H247</f>
        <v>0</v>
      </c>
      <c r="I583" s="132">
        <f t="shared" si="2"/>
        <v>0</v>
      </c>
      <c r="J583" s="132">
        <f t="shared" si="2"/>
        <v>0</v>
      </c>
      <c r="K583" s="132">
        <f t="shared" si="2"/>
        <v>0</v>
      </c>
      <c r="L583" s="132">
        <f t="shared" si="2"/>
        <v>0</v>
      </c>
      <c r="M583" s="132">
        <f t="shared" si="2"/>
        <v>0</v>
      </c>
      <c r="N583" s="132">
        <f t="shared" si="2"/>
        <v>0</v>
      </c>
      <c r="O583" s="132">
        <f t="shared" si="2"/>
        <v>0</v>
      </c>
      <c r="P583" s="132" t="e">
        <f t="shared" si="2"/>
        <v>#DIV/0!</v>
      </c>
      <c r="Q583" s="7"/>
      <c r="R583" s="7"/>
      <c r="S583" s="7"/>
      <c r="T583" s="7"/>
      <c r="U583" s="7"/>
      <c r="V583" s="7"/>
      <c r="W583" s="7"/>
    </row>
    <row r="584" spans="1:23" ht="15.75" hidden="1">
      <c r="A584" s="351" t="s">
        <v>553</v>
      </c>
      <c r="B584" s="351"/>
      <c r="C584" s="351"/>
      <c r="D584" s="351"/>
      <c r="E584" s="351"/>
      <c r="F584" s="131"/>
      <c r="G584" s="132"/>
      <c r="H584" s="132" t="s">
        <v>385</v>
      </c>
      <c r="I584" s="132" t="s">
        <v>385</v>
      </c>
      <c r="J584" s="132" t="s">
        <v>385</v>
      </c>
      <c r="K584" s="132" t="s">
        <v>385</v>
      </c>
      <c r="L584" s="132" t="s">
        <v>385</v>
      </c>
      <c r="M584" s="132" t="s">
        <v>385</v>
      </c>
      <c r="N584" s="132" t="s">
        <v>385</v>
      </c>
      <c r="O584" s="132" t="s">
        <v>385</v>
      </c>
      <c r="P584" s="132" t="s">
        <v>385</v>
      </c>
      <c r="Q584" s="7"/>
      <c r="R584" s="7"/>
      <c r="S584" s="7"/>
      <c r="T584" s="7"/>
      <c r="U584" s="7"/>
      <c r="V584" s="7"/>
      <c r="W584" s="7"/>
    </row>
    <row r="585" spans="1:23" ht="15.75" hidden="1">
      <c r="A585" s="351" t="s">
        <v>386</v>
      </c>
      <c r="B585" s="351"/>
      <c r="C585" s="351"/>
      <c r="D585" s="351"/>
      <c r="E585" s="351"/>
      <c r="F585" s="131"/>
      <c r="G585" s="132"/>
      <c r="H585" s="132">
        <f t="shared" ref="H585:P585" si="3">H287</f>
        <v>0</v>
      </c>
      <c r="I585" s="132">
        <f t="shared" si="3"/>
        <v>0</v>
      </c>
      <c r="J585" s="132">
        <f t="shared" si="3"/>
        <v>0</v>
      </c>
      <c r="K585" s="132">
        <f t="shared" si="3"/>
        <v>0</v>
      </c>
      <c r="L585" s="132">
        <f t="shared" si="3"/>
        <v>0</v>
      </c>
      <c r="M585" s="132">
        <f t="shared" si="3"/>
        <v>0</v>
      </c>
      <c r="N585" s="132">
        <f t="shared" si="3"/>
        <v>0</v>
      </c>
      <c r="O585" s="132">
        <f t="shared" si="3"/>
        <v>0</v>
      </c>
      <c r="P585" s="132" t="e">
        <f t="shared" si="3"/>
        <v>#DIV/0!</v>
      </c>
      <c r="Q585" s="7"/>
      <c r="R585" s="7"/>
      <c r="S585" s="7"/>
      <c r="T585" s="7"/>
      <c r="U585" s="7"/>
      <c r="V585" s="7"/>
      <c r="W585" s="7"/>
    </row>
    <row r="586" spans="1:23" ht="15.75" hidden="1">
      <c r="A586" s="351" t="s">
        <v>387</v>
      </c>
      <c r="B586" s="351"/>
      <c r="C586" s="351"/>
      <c r="D586" s="351"/>
      <c r="E586" s="351"/>
      <c r="F586" s="131"/>
      <c r="G586" s="132"/>
      <c r="H586" s="132">
        <f t="shared" ref="H586:O586" si="4">H324+H379</f>
        <v>0</v>
      </c>
      <c r="I586" s="132">
        <f t="shared" si="4"/>
        <v>0</v>
      </c>
      <c r="J586" s="132">
        <f t="shared" si="4"/>
        <v>0</v>
      </c>
      <c r="K586" s="132">
        <f t="shared" si="4"/>
        <v>0</v>
      </c>
      <c r="L586" s="132">
        <f t="shared" si="4"/>
        <v>0</v>
      </c>
      <c r="M586" s="132">
        <f t="shared" si="4"/>
        <v>0</v>
      </c>
      <c r="N586" s="132">
        <f t="shared" si="4"/>
        <v>0</v>
      </c>
      <c r="O586" s="132">
        <f t="shared" si="4"/>
        <v>0</v>
      </c>
      <c r="P586" s="132" t="e">
        <f>(P324+P379)/2</f>
        <v>#DIV/0!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388</v>
      </c>
      <c r="B587" s="351"/>
      <c r="C587" s="351"/>
      <c r="D587" s="351"/>
      <c r="E587" s="351"/>
      <c r="F587" s="131"/>
      <c r="G587" s="132"/>
      <c r="H587" s="132">
        <f t="shared" ref="H587:P587" si="5">H572</f>
        <v>0</v>
      </c>
      <c r="I587" s="132">
        <f t="shared" si="5"/>
        <v>0</v>
      </c>
      <c r="J587" s="132">
        <f t="shared" si="5"/>
        <v>0</v>
      </c>
      <c r="K587" s="132">
        <f t="shared" si="5"/>
        <v>0</v>
      </c>
      <c r="L587" s="132">
        <f t="shared" si="5"/>
        <v>0</v>
      </c>
      <c r="M587" s="132">
        <f t="shared" si="5"/>
        <v>0</v>
      </c>
      <c r="N587" s="132">
        <f t="shared" si="5"/>
        <v>0</v>
      </c>
      <c r="O587" s="132">
        <f t="shared" si="5"/>
        <v>0</v>
      </c>
      <c r="P587" s="132" t="e">
        <f t="shared" si="5"/>
        <v>#DIV/0!</v>
      </c>
      <c r="Q587" s="7"/>
      <c r="R587" s="7"/>
      <c r="S587" s="7"/>
      <c r="T587" s="7"/>
      <c r="U587" s="7"/>
      <c r="V587" s="7"/>
      <c r="W587" s="7"/>
    </row>
    <row r="588" spans="1:23" ht="15.75" hidden="1">
      <c r="A588" s="351" t="s">
        <v>428</v>
      </c>
      <c r="B588" s="351"/>
      <c r="C588" s="351"/>
      <c r="D588" s="351"/>
      <c r="E588" s="351"/>
      <c r="F588" s="131"/>
      <c r="G588" s="132"/>
      <c r="H588" s="132">
        <f t="shared" ref="H588:P588" si="6">H578</f>
        <v>0</v>
      </c>
      <c r="I588" s="132">
        <f t="shared" si="6"/>
        <v>0</v>
      </c>
      <c r="J588" s="132">
        <f t="shared" si="6"/>
        <v>0</v>
      </c>
      <c r="K588" s="132">
        <f t="shared" si="6"/>
        <v>0</v>
      </c>
      <c r="L588" s="132">
        <f t="shared" si="6"/>
        <v>0</v>
      </c>
      <c r="M588" s="132">
        <f t="shared" si="6"/>
        <v>0</v>
      </c>
      <c r="N588" s="132">
        <f t="shared" si="6"/>
        <v>0</v>
      </c>
      <c r="O588" s="132">
        <f t="shared" si="6"/>
        <v>0</v>
      </c>
      <c r="P588" s="132" t="e">
        <f t="shared" si="6"/>
        <v>#DIV/0!</v>
      </c>
      <c r="Q588" s="7"/>
      <c r="R588" s="7"/>
      <c r="S588" s="7"/>
      <c r="T588" s="7"/>
      <c r="U588" s="7"/>
      <c r="V588" s="7"/>
      <c r="W588" s="7"/>
    </row>
    <row r="589" spans="1:23" ht="13.5" thickBot="1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"/>
      <c r="O589" s="3"/>
      <c r="P589" s="3"/>
      <c r="Q589" s="7"/>
      <c r="R589" s="7"/>
      <c r="S589" s="7"/>
      <c r="T589" s="7"/>
      <c r="U589" s="7"/>
      <c r="V589" s="7"/>
      <c r="W589" s="7"/>
    </row>
    <row r="590" spans="1:23" ht="15" thickTop="1">
      <c r="A590" s="353" t="s">
        <v>1018</v>
      </c>
      <c r="B590" s="353"/>
      <c r="C590" s="353"/>
      <c r="D590" s="353"/>
      <c r="E590" s="353"/>
      <c r="F590" s="353"/>
      <c r="G590" s="353"/>
      <c r="H590" s="353"/>
      <c r="I590" s="353"/>
      <c r="J590" s="353"/>
      <c r="K590" s="353"/>
      <c r="L590" s="353"/>
      <c r="M590" s="353"/>
      <c r="N590" s="134"/>
      <c r="O590" s="134"/>
      <c r="P590" s="134"/>
      <c r="Q590" s="7"/>
      <c r="R590" s="7"/>
      <c r="S590" s="7"/>
      <c r="T590" s="7"/>
      <c r="U590" s="7"/>
      <c r="V590" s="7"/>
      <c r="W590" s="7"/>
    </row>
    <row r="591" spans="1:23" ht="15">
      <c r="A591" s="135"/>
      <c r="B591" s="136"/>
      <c r="C591" s="137"/>
      <c r="D591" s="138"/>
      <c r="E591" s="136"/>
      <c r="F591" s="136"/>
      <c r="G591" s="139"/>
      <c r="H591" s="140"/>
      <c r="I591" s="141"/>
      <c r="J591" s="354" t="s">
        <v>390</v>
      </c>
      <c r="K591" s="354"/>
      <c r="L591" s="354"/>
      <c r="M591" s="354"/>
      <c r="N591" s="299"/>
      <c r="O591" s="299"/>
      <c r="P591" s="299"/>
      <c r="Q591" s="7"/>
      <c r="R591" s="7"/>
      <c r="S591" s="7"/>
      <c r="T591" s="7"/>
      <c r="U591" s="7"/>
      <c r="V591" s="7"/>
      <c r="W591" s="7"/>
    </row>
    <row r="592" spans="1:23" ht="15">
      <c r="A592" s="143"/>
      <c r="B592" s="144"/>
      <c r="C592" s="144"/>
      <c r="D592" s="145"/>
      <c r="E592" s="146"/>
      <c r="F592" s="144"/>
      <c r="G592" s="147"/>
      <c r="H592" s="148"/>
      <c r="I592" s="149"/>
      <c r="J592" s="150"/>
      <c r="K592" s="144"/>
      <c r="L592" s="144"/>
      <c r="M592" s="151"/>
      <c r="N592" s="151"/>
      <c r="O592" s="151"/>
      <c r="P592" s="151"/>
      <c r="Q592" s="7"/>
      <c r="R592" s="7"/>
      <c r="S592" s="7"/>
      <c r="T592" s="7"/>
      <c r="U592" s="7"/>
      <c r="V592" s="7"/>
      <c r="W592" s="7"/>
    </row>
    <row r="593" spans="1:23" ht="15.75">
      <c r="A593" s="347" t="s">
        <v>841</v>
      </c>
      <c r="B593" s="347"/>
      <c r="C593" s="347"/>
      <c r="D593" s="348" t="s">
        <v>843</v>
      </c>
      <c r="E593" s="348"/>
      <c r="F593" s="348"/>
      <c r="G593" s="348"/>
      <c r="H593" s="348"/>
      <c r="I593" s="348"/>
      <c r="J593" s="349" t="s">
        <v>391</v>
      </c>
      <c r="K593" s="349"/>
      <c r="L593" s="349"/>
      <c r="M593" s="349"/>
      <c r="N593" s="298"/>
      <c r="O593" s="298"/>
      <c r="P593" s="298"/>
      <c r="Q593" s="7"/>
      <c r="R593" s="7"/>
      <c r="S593" s="7"/>
      <c r="T593" s="7"/>
      <c r="U593" s="7"/>
      <c r="V593" s="7"/>
      <c r="W593" s="7"/>
    </row>
    <row r="594" spans="1:23" ht="15.75" thickBot="1">
      <c r="A594" s="355" t="s">
        <v>842</v>
      </c>
      <c r="B594" s="355"/>
      <c r="C594" s="355"/>
      <c r="D594" s="356" t="s">
        <v>392</v>
      </c>
      <c r="E594" s="356"/>
      <c r="F594" s="356"/>
      <c r="G594" s="356"/>
      <c r="H594" s="356"/>
      <c r="I594" s="356"/>
      <c r="J594" s="357" t="s">
        <v>393</v>
      </c>
      <c r="K594" s="357"/>
      <c r="L594" s="357"/>
      <c r="M594" s="357"/>
      <c r="N594" s="300"/>
      <c r="O594" s="300"/>
      <c r="P594" s="300"/>
      <c r="Q594" s="7"/>
      <c r="R594" s="7"/>
      <c r="S594" s="7"/>
      <c r="T594" s="7"/>
      <c r="U594" s="7"/>
      <c r="V594" s="7"/>
      <c r="W594" s="7"/>
    </row>
    <row r="595" spans="1:23" ht="15" thickTop="1">
      <c r="A595" s="154"/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154" t="s">
        <v>394</v>
      </c>
      <c r="B596" s="154"/>
      <c r="C596" s="154"/>
      <c r="D596" s="154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395</v>
      </c>
      <c r="B597" s="358"/>
      <c r="C597" s="154">
        <f>Total!B37</f>
        <v>57589</v>
      </c>
      <c r="D597" s="157"/>
      <c r="E597" s="155"/>
      <c r="F597" s="154"/>
      <c r="G597" s="155"/>
      <c r="H597" s="156"/>
      <c r="I597" s="156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 ht="14.25">
      <c r="A598" s="358" t="s">
        <v>396</v>
      </c>
      <c r="B598" s="358"/>
      <c r="C598" s="158">
        <f>Total!C37</f>
        <v>6904</v>
      </c>
      <c r="D598" s="159"/>
      <c r="E598" s="160"/>
      <c r="F598" s="7"/>
      <c r="G598" s="160"/>
      <c r="H598" s="161"/>
      <c r="I598" s="161"/>
      <c r="J598" s="154"/>
      <c r="K598" s="154"/>
      <c r="L598" s="154"/>
      <c r="M598" s="154"/>
      <c r="N598" s="154"/>
      <c r="O598" s="154"/>
      <c r="P598" s="154"/>
      <c r="Q598" s="7"/>
      <c r="R598" s="7"/>
      <c r="S598" s="7"/>
      <c r="T598" s="7"/>
      <c r="U598" s="7"/>
      <c r="V598" s="7"/>
      <c r="W598" s="7"/>
    </row>
    <row r="599" spans="1:23">
      <c r="C599" s="35">
        <f>SUM(C597:C598)</f>
        <v>64493</v>
      </c>
    </row>
  </sheetData>
  <sheetProtection selectLockedCells="1" selectUnlockedCells="1"/>
  <mergeCells count="79">
    <mergeCell ref="A589:M589"/>
    <mergeCell ref="A590:M590"/>
    <mergeCell ref="A597:B597"/>
    <mergeCell ref="A598:B598"/>
    <mergeCell ref="A593:C593"/>
    <mergeCell ref="D593:I593"/>
    <mergeCell ref="J593:M593"/>
    <mergeCell ref="A594:C594"/>
    <mergeCell ref="D594:I594"/>
    <mergeCell ref="J594:M594"/>
    <mergeCell ref="A573:A577"/>
    <mergeCell ref="G573:G577"/>
    <mergeCell ref="A578:F578"/>
    <mergeCell ref="A579:G579"/>
    <mergeCell ref="J591:M591"/>
    <mergeCell ref="L580:M580"/>
    <mergeCell ref="A581:E581"/>
    <mergeCell ref="A582:E582"/>
    <mergeCell ref="A583:E583"/>
    <mergeCell ref="A584:E584"/>
    <mergeCell ref="A585:E585"/>
    <mergeCell ref="A580:E580"/>
    <mergeCell ref="G580:K580"/>
    <mergeCell ref="A586:E586"/>
    <mergeCell ref="A587:E587"/>
    <mergeCell ref="A588:E588"/>
    <mergeCell ref="N381:O381"/>
    <mergeCell ref="H481:H483"/>
    <mergeCell ref="H506:H507"/>
    <mergeCell ref="I560:I561"/>
    <mergeCell ref="A572:F572"/>
    <mergeCell ref="H562:H563"/>
    <mergeCell ref="A412:F412"/>
    <mergeCell ref="A248:F248"/>
    <mergeCell ref="A249:A379"/>
    <mergeCell ref="G250:G260"/>
    <mergeCell ref="A380:G380"/>
    <mergeCell ref="N250:O250"/>
    <mergeCell ref="N252:O252"/>
    <mergeCell ref="B287:G287"/>
    <mergeCell ref="B324:G324"/>
    <mergeCell ref="B379:G379"/>
    <mergeCell ref="A108:F108"/>
    <mergeCell ref="N136:O136"/>
    <mergeCell ref="N140:O140"/>
    <mergeCell ref="B181:G181"/>
    <mergeCell ref="N182:O182"/>
    <mergeCell ref="A109:A247"/>
    <mergeCell ref="G110:G117"/>
    <mergeCell ref="B134:G134"/>
    <mergeCell ref="G135:G140"/>
    <mergeCell ref="B198:G198"/>
    <mergeCell ref="B247:G247"/>
    <mergeCell ref="B216:G216"/>
    <mergeCell ref="G217:G221"/>
    <mergeCell ref="G199:G203"/>
    <mergeCell ref="G183:G187"/>
    <mergeCell ref="N184:O184"/>
    <mergeCell ref="P8:P11"/>
    <mergeCell ref="C9:F9"/>
    <mergeCell ref="D10:F10"/>
    <mergeCell ref="D11:F11"/>
    <mergeCell ref="B107:G107"/>
    <mergeCell ref="N51:N57"/>
    <mergeCell ref="H69:H70"/>
    <mergeCell ref="B74:G74"/>
    <mergeCell ref="G75:G80"/>
    <mergeCell ref="D12:F12"/>
    <mergeCell ref="N8:O9"/>
    <mergeCell ref="A3:K3"/>
    <mergeCell ref="B7:I7"/>
    <mergeCell ref="A8:G8"/>
    <mergeCell ref="H8:I9"/>
    <mergeCell ref="J8:K9"/>
    <mergeCell ref="A13:A107"/>
    <mergeCell ref="G14:G20"/>
    <mergeCell ref="G27:G29"/>
    <mergeCell ref="B48:G48"/>
    <mergeCell ref="G49:G65"/>
  </mergeCells>
  <printOptions horizontalCentered="1"/>
  <pageMargins left="0.3" right="0.3" top="0.56527777777777777" bottom="0.56527777777777777" header="0.3" footer="0.3"/>
  <pageSetup paperSize="9" scale="51" firstPageNumber="0" orientation="portrait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AE599"/>
  <sheetViews>
    <sheetView zoomScale="80" zoomScaleNormal="80" workbookViewId="0">
      <pane xSplit="6" ySplit="13" topLeftCell="G588" activePane="bottomRight" state="frozen"/>
      <selection pane="topRight" activeCell="G1" sqref="G1"/>
      <selection pane="bottomLeft" activeCell="A587" sqref="A587"/>
      <selection pane="bottomRight" activeCell="A591" sqref="A591:P594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21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674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0</v>
      </c>
      <c r="Z6" s="7"/>
      <c r="AA6" s="7"/>
      <c r="AB6" s="7"/>
      <c r="AC6" s="7"/>
      <c r="AD6" s="7"/>
      <c r="AE6" s="7"/>
    </row>
    <row r="7" spans="1:31">
      <c r="A7" s="3"/>
      <c r="B7" s="306" t="s">
        <v>617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2.75" customHeight="1">
      <c r="A14" s="325"/>
      <c r="B14" s="57" t="s">
        <v>40</v>
      </c>
      <c r="C14" s="58"/>
      <c r="D14" s="59"/>
      <c r="E14" s="60"/>
      <c r="F14" s="61"/>
      <c r="G14" s="420"/>
      <c r="H14" s="62"/>
      <c r="I14" s="63"/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2.75" customHeight="1">
      <c r="A15" s="325"/>
      <c r="B15" s="57" t="s">
        <v>41</v>
      </c>
      <c r="C15" s="58"/>
      <c r="D15" s="59"/>
      <c r="E15" s="60"/>
      <c r="F15" s="61"/>
      <c r="G15" s="420"/>
      <c r="H15" s="62"/>
      <c r="I15" s="63"/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2.75" customHeight="1">
      <c r="A16" s="325"/>
      <c r="B16" s="57" t="s">
        <v>666</v>
      </c>
      <c r="C16" s="58"/>
      <c r="D16" s="59"/>
      <c r="E16" s="60"/>
      <c r="F16" s="61"/>
      <c r="G16" s="420"/>
      <c r="H16" s="62"/>
      <c r="I16" s="62"/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2.75" customHeight="1">
      <c r="A17" s="325"/>
      <c r="B17" s="57" t="s">
        <v>204</v>
      </c>
      <c r="C17" s="58" t="s">
        <v>91</v>
      </c>
      <c r="D17" s="59" t="s">
        <v>155</v>
      </c>
      <c r="E17" s="60"/>
      <c r="F17" s="61"/>
      <c r="G17" s="420"/>
      <c r="H17" s="62"/>
      <c r="I17" s="62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customHeight="1">
      <c r="A18" s="325"/>
      <c r="B18" s="57" t="s">
        <v>174</v>
      </c>
      <c r="C18" s="58" t="s">
        <v>54</v>
      </c>
      <c r="D18" s="59" t="s">
        <v>152</v>
      </c>
      <c r="E18" s="60"/>
      <c r="F18" s="61"/>
      <c r="G18" s="420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customHeight="1" thickBot="1">
      <c r="A19" s="325"/>
      <c r="B19" s="57" t="s">
        <v>65</v>
      </c>
      <c r="C19" s="58" t="s">
        <v>54</v>
      </c>
      <c r="D19" s="59" t="s">
        <v>126</v>
      </c>
      <c r="E19" s="60"/>
      <c r="F19" s="61"/>
      <c r="G19" s="420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420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2.75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0</v>
      </c>
      <c r="I48" s="69">
        <f>SUM(I13:I47)</f>
        <v>0</v>
      </c>
      <c r="J48" s="70">
        <f>SUM(J13:J47)</f>
        <v>0</v>
      </c>
      <c r="K48" s="70">
        <f>SUM(K13:K47)</f>
        <v>0</v>
      </c>
      <c r="L48" s="71">
        <f>IF(H48=0,0,(I48/H48*100))</f>
        <v>0</v>
      </c>
      <c r="M48" s="72">
        <f>IF(K48=0,0,(J48/K48*100))</f>
        <v>0</v>
      </c>
      <c r="N48" s="72"/>
      <c r="O48" s="72"/>
      <c r="P48" s="73" t="e">
        <f>N48/(N48+O48)*100</f>
        <v>#DIV/0!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61</v>
      </c>
      <c r="C49" s="58" t="s">
        <v>42</v>
      </c>
      <c r="D49" s="59" t="s">
        <v>43</v>
      </c>
      <c r="E49" s="60"/>
      <c r="F49" s="61"/>
      <c r="G49" s="326"/>
      <c r="H49" s="62"/>
      <c r="I49" s="62"/>
      <c r="J49" s="62"/>
      <c r="K49" s="62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63</v>
      </c>
      <c r="C50" s="59" t="s">
        <v>43</v>
      </c>
      <c r="D50" s="59" t="s">
        <v>43</v>
      </c>
      <c r="E50" s="60"/>
      <c r="F50" s="61"/>
      <c r="G50" s="326"/>
      <c r="H50" s="62"/>
      <c r="I50" s="62"/>
      <c r="J50" s="62"/>
      <c r="K50" s="62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64</v>
      </c>
      <c r="C51" s="58" t="s">
        <v>42</v>
      </c>
      <c r="D51" s="59" t="s">
        <v>43</v>
      </c>
      <c r="E51" s="60"/>
      <c r="F51" s="61"/>
      <c r="G51" s="326"/>
      <c r="H51" s="62"/>
      <c r="I51" s="62"/>
      <c r="J51" s="62"/>
      <c r="K51" s="62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2.75" customHeight="1">
      <c r="A52" s="325"/>
      <c r="B52" s="57" t="s">
        <v>65</v>
      </c>
      <c r="C52" s="58" t="s">
        <v>54</v>
      </c>
      <c r="D52" s="59" t="s">
        <v>49</v>
      </c>
      <c r="E52" s="60"/>
      <c r="F52" s="61"/>
      <c r="G52" s="326"/>
      <c r="H52" s="64"/>
      <c r="I52" s="64"/>
      <c r="J52" s="64"/>
      <c r="K52" s="64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2.75" customHeight="1">
      <c r="A53" s="325"/>
      <c r="B53" s="57" t="s">
        <v>41</v>
      </c>
      <c r="C53" s="59" t="s">
        <v>43</v>
      </c>
      <c r="D53" s="59" t="s">
        <v>43</v>
      </c>
      <c r="E53" s="60"/>
      <c r="F53" s="61"/>
      <c r="G53" s="326"/>
      <c r="H53" s="64"/>
      <c r="I53" s="64"/>
      <c r="J53" s="64"/>
      <c r="K53" s="64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2.75" customHeight="1">
      <c r="A54" s="325"/>
      <c r="B54" s="57" t="s">
        <v>40</v>
      </c>
      <c r="C54" s="58" t="s">
        <v>42</v>
      </c>
      <c r="D54" s="59" t="s">
        <v>43</v>
      </c>
      <c r="E54" s="60"/>
      <c r="F54" s="61"/>
      <c r="G54" s="326"/>
      <c r="H54" s="64"/>
      <c r="I54" s="64"/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2.75" customHeight="1">
      <c r="A55" s="325"/>
      <c r="B55" s="57" t="s">
        <v>40</v>
      </c>
      <c r="C55" s="58" t="s">
        <v>42</v>
      </c>
      <c r="D55" s="59" t="s">
        <v>49</v>
      </c>
      <c r="E55" s="60"/>
      <c r="F55" s="61"/>
      <c r="G55" s="326"/>
      <c r="H55" s="64"/>
      <c r="I55" s="64"/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2.75" customHeight="1">
      <c r="A56" s="325"/>
      <c r="B56" s="57" t="s">
        <v>55</v>
      </c>
      <c r="C56" s="58" t="s">
        <v>42</v>
      </c>
      <c r="D56" s="59" t="s">
        <v>43</v>
      </c>
      <c r="E56" s="60"/>
      <c r="F56" s="61"/>
      <c r="G56" s="326"/>
      <c r="H56" s="64"/>
      <c r="I56" s="64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2.75" customHeight="1" thickBot="1">
      <c r="A57" s="325"/>
      <c r="B57" s="57" t="s">
        <v>103</v>
      </c>
      <c r="C57" s="58" t="s">
        <v>42</v>
      </c>
      <c r="D57" s="59" t="s">
        <v>43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57" t="s">
        <v>333</v>
      </c>
      <c r="C58" s="58" t="s">
        <v>42</v>
      </c>
      <c r="D58" s="59" t="s">
        <v>161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535</v>
      </c>
      <c r="C59" s="58" t="s">
        <v>54</v>
      </c>
      <c r="D59" s="59" t="s">
        <v>127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62</v>
      </c>
      <c r="C60" s="58" t="s">
        <v>186</v>
      </c>
      <c r="D60" s="58" t="s">
        <v>186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0</v>
      </c>
      <c r="I74" s="77">
        <f>SUM(I49:I73)</f>
        <v>0</v>
      </c>
      <c r="J74" s="77">
        <f>SUM(J49:J73)</f>
        <v>0</v>
      </c>
      <c r="K74" s="77">
        <f>SUM(K49:K73)</f>
        <v>0</v>
      </c>
      <c r="L74" s="78">
        <f>IF(H74=0,0,(I74/H74*100))</f>
        <v>0</v>
      </c>
      <c r="M74" s="73">
        <f>IF(K74=0,0,(I74/K74*100))</f>
        <v>0</v>
      </c>
      <c r="N74" s="73">
        <v>15</v>
      </c>
      <c r="O74" s="73">
        <v>3</v>
      </c>
      <c r="P74" s="73">
        <f>N74/(N74+O74)*100</f>
        <v>83.333333333333343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75</v>
      </c>
      <c r="C75" s="58" t="s">
        <v>76</v>
      </c>
      <c r="D75" s="58" t="s">
        <v>77</v>
      </c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0</v>
      </c>
      <c r="I108" s="77">
        <f>I74+I107</f>
        <v>0</v>
      </c>
      <c r="J108" s="77">
        <f>J74+J107</f>
        <v>0</v>
      </c>
      <c r="K108" s="77">
        <f>K74+K107</f>
        <v>0</v>
      </c>
      <c r="L108" s="78">
        <f>IF(H108=0,0,(I108/H108*100))</f>
        <v>0</v>
      </c>
      <c r="M108" s="73">
        <f>IF(K108=0,0,(I108/K108*100))</f>
        <v>0</v>
      </c>
      <c r="N108" s="77">
        <f>N48+N74</f>
        <v>15</v>
      </c>
      <c r="O108" s="77">
        <f>O48+O74</f>
        <v>3</v>
      </c>
      <c r="P108" s="73">
        <f>N108/(N108+O108)*100</f>
        <v>83.333333333333343</v>
      </c>
      <c r="Q108" s="7"/>
      <c r="R108" s="7"/>
      <c r="S108" s="7"/>
      <c r="T108" s="7"/>
      <c r="U108" s="7"/>
      <c r="V108" s="7"/>
      <c r="W108" s="7"/>
    </row>
    <row r="109" spans="1:23" ht="12.75" customHeight="1">
      <c r="A109" s="314" t="s">
        <v>106</v>
      </c>
      <c r="B109" s="57" t="s">
        <v>142</v>
      </c>
      <c r="C109" s="58" t="s">
        <v>108</v>
      </c>
      <c r="D109" s="59"/>
      <c r="E109" s="60"/>
      <c r="F109" s="81"/>
      <c r="G109" s="82"/>
      <c r="H109" s="62"/>
      <c r="I109" s="62"/>
      <c r="J109" s="62"/>
      <c r="K109" s="62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486</v>
      </c>
      <c r="C110" s="58" t="s">
        <v>108</v>
      </c>
      <c r="D110" s="58"/>
      <c r="E110" s="60"/>
      <c r="F110" s="81"/>
      <c r="G110" s="341"/>
      <c r="H110" s="62"/>
      <c r="I110" s="62"/>
      <c r="J110" s="62"/>
      <c r="K110" s="62"/>
      <c r="L110" s="83"/>
      <c r="M110" s="84"/>
      <c r="N110" s="327"/>
      <c r="O110" s="327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2.75" customHeight="1">
      <c r="A111" s="314"/>
      <c r="B111" s="57" t="s">
        <v>670</v>
      </c>
      <c r="C111" s="58" t="s">
        <v>108</v>
      </c>
      <c r="D111" s="58"/>
      <c r="E111" s="60"/>
      <c r="F111" s="81"/>
      <c r="G111" s="341"/>
      <c r="H111" s="62"/>
      <c r="I111" s="62"/>
      <c r="J111" s="62"/>
      <c r="K111" s="62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2.75" customHeight="1" thickBot="1">
      <c r="A112" s="314"/>
      <c r="B112" s="57" t="s">
        <v>656</v>
      </c>
      <c r="C112" s="58" t="s">
        <v>108</v>
      </c>
      <c r="D112" s="58"/>
      <c r="E112" s="60"/>
      <c r="F112" s="81"/>
      <c r="G112" s="341"/>
      <c r="H112" s="62"/>
      <c r="I112" s="62"/>
      <c r="J112" s="62"/>
      <c r="K112" s="62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hidden="1" customHeight="1">
      <c r="A113" s="314"/>
      <c r="B113" s="57" t="s">
        <v>109</v>
      </c>
      <c r="C113" s="58" t="s">
        <v>108</v>
      </c>
      <c r="D113" s="58"/>
      <c r="E113" s="60"/>
      <c r="F113" s="81"/>
      <c r="G113" s="341"/>
      <c r="H113" s="62"/>
      <c r="I113" s="62"/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hidden="1" customHeight="1">
      <c r="A114" s="314"/>
      <c r="B114" s="57" t="s">
        <v>160</v>
      </c>
      <c r="C114" s="58" t="s">
        <v>108</v>
      </c>
      <c r="D114" s="58"/>
      <c r="E114" s="60"/>
      <c r="F114" s="81"/>
      <c r="G114" s="341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446</v>
      </c>
      <c r="C115" s="58" t="s">
        <v>108</v>
      </c>
      <c r="D115" s="58" t="s">
        <v>127</v>
      </c>
      <c r="E115" s="60"/>
      <c r="F115" s="81"/>
      <c r="G115" s="341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130</v>
      </c>
      <c r="C116" s="58" t="s">
        <v>108</v>
      </c>
      <c r="D116" s="58" t="s">
        <v>101</v>
      </c>
      <c r="E116" s="60"/>
      <c r="F116" s="81"/>
      <c r="G116" s="341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131</v>
      </c>
      <c r="C117" s="58" t="s">
        <v>108</v>
      </c>
      <c r="D117" s="59"/>
      <c r="E117" s="60"/>
      <c r="F117" s="81"/>
      <c r="G117" s="341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0</v>
      </c>
      <c r="I134" s="77">
        <f>SUM(I109:I133)</f>
        <v>0</v>
      </c>
      <c r="J134" s="77">
        <f>SUM(J109:J133)</f>
        <v>0</v>
      </c>
      <c r="K134" s="77">
        <f>SUM(K109:K133)</f>
        <v>0</v>
      </c>
      <c r="L134" s="78">
        <f>IF(H134=0,0,(I134/H134*100))</f>
        <v>0</v>
      </c>
      <c r="M134" s="73">
        <f>IF(K134=0,0,(I134/K134*100))</f>
        <v>0</v>
      </c>
      <c r="N134" s="73">
        <v>4</v>
      </c>
      <c r="O134" s="73">
        <v>1</v>
      </c>
      <c r="P134" s="73">
        <f>N134/(N134+O134)*100</f>
        <v>80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529</v>
      </c>
      <c r="C135" s="58"/>
      <c r="D135" s="58" t="s">
        <v>126</v>
      </c>
      <c r="E135" s="60"/>
      <c r="F135" s="81"/>
      <c r="G135" s="363"/>
      <c r="H135" s="58"/>
      <c r="I135" s="58"/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 thickBot="1">
      <c r="A136" s="314"/>
      <c r="B136" s="57" t="s">
        <v>529</v>
      </c>
      <c r="C136" s="58"/>
      <c r="D136" s="59" t="s">
        <v>111</v>
      </c>
      <c r="E136" s="60"/>
      <c r="F136" s="81"/>
      <c r="G136" s="363"/>
      <c r="H136" s="58"/>
      <c r="I136" s="58"/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customHeight="1" thickBot="1">
      <c r="A137" s="314"/>
      <c r="B137" s="57" t="s">
        <v>135</v>
      </c>
      <c r="C137" s="58" t="s">
        <v>42</v>
      </c>
      <c r="D137" s="59" t="s">
        <v>161</v>
      </c>
      <c r="E137" s="60"/>
      <c r="F137" s="81"/>
      <c r="G137" s="363"/>
      <c r="H137" s="58"/>
      <c r="I137" s="58"/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2.75" customHeight="1">
      <c r="A138" s="314"/>
      <c r="B138" s="57" t="s">
        <v>89</v>
      </c>
      <c r="C138" s="58" t="s">
        <v>42</v>
      </c>
      <c r="D138" s="59" t="s">
        <v>116</v>
      </c>
      <c r="E138" s="60"/>
      <c r="F138" s="81"/>
      <c r="G138" s="363"/>
      <c r="H138" s="58"/>
      <c r="I138" s="58"/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2.75" customHeight="1">
      <c r="A139" s="314"/>
      <c r="B139" s="57" t="s">
        <v>255</v>
      </c>
      <c r="C139" s="58" t="s">
        <v>42</v>
      </c>
      <c r="D139" s="58" t="s">
        <v>495</v>
      </c>
      <c r="E139" s="60" t="s">
        <v>684</v>
      </c>
      <c r="F139" s="81"/>
      <c r="G139" s="363"/>
      <c r="H139" s="58"/>
      <c r="I139" s="58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2.75" customHeight="1">
      <c r="A140" s="314"/>
      <c r="B140" s="57" t="s">
        <v>401</v>
      </c>
      <c r="C140" s="58"/>
      <c r="D140" s="58" t="s">
        <v>79</v>
      </c>
      <c r="E140" s="60"/>
      <c r="F140" s="81"/>
      <c r="G140" s="363"/>
      <c r="H140" s="62"/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2.75" customHeight="1">
      <c r="A141" s="314"/>
      <c r="B141" s="57" t="s">
        <v>135</v>
      </c>
      <c r="C141" s="58" t="s">
        <v>42</v>
      </c>
      <c r="D141" s="58" t="s">
        <v>116</v>
      </c>
      <c r="E141" s="60"/>
      <c r="F141" s="81"/>
      <c r="G141" s="82"/>
      <c r="H141" s="62"/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2.75" customHeight="1">
      <c r="A142" s="314"/>
      <c r="B142" s="57" t="s">
        <v>464</v>
      </c>
      <c r="C142" s="58" t="s">
        <v>111</v>
      </c>
      <c r="D142" s="58"/>
      <c r="E142" s="60"/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2.75" customHeight="1">
      <c r="A143" s="314"/>
      <c r="B143" s="57" t="s">
        <v>672</v>
      </c>
      <c r="C143" s="58" t="s">
        <v>108</v>
      </c>
      <c r="D143" s="59"/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customHeight="1" thickBot="1">
      <c r="A144" s="314"/>
      <c r="B144" s="57" t="s">
        <v>470</v>
      </c>
      <c r="C144" s="58"/>
      <c r="D144" s="58" t="s">
        <v>226</v>
      </c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153</v>
      </c>
      <c r="C145" s="58" t="s">
        <v>91</v>
      </c>
      <c r="D145" s="59" t="s">
        <v>152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420</v>
      </c>
      <c r="C146" s="58"/>
      <c r="D146" s="59" t="s">
        <v>126</v>
      </c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436</v>
      </c>
      <c r="C147" s="58" t="s">
        <v>42</v>
      </c>
      <c r="D147" s="59" t="s">
        <v>49</v>
      </c>
      <c r="E147" s="60" t="s">
        <v>72</v>
      </c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/>
      <c r="C148" s="58"/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0</v>
      </c>
      <c r="I181" s="77">
        <f>SUM(I135:I180)</f>
        <v>0</v>
      </c>
      <c r="J181" s="77">
        <f>SUM(J135:J180)</f>
        <v>0</v>
      </c>
      <c r="K181" s="77">
        <f>SUM(K135:K180)</f>
        <v>0</v>
      </c>
      <c r="L181" s="78">
        <f>IF(H181=0,0,(I181/H181*100))</f>
        <v>0</v>
      </c>
      <c r="M181" s="73">
        <f>IF(J181=0,0,(K181/J181*100))</f>
        <v>0</v>
      </c>
      <c r="N181" s="73"/>
      <c r="O181" s="73"/>
      <c r="P181" s="73" t="e">
        <f>N181/(N181+O181)*100</f>
        <v>#DIV/0!</v>
      </c>
      <c r="Q181" s="7"/>
      <c r="R181" s="7"/>
      <c r="S181" s="7"/>
      <c r="T181" s="7"/>
      <c r="U181" s="7"/>
      <c r="V181" s="7"/>
      <c r="W181" s="7"/>
    </row>
    <row r="182" spans="1:23" ht="15.2" customHeight="1" thickBot="1">
      <c r="A182" s="314"/>
      <c r="B182" s="57" t="s">
        <v>460</v>
      </c>
      <c r="C182" s="58" t="s">
        <v>43</v>
      </c>
      <c r="D182" s="59" t="s">
        <v>116</v>
      </c>
      <c r="E182" s="60"/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customHeight="1">
      <c r="A183" s="314"/>
      <c r="B183" s="57" t="s">
        <v>80</v>
      </c>
      <c r="C183" s="58" t="s">
        <v>42</v>
      </c>
      <c r="D183" s="59" t="s">
        <v>161</v>
      </c>
      <c r="E183" s="60" t="s">
        <v>669</v>
      </c>
      <c r="F183" s="81"/>
      <c r="G183" s="329"/>
      <c r="H183" s="58"/>
      <c r="I183" s="58"/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customHeight="1" thickBot="1">
      <c r="A184" s="314"/>
      <c r="B184" s="57" t="s">
        <v>460</v>
      </c>
      <c r="C184" s="58" t="s">
        <v>43</v>
      </c>
      <c r="D184" s="59" t="s">
        <v>156</v>
      </c>
      <c r="E184" s="60"/>
      <c r="F184" s="81"/>
      <c r="G184" s="329"/>
      <c r="H184" s="58"/>
      <c r="I184" s="58"/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5.2" hidden="1" customHeight="1" thickBot="1">
      <c r="A185" s="314"/>
      <c r="B185" s="57" t="s">
        <v>130</v>
      </c>
      <c r="C185" s="58" t="s">
        <v>108</v>
      </c>
      <c r="D185" s="59" t="s">
        <v>159</v>
      </c>
      <c r="E185" s="60"/>
      <c r="F185" s="81"/>
      <c r="G185" s="329"/>
      <c r="H185" s="58"/>
      <c r="I185" s="58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hidden="1" customHeight="1">
      <c r="A186" s="314"/>
      <c r="B186" s="57" t="s">
        <v>89</v>
      </c>
      <c r="C186" s="58" t="s">
        <v>42</v>
      </c>
      <c r="D186" s="59" t="s">
        <v>151</v>
      </c>
      <c r="E186" s="60"/>
      <c r="F186" s="81"/>
      <c r="G186" s="329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89</v>
      </c>
      <c r="C187" s="58" t="s">
        <v>42</v>
      </c>
      <c r="D187" s="59" t="s">
        <v>151</v>
      </c>
      <c r="E187" s="60"/>
      <c r="F187" s="81"/>
      <c r="G187" s="329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567</v>
      </c>
      <c r="C188" s="59" t="s">
        <v>79</v>
      </c>
      <c r="D188" s="59" t="s">
        <v>79</v>
      </c>
      <c r="E188" s="60"/>
      <c r="F188" s="81"/>
      <c r="G188" s="82"/>
      <c r="H188" s="64"/>
      <c r="I188" s="64"/>
      <c r="J188" s="58"/>
      <c r="K188" s="83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110</v>
      </c>
      <c r="C189" s="58"/>
      <c r="D189" s="59" t="s">
        <v>79</v>
      </c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110</v>
      </c>
      <c r="C190" s="58"/>
      <c r="D190" s="59" t="s">
        <v>226</v>
      </c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80</v>
      </c>
      <c r="C191" s="58" t="s">
        <v>42</v>
      </c>
      <c r="D191" s="59" t="s">
        <v>152</v>
      </c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460</v>
      </c>
      <c r="C192" s="58"/>
      <c r="D192" s="59" t="s">
        <v>79</v>
      </c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567</v>
      </c>
      <c r="C193" s="58"/>
      <c r="D193" s="59" t="s">
        <v>127</v>
      </c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567</v>
      </c>
      <c r="C194" s="58"/>
      <c r="D194" s="58" t="s">
        <v>79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57" t="s">
        <v>163</v>
      </c>
      <c r="C198" s="58" t="s">
        <v>108</v>
      </c>
      <c r="D198" s="59" t="s">
        <v>101</v>
      </c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>
      <c r="A199" s="314"/>
      <c r="B199" s="57" t="s">
        <v>163</v>
      </c>
      <c r="C199" s="58" t="s">
        <v>91</v>
      </c>
      <c r="D199" s="59" t="s">
        <v>127</v>
      </c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164</v>
      </c>
      <c r="C200" s="58" t="s">
        <v>91</v>
      </c>
      <c r="D200" s="59" t="s">
        <v>101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165</v>
      </c>
      <c r="C201" s="58" t="s">
        <v>91</v>
      </c>
      <c r="D201" s="59"/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167</v>
      </c>
      <c r="C203" s="58" t="s">
        <v>108</v>
      </c>
      <c r="D203" s="59" t="s">
        <v>168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169</v>
      </c>
      <c r="C204" s="58" t="s">
        <v>108</v>
      </c>
      <c r="D204" s="59" t="s">
        <v>170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5.2" customHeight="1" thickBot="1">
      <c r="A208" s="314"/>
      <c r="B208" s="316" t="s">
        <v>158</v>
      </c>
      <c r="C208" s="316"/>
      <c r="D208" s="316"/>
      <c r="E208" s="316"/>
      <c r="F208" s="316"/>
      <c r="G208" s="316"/>
      <c r="H208" s="77">
        <f>SUM(H182:H207)</f>
        <v>0</v>
      </c>
      <c r="I208" s="77">
        <f>SUM(I182:I207)</f>
        <v>0</v>
      </c>
      <c r="J208" s="77">
        <f>SUM(J182:J207)</f>
        <v>0</v>
      </c>
      <c r="K208" s="77">
        <f>SUM(K182:K207)</f>
        <v>0</v>
      </c>
      <c r="L208" s="78">
        <f>IF(H208=0,0,(I208/H208*100))</f>
        <v>0</v>
      </c>
      <c r="M208" s="73">
        <f>IF(K208=0,0,(I208/K208*100))</f>
        <v>0</v>
      </c>
      <c r="N208" s="73">
        <v>9</v>
      </c>
      <c r="O208" s="73">
        <v>0</v>
      </c>
      <c r="P208" s="73">
        <f>N208/(N208+O208)*100</f>
        <v>100</v>
      </c>
      <c r="Q208" s="7"/>
      <c r="R208" s="7"/>
      <c r="S208" s="7"/>
      <c r="T208" s="7"/>
      <c r="U208" s="7"/>
      <c r="V208" s="7"/>
      <c r="W208" s="7"/>
    </row>
    <row r="209" spans="1:23" ht="12.75" customHeight="1">
      <c r="A209" s="314"/>
      <c r="B209" s="57" t="s">
        <v>561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customHeight="1">
      <c r="A210" s="314"/>
      <c r="B210" s="57" t="s">
        <v>537</v>
      </c>
      <c r="C210" s="58" t="s">
        <v>79</v>
      </c>
      <c r="D210" s="91" t="s">
        <v>79</v>
      </c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customHeight="1">
      <c r="A211" s="314"/>
      <c r="B211" s="57" t="s">
        <v>683</v>
      </c>
      <c r="C211" s="58" t="s">
        <v>42</v>
      </c>
      <c r="D211" s="91" t="s">
        <v>126</v>
      </c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customHeight="1" thickBot="1">
      <c r="A212" s="314"/>
      <c r="B212" s="57" t="s">
        <v>683</v>
      </c>
      <c r="C212" s="58" t="s">
        <v>42</v>
      </c>
      <c r="D212" s="59" t="s">
        <v>226</v>
      </c>
      <c r="E212" s="60"/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 thickBo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5.75" customHeight="1" thickBot="1">
      <c r="A223" s="314"/>
      <c r="B223" s="316" t="s">
        <v>211</v>
      </c>
      <c r="C223" s="316"/>
      <c r="D223" s="316"/>
      <c r="E223" s="316"/>
      <c r="F223" s="316"/>
      <c r="G223" s="316"/>
      <c r="H223" s="77">
        <f>SUM(H209:H222)</f>
        <v>0</v>
      </c>
      <c r="I223" s="77">
        <f>SUM(I209:I222)</f>
        <v>0</v>
      </c>
      <c r="J223" s="77">
        <f>SUM(J209:J222)</f>
        <v>0</v>
      </c>
      <c r="K223" s="77">
        <f>SUM(K209:K222)</f>
        <v>0</v>
      </c>
      <c r="L223" s="78">
        <f>IF(H223=0,0,(I223/H223*100))</f>
        <v>0</v>
      </c>
      <c r="M223" s="73">
        <f>IF(K223=0,0,(I223/K223*100))</f>
        <v>0</v>
      </c>
      <c r="N223" s="73">
        <v>0</v>
      </c>
      <c r="O223" s="73">
        <v>0</v>
      </c>
      <c r="P223" s="73" t="e">
        <f>N223/(N223+O223)*100</f>
        <v>#DIV/0!</v>
      </c>
      <c r="Q223" s="7"/>
      <c r="R223" s="7"/>
      <c r="S223" s="7"/>
      <c r="T223" s="7"/>
      <c r="U223" s="7"/>
      <c r="V223" s="7"/>
      <c r="W223" s="7"/>
    </row>
    <row r="224" spans="1:23" ht="12.75" customHeight="1">
      <c r="A224" s="314"/>
      <c r="B224" s="57" t="s">
        <v>630</v>
      </c>
      <c r="C224" s="59" t="s">
        <v>108</v>
      </c>
      <c r="D224" s="59"/>
      <c r="E224" s="60"/>
      <c r="F224" s="81"/>
      <c r="G224" s="370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customHeight="1">
      <c r="A225" s="314"/>
      <c r="B225" s="57" t="s">
        <v>682</v>
      </c>
      <c r="C225" s="58"/>
      <c r="D225" s="58"/>
      <c r="E225" s="60"/>
      <c r="F225" s="81"/>
      <c r="G225" s="371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customHeight="1" thickBot="1">
      <c r="A226" s="314"/>
      <c r="B226" s="57" t="s">
        <v>271</v>
      </c>
      <c r="C226" s="58" t="s">
        <v>108</v>
      </c>
      <c r="D226" s="58"/>
      <c r="E226" s="60"/>
      <c r="F226" s="81"/>
      <c r="G226" s="371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371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326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2.75" customHeight="1" thickBot="1">
      <c r="A247" s="314"/>
      <c r="B247" s="316" t="s">
        <v>609</v>
      </c>
      <c r="C247" s="316"/>
      <c r="D247" s="316"/>
      <c r="E247" s="316"/>
      <c r="F247" s="316"/>
      <c r="G247" s="316"/>
      <c r="H247" s="77">
        <f>SUM(H224:H246)</f>
        <v>0</v>
      </c>
      <c r="I247" s="77">
        <f>SUM(I224:I246)</f>
        <v>0</v>
      </c>
      <c r="J247" s="77">
        <f>SUM(J224:J246)</f>
        <v>0</v>
      </c>
      <c r="K247" s="77">
        <f>SUM(K224:K246)</f>
        <v>0</v>
      </c>
      <c r="L247" s="78">
        <f>IF(H247=0,0,(I247/H247*100))</f>
        <v>0</v>
      </c>
      <c r="M247" s="73">
        <f>IF(K247=0,0,(I247/K247*100))</f>
        <v>0</v>
      </c>
      <c r="N247" s="73">
        <v>0</v>
      </c>
      <c r="O247" s="73">
        <v>0</v>
      </c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H247+H208+H181+H134+H223</f>
        <v>0</v>
      </c>
      <c r="I248" s="94">
        <f>I247+I208+I181+I134+I223</f>
        <v>0</v>
      </c>
      <c r="J248" s="94">
        <f>J247+J208+J181+J134+J223</f>
        <v>0</v>
      </c>
      <c r="K248" s="94">
        <f>K247+K208+K181+K134+K223</f>
        <v>0</v>
      </c>
      <c r="L248" s="78">
        <f>IF(H248=0,0,(I248/H248*100))</f>
        <v>0</v>
      </c>
      <c r="M248" s="73">
        <f>IF(J248=0,0,(K248/J248*100))</f>
        <v>0</v>
      </c>
      <c r="N248" s="94">
        <f>N247+N208+N181+N134</f>
        <v>13</v>
      </c>
      <c r="O248" s="94">
        <f>O247+O208+O181+O134</f>
        <v>1</v>
      </c>
      <c r="P248" s="73">
        <f>N248/(N248+O248)*100</f>
        <v>92.857142857142861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>
      <c r="A250" s="340"/>
      <c r="B250" s="57" t="s">
        <v>214</v>
      </c>
      <c r="C250" s="58" t="s">
        <v>42</v>
      </c>
      <c r="D250" s="58" t="s">
        <v>152</v>
      </c>
      <c r="E250" s="60" t="s">
        <v>406</v>
      </c>
      <c r="F250" s="81"/>
      <c r="G250" s="359"/>
      <c r="H250" s="62"/>
      <c r="I250" s="62"/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customHeight="1">
      <c r="A251" s="340"/>
      <c r="B251" s="57" t="s">
        <v>214</v>
      </c>
      <c r="C251" s="58" t="s">
        <v>42</v>
      </c>
      <c r="D251" s="58" t="s">
        <v>618</v>
      </c>
      <c r="E251" s="60" t="s">
        <v>406</v>
      </c>
      <c r="F251" s="81"/>
      <c r="G251" s="359"/>
      <c r="H251" s="64"/>
      <c r="I251" s="62"/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customHeight="1">
      <c r="A252" s="340"/>
      <c r="B252" s="57" t="s">
        <v>214</v>
      </c>
      <c r="C252" s="58" t="s">
        <v>42</v>
      </c>
      <c r="D252" s="58" t="s">
        <v>217</v>
      </c>
      <c r="E252" s="60" t="s">
        <v>406</v>
      </c>
      <c r="F252" s="81"/>
      <c r="G252" s="359"/>
      <c r="H252" s="64"/>
      <c r="I252" s="62"/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customHeight="1">
      <c r="A253" s="340"/>
      <c r="B253" s="57" t="s">
        <v>214</v>
      </c>
      <c r="C253" s="58" t="s">
        <v>42</v>
      </c>
      <c r="D253" s="58" t="s">
        <v>458</v>
      </c>
      <c r="E253" s="60"/>
      <c r="F253" s="81"/>
      <c r="G253" s="359"/>
      <c r="H253" s="64"/>
      <c r="I253" s="62"/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5.2" customHeight="1">
      <c r="A254" s="340"/>
      <c r="B254" s="57" t="s">
        <v>214</v>
      </c>
      <c r="C254" s="58" t="s">
        <v>42</v>
      </c>
      <c r="D254" s="58" t="s">
        <v>685</v>
      </c>
      <c r="E254" s="60"/>
      <c r="F254" s="81"/>
      <c r="G254" s="359"/>
      <c r="H254" s="64"/>
      <c r="I254" s="64"/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2.75" hidden="1" customHeight="1">
      <c r="A255" s="340"/>
      <c r="B255" s="57" t="s">
        <v>75</v>
      </c>
      <c r="C255" s="58" t="s">
        <v>76</v>
      </c>
      <c r="D255" s="58" t="s">
        <v>217</v>
      </c>
      <c r="E255" s="60"/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2.75" customHeight="1">
      <c r="A256" s="340"/>
      <c r="B256" s="57" t="s">
        <v>214</v>
      </c>
      <c r="C256" s="58" t="s">
        <v>42</v>
      </c>
      <c r="D256" s="59" t="s">
        <v>216</v>
      </c>
      <c r="E256" s="60" t="s">
        <v>406</v>
      </c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customHeight="1">
      <c r="A257" s="340"/>
      <c r="B257" s="57" t="s">
        <v>214</v>
      </c>
      <c r="C257" s="58" t="s">
        <v>42</v>
      </c>
      <c r="D257" s="58" t="s">
        <v>156</v>
      </c>
      <c r="E257" s="60" t="s">
        <v>406</v>
      </c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customHeight="1">
      <c r="A258" s="340"/>
      <c r="B258" s="57" t="s">
        <v>75</v>
      </c>
      <c r="C258" s="58" t="s">
        <v>76</v>
      </c>
      <c r="D258" s="59" t="s">
        <v>113</v>
      </c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customHeight="1" thickBot="1">
      <c r="A259" s="340"/>
      <c r="B259" s="57" t="s">
        <v>75</v>
      </c>
      <c r="C259" s="58" t="s">
        <v>76</v>
      </c>
      <c r="D259" s="59" t="s">
        <v>515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0</v>
      </c>
      <c r="I287" s="77">
        <f>SUM(I249:I286)</f>
        <v>0</v>
      </c>
      <c r="J287" s="77">
        <f>SUM(J249:J286)</f>
        <v>0</v>
      </c>
      <c r="K287" s="77">
        <f>SUM(K249:K286)</f>
        <v>0</v>
      </c>
      <c r="L287" s="78">
        <f>IF(H287=0,0,(I287/H287*100))</f>
        <v>0</v>
      </c>
      <c r="M287" s="73">
        <f>IF(K287=0,0,(I287/K287*100))</f>
        <v>0</v>
      </c>
      <c r="N287" s="73">
        <v>12</v>
      </c>
      <c r="O287" s="73">
        <v>0</v>
      </c>
      <c r="P287" s="73">
        <f>N287/(N287+O287)*100</f>
        <v>100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551</v>
      </c>
      <c r="C288" s="58"/>
      <c r="D288" s="58"/>
      <c r="E288" s="60"/>
      <c r="F288" s="81"/>
      <c r="G288" s="82"/>
      <c r="H288" s="106"/>
      <c r="I288" s="106"/>
      <c r="J288" s="58"/>
      <c r="K288" s="86"/>
      <c r="L288" s="86"/>
      <c r="M288" s="87"/>
      <c r="N288" s="87"/>
      <c r="O288" s="87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5.2" customHeight="1" thickBot="1">
      <c r="A289" s="340"/>
      <c r="B289" s="57" t="s">
        <v>637</v>
      </c>
      <c r="C289" s="58"/>
      <c r="D289" s="58"/>
      <c r="E289" s="60"/>
      <c r="F289" s="81"/>
      <c r="G289" s="82"/>
      <c r="H289" s="106"/>
      <c r="I289" s="106"/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2.75" hidden="1" customHeight="1">
      <c r="A290" s="340"/>
      <c r="B290" s="57" t="s">
        <v>551</v>
      </c>
      <c r="C290" s="58"/>
      <c r="D290" s="59"/>
      <c r="E290" s="60"/>
      <c r="F290" s="81"/>
      <c r="G290" s="82"/>
      <c r="H290" s="106"/>
      <c r="I290" s="106"/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hidden="1" customHeight="1">
      <c r="A291" s="340"/>
      <c r="B291" s="57" t="s">
        <v>248</v>
      </c>
      <c r="C291" s="58" t="s">
        <v>98</v>
      </c>
      <c r="D291" s="58"/>
      <c r="E291" s="60"/>
      <c r="F291" s="81"/>
      <c r="G291" s="82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249</v>
      </c>
      <c r="C292" s="58" t="s">
        <v>98</v>
      </c>
      <c r="D292" s="58" t="s">
        <v>246</v>
      </c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0</v>
      </c>
      <c r="I324" s="77">
        <f>SUM(I288:I323)</f>
        <v>0</v>
      </c>
      <c r="J324" s="77">
        <f>SUM(J288:J323)</f>
        <v>0</v>
      </c>
      <c r="K324" s="77">
        <f>SUM(K288:K323)</f>
        <v>0</v>
      </c>
      <c r="L324" s="78">
        <f>IF(H324=0,0,(I324/H324*100))</f>
        <v>0</v>
      </c>
      <c r="M324" s="73">
        <f>IF(K324=0,0,(I324/K324*100))</f>
        <v>0</v>
      </c>
      <c r="N324" s="73">
        <v>6</v>
      </c>
      <c r="O324" s="73">
        <v>1</v>
      </c>
      <c r="P324" s="73">
        <f>N324/(N324+O324)*100</f>
        <v>85.714285714285708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551</v>
      </c>
      <c r="C325" s="58"/>
      <c r="D325" s="58"/>
      <c r="E325" s="60"/>
      <c r="F325" s="81"/>
      <c r="G325" s="376"/>
      <c r="H325" s="106"/>
      <c r="I325" s="106"/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2.75" customHeight="1" thickBot="1">
      <c r="A326" s="340"/>
      <c r="B326" s="57" t="s">
        <v>266</v>
      </c>
      <c r="C326" s="58"/>
      <c r="D326" s="59"/>
      <c r="E326" s="60"/>
      <c r="F326" s="81"/>
      <c r="G326" s="378"/>
      <c r="H326" s="106"/>
      <c r="I326" s="106"/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hidden="1" customHeight="1">
      <c r="A327" s="340"/>
      <c r="B327" s="57" t="s">
        <v>75</v>
      </c>
      <c r="C327" s="58" t="s">
        <v>76</v>
      </c>
      <c r="D327" s="59" t="s">
        <v>524</v>
      </c>
      <c r="E327" s="60"/>
      <c r="F327" s="81"/>
      <c r="G327" s="82"/>
      <c r="H327" s="106"/>
      <c r="I327" s="106"/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hidden="1" customHeight="1">
      <c r="A328" s="340"/>
      <c r="B328" s="57" t="s">
        <v>265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559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/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/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/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customHeight="1" thickBot="1">
      <c r="A379" s="340"/>
      <c r="B379" s="316" t="s">
        <v>158</v>
      </c>
      <c r="C379" s="316"/>
      <c r="D379" s="316"/>
      <c r="E379" s="316"/>
      <c r="F379" s="316"/>
      <c r="G379" s="316"/>
      <c r="H379" s="77">
        <f>SUM(H325:H378)</f>
        <v>0</v>
      </c>
      <c r="I379" s="77">
        <f>SUM(I325:I378)</f>
        <v>0</v>
      </c>
      <c r="J379" s="77">
        <f>SUM(J325:J378)</f>
        <v>0</v>
      </c>
      <c r="K379" s="77">
        <f>SUM(K325:K378)</f>
        <v>0</v>
      </c>
      <c r="L379" s="78">
        <f>IF(H379=0,0,(I379/H379*100))</f>
        <v>0</v>
      </c>
      <c r="M379" s="73">
        <f>IF(K379=0,0,(I379/K379*100))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</f>
        <v>0</v>
      </c>
      <c r="I380" s="94">
        <f>I287+I324+I379</f>
        <v>0</v>
      </c>
      <c r="J380" s="94">
        <f>J287+J324+J379</f>
        <v>0</v>
      </c>
      <c r="K380" s="94">
        <f>K287+K324+K379</f>
        <v>0</v>
      </c>
      <c r="L380" s="78">
        <f>IF(H380=0,0,(I380/H380*100))</f>
        <v>0</v>
      </c>
      <c r="M380" s="73">
        <f>IF(K380=0,0,(I380/K380*100))</f>
        <v>0</v>
      </c>
      <c r="N380" s="73">
        <f>N287+N324+N379</f>
        <v>18</v>
      </c>
      <c r="O380" s="73">
        <f>O287+O324+O379</f>
        <v>1</v>
      </c>
      <c r="P380" s="73">
        <f>N380/(N380+O380)*100</f>
        <v>94.73684210526315</v>
      </c>
      <c r="Q380" s="7"/>
      <c r="R380" s="7"/>
      <c r="S380" s="7"/>
      <c r="T380" s="7"/>
      <c r="U380" s="7"/>
      <c r="V380" s="7"/>
      <c r="W380" s="7"/>
    </row>
    <row r="381" spans="1:23" ht="12.75" customHeight="1">
      <c r="A381" s="342" t="s">
        <v>286</v>
      </c>
      <c r="B381" s="57" t="s">
        <v>10</v>
      </c>
      <c r="C381" s="58" t="s">
        <v>289</v>
      </c>
      <c r="D381" s="58" t="s">
        <v>79</v>
      </c>
      <c r="E381" s="60"/>
      <c r="F381" s="119"/>
      <c r="G381" s="359"/>
      <c r="H381" s="106"/>
      <c r="I381" s="106"/>
      <c r="J381" s="58"/>
      <c r="K381" s="83"/>
      <c r="L381" s="83"/>
      <c r="M381" s="84"/>
      <c r="N381" s="84"/>
      <c r="O381" s="84"/>
      <c r="P381" s="84"/>
      <c r="Q381" s="7"/>
      <c r="R381" s="7"/>
      <c r="S381" s="7"/>
      <c r="T381" s="7"/>
      <c r="U381" s="7"/>
      <c r="V381" s="7"/>
      <c r="W381" s="7"/>
    </row>
    <row r="382" spans="1:23" ht="12.75" customHeight="1">
      <c r="A382" s="342"/>
      <c r="B382" s="57" t="s">
        <v>416</v>
      </c>
      <c r="C382" s="58"/>
      <c r="D382" s="58" t="s">
        <v>156</v>
      </c>
      <c r="E382" s="60"/>
      <c r="F382" s="81"/>
      <c r="G382" s="359"/>
      <c r="H382" s="58"/>
      <c r="I382" s="58"/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2.75" customHeight="1" thickBot="1">
      <c r="A383" s="342"/>
      <c r="B383" s="57" t="s">
        <v>117</v>
      </c>
      <c r="C383" s="58" t="s">
        <v>108</v>
      </c>
      <c r="D383" s="59"/>
      <c r="E383" s="60"/>
      <c r="F383" s="81"/>
      <c r="G383" s="359"/>
      <c r="H383" s="58"/>
      <c r="I383" s="58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2.75" hidden="1" customHeight="1">
      <c r="A384" s="342"/>
      <c r="B384" s="57" t="s">
        <v>568</v>
      </c>
      <c r="C384" s="58"/>
      <c r="D384" s="58" t="s">
        <v>43</v>
      </c>
      <c r="E384" s="60"/>
      <c r="F384" s="81"/>
      <c r="G384" s="120"/>
      <c r="H384" s="58"/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hidden="1" customHeight="1">
      <c r="A385" s="342"/>
      <c r="B385" s="57" t="s">
        <v>419</v>
      </c>
      <c r="C385" s="58" t="s">
        <v>280</v>
      </c>
      <c r="D385" s="59" t="s">
        <v>291</v>
      </c>
      <c r="E385" s="60"/>
      <c r="F385" s="81"/>
      <c r="G385" s="120"/>
      <c r="H385" s="58"/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hidden="1" customHeight="1">
      <c r="A386" s="342"/>
      <c r="B386" s="57" t="s">
        <v>420</v>
      </c>
      <c r="C386" s="58" t="s">
        <v>424</v>
      </c>
      <c r="D386" s="59" t="s">
        <v>79</v>
      </c>
      <c r="E386" s="60"/>
      <c r="F386" s="81"/>
      <c r="G386" s="120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hidden="1" customHeight="1">
      <c r="A387" s="342"/>
      <c r="B387" s="57" t="s">
        <v>420</v>
      </c>
      <c r="C387" s="58" t="s">
        <v>421</v>
      </c>
      <c r="D387" s="59" t="s">
        <v>79</v>
      </c>
      <c r="E387" s="60"/>
      <c r="F387" s="81"/>
      <c r="G387" s="1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422</v>
      </c>
      <c r="C388" s="58" t="s">
        <v>423</v>
      </c>
      <c r="D388" s="59" t="s">
        <v>121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422</v>
      </c>
      <c r="C389" s="58" t="s">
        <v>424</v>
      </c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2.75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0</v>
      </c>
      <c r="I572" s="94">
        <f>SUM(I381:I571)</f>
        <v>0</v>
      </c>
      <c r="J572" s="121">
        <f>SUM(J381:J571)</f>
        <v>0</v>
      </c>
      <c r="K572" s="121">
        <f>SUM(K381:K571)</f>
        <v>0</v>
      </c>
      <c r="L572" s="78">
        <f>IF(H572=0,0,(I572/H572*100))</f>
        <v>0</v>
      </c>
      <c r="M572" s="73">
        <f>IF(K572=0,0,(I572/K572*100))</f>
        <v>0</v>
      </c>
      <c r="N572" s="73"/>
      <c r="O572" s="73"/>
      <c r="P572" s="73" t="e">
        <f>N572/(N572+O572)*100</f>
        <v>#DIV/0!</v>
      </c>
      <c r="Q572" s="7"/>
      <c r="R572" s="7"/>
      <c r="S572" s="7"/>
      <c r="T572" s="7"/>
      <c r="U572" s="7"/>
      <c r="V572" s="7"/>
      <c r="W572" s="7"/>
    </row>
    <row r="573" spans="1:23" ht="15.2" hidden="1" customHeight="1">
      <c r="A573" s="314" t="s">
        <v>499</v>
      </c>
      <c r="B573" s="57" t="s">
        <v>453</v>
      </c>
      <c r="C573" s="58" t="s">
        <v>108</v>
      </c>
      <c r="D573" s="59"/>
      <c r="E573" s="60"/>
      <c r="F573" s="119"/>
      <c r="G573" s="359"/>
      <c r="H573" s="106"/>
      <c r="I573" s="106"/>
      <c r="J573" s="106"/>
      <c r="K573" s="10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5.2" hidden="1" customHeight="1">
      <c r="A574" s="314"/>
      <c r="B574" s="57" t="s">
        <v>144</v>
      </c>
      <c r="C574" s="58" t="s">
        <v>108</v>
      </c>
      <c r="D574" s="59"/>
      <c r="E574" s="60"/>
      <c r="F574" s="81"/>
      <c r="G574" s="359"/>
      <c r="H574" s="58"/>
      <c r="I574" s="58"/>
      <c r="J574" s="58"/>
      <c r="K574" s="58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82</v>
      </c>
      <c r="C575" s="58" t="s">
        <v>58</v>
      </c>
      <c r="D575" s="58" t="s">
        <v>58</v>
      </c>
      <c r="E575" s="60" t="s">
        <v>192</v>
      </c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82</v>
      </c>
      <c r="C576" s="58" t="s">
        <v>49</v>
      </c>
      <c r="D576" s="58" t="s">
        <v>49</v>
      </c>
      <c r="E576" s="60" t="s">
        <v>192</v>
      </c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5.2" hidden="1" customHeight="1">
      <c r="A578" s="344" t="s">
        <v>500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>
        <v>9</v>
      </c>
      <c r="O578" s="73">
        <v>0</v>
      </c>
      <c r="P578" s="73">
        <f>N578/(N578+O578)*100</f>
        <v>100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H578+H572+H380+H248+H108</f>
        <v>0</v>
      </c>
      <c r="I579" s="130">
        <f>I578+I572+I380+I248+I108</f>
        <v>0</v>
      </c>
      <c r="J579" s="130">
        <f>J578+J572+J380+J248+J108</f>
        <v>0</v>
      </c>
      <c r="K579" s="130">
        <f>K578+K572+K380+K248+K108</f>
        <v>0</v>
      </c>
      <c r="L579" s="78">
        <f>IF(H579=0,0,(I579/H579*100))</f>
        <v>0</v>
      </c>
      <c r="M579" s="73">
        <f>IF(J579=0,0,(K579/J579*100))</f>
        <v>0</v>
      </c>
      <c r="N579" s="73">
        <f>N578+N572+N380+N248+N108</f>
        <v>55</v>
      </c>
      <c r="O579" s="73">
        <f>O578+O572+O380+O248+O108</f>
        <v>5</v>
      </c>
      <c r="P579" s="73">
        <f>N579/(N579+O579)*100</f>
        <v>91.666666666666657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0</v>
      </c>
      <c r="H580" s="346" t="e">
        <f>SUM(H109+H249+H273+H381+H573+"#REF!#REF!"+"#REF!#REF!")</f>
        <v>#VALUE!</v>
      </c>
      <c r="I580" s="346"/>
      <c r="J580" s="346"/>
      <c r="K580" s="346"/>
      <c r="L580" s="350" t="e">
        <f>(I579+K579)/(H579+J579)</f>
        <v>#DIV/0!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0</v>
      </c>
      <c r="I581" s="132">
        <f>I108</f>
        <v>0</v>
      </c>
      <c r="J581" s="132">
        <f>J108</f>
        <v>0</v>
      </c>
      <c r="K581" s="132">
        <f>K108</f>
        <v>0</v>
      </c>
      <c r="L581" s="132">
        <f t="shared" si="0"/>
        <v>0</v>
      </c>
      <c r="M581" s="132">
        <f t="shared" si="0"/>
        <v>0</v>
      </c>
      <c r="N581" s="132">
        <f t="shared" si="0"/>
        <v>15</v>
      </c>
      <c r="O581" s="132">
        <f t="shared" si="0"/>
        <v>3</v>
      </c>
      <c r="P581" s="132">
        <f t="shared" si="0"/>
        <v>83.333333333333343</v>
      </c>
      <c r="Q581" s="7"/>
      <c r="R581" s="7"/>
      <c r="S581" s="7"/>
      <c r="T581" s="7"/>
      <c r="U581" s="7"/>
      <c r="V581" s="7"/>
      <c r="W581" s="7"/>
    </row>
    <row r="582" spans="1:23" ht="15.75">
      <c r="A582" s="351" t="s">
        <v>383</v>
      </c>
      <c r="B582" s="351"/>
      <c r="C582" s="351"/>
      <c r="D582" s="351"/>
      <c r="E582" s="351"/>
      <c r="F582" s="131"/>
      <c r="G582" s="132"/>
      <c r="H582" s="132">
        <f>H134+H181+H208</f>
        <v>0</v>
      </c>
      <c r="I582" s="132">
        <f>I134+I181+I208</f>
        <v>0</v>
      </c>
      <c r="J582" s="132">
        <f>J134+J181+J208</f>
        <v>0</v>
      </c>
      <c r="K582" s="132">
        <f>K134+K181+K208</f>
        <v>0</v>
      </c>
      <c r="L582" s="132">
        <f>L248</f>
        <v>0</v>
      </c>
      <c r="M582" s="132">
        <f>M248</f>
        <v>0</v>
      </c>
      <c r="N582" s="132">
        <f>N248</f>
        <v>13</v>
      </c>
      <c r="O582" s="132">
        <f>O248</f>
        <v>1</v>
      </c>
      <c r="P582" s="132">
        <f>P248</f>
        <v>92.857142857142861</v>
      </c>
      <c r="Q582" s="7"/>
      <c r="R582" s="7"/>
      <c r="S582" s="7"/>
      <c r="T582" s="7"/>
      <c r="U582" s="7"/>
      <c r="V582" s="7"/>
      <c r="W582" s="7"/>
    </row>
    <row r="583" spans="1:23" ht="15.75">
      <c r="A583" s="351" t="s">
        <v>384</v>
      </c>
      <c r="B583" s="351"/>
      <c r="C583" s="351"/>
      <c r="D583" s="351"/>
      <c r="E583" s="351"/>
      <c r="F583" s="131"/>
      <c r="G583" s="132"/>
      <c r="H583" s="132">
        <f>H223+H247</f>
        <v>0</v>
      </c>
      <c r="I583" s="132">
        <f>I223+I247</f>
        <v>0</v>
      </c>
      <c r="J583" s="132">
        <f>J223+J247</f>
        <v>0</v>
      </c>
      <c r="K583" s="132">
        <f>K223+K247</f>
        <v>0</v>
      </c>
      <c r="L583" s="132" t="s">
        <v>385</v>
      </c>
      <c r="M583" s="132" t="s">
        <v>385</v>
      </c>
      <c r="N583" s="132" t="s">
        <v>385</v>
      </c>
      <c r="O583" s="132" t="s">
        <v>385</v>
      </c>
      <c r="P583" s="132" t="s">
        <v>385</v>
      </c>
      <c r="Q583" s="7"/>
      <c r="R583" s="7"/>
      <c r="S583" s="7"/>
      <c r="T583" s="7"/>
      <c r="U583" s="7"/>
      <c r="V583" s="7"/>
      <c r="W583" s="7"/>
    </row>
    <row r="584" spans="1:23" ht="15.75">
      <c r="A584" s="351" t="s">
        <v>553</v>
      </c>
      <c r="B584" s="351"/>
      <c r="C584" s="351"/>
      <c r="D584" s="351"/>
      <c r="E584" s="351"/>
      <c r="F584" s="131"/>
      <c r="G584" s="132"/>
      <c r="H584" s="132" t="s">
        <v>385</v>
      </c>
      <c r="I584" s="132" t="s">
        <v>385</v>
      </c>
      <c r="J584" s="132" t="s">
        <v>385</v>
      </c>
      <c r="K584" s="132" t="s">
        <v>385</v>
      </c>
      <c r="L584" s="132" t="s">
        <v>385</v>
      </c>
      <c r="M584" s="132" t="s">
        <v>385</v>
      </c>
      <c r="N584" s="132" t="s">
        <v>385</v>
      </c>
      <c r="O584" s="132" t="s">
        <v>385</v>
      </c>
      <c r="P584" s="132" t="s">
        <v>385</v>
      </c>
      <c r="Q584" s="7"/>
      <c r="R584" s="7"/>
      <c r="S584" s="7"/>
      <c r="T584" s="7"/>
      <c r="U584" s="7"/>
      <c r="V584" s="7"/>
      <c r="W584" s="7"/>
    </row>
    <row r="585" spans="1:23" ht="15.75">
      <c r="A585" s="351" t="s">
        <v>386</v>
      </c>
      <c r="B585" s="351"/>
      <c r="C585" s="351"/>
      <c r="D585" s="351"/>
      <c r="E585" s="351"/>
      <c r="F585" s="131"/>
      <c r="G585" s="132"/>
      <c r="H585" s="132">
        <f t="shared" ref="H585:P585" si="1">H287</f>
        <v>0</v>
      </c>
      <c r="I585" s="132">
        <f>I287</f>
        <v>0</v>
      </c>
      <c r="J585" s="132">
        <f>J287</f>
        <v>0</v>
      </c>
      <c r="K585" s="132">
        <f>K287</f>
        <v>0</v>
      </c>
      <c r="L585" s="132">
        <f t="shared" si="1"/>
        <v>0</v>
      </c>
      <c r="M585" s="132">
        <f t="shared" si="1"/>
        <v>0</v>
      </c>
      <c r="N585" s="132">
        <f t="shared" si="1"/>
        <v>12</v>
      </c>
      <c r="O585" s="132">
        <f t="shared" si="1"/>
        <v>0</v>
      </c>
      <c r="P585" s="132">
        <f t="shared" si="1"/>
        <v>100</v>
      </c>
      <c r="Q585" s="7"/>
      <c r="R585" s="7"/>
      <c r="S585" s="7"/>
      <c r="T585" s="7"/>
      <c r="U585" s="7"/>
      <c r="V585" s="7"/>
      <c r="W585" s="7"/>
    </row>
    <row r="586" spans="1:23" ht="15.75">
      <c r="A586" s="351" t="s">
        <v>387</v>
      </c>
      <c r="B586" s="351"/>
      <c r="C586" s="351"/>
      <c r="D586" s="351"/>
      <c r="E586" s="351"/>
      <c r="F586" s="131"/>
      <c r="G586" s="132"/>
      <c r="H586" s="132">
        <f t="shared" ref="H586:P586" si="2">H379+H324</f>
        <v>0</v>
      </c>
      <c r="I586" s="132">
        <f>I379+I324</f>
        <v>0</v>
      </c>
      <c r="J586" s="132">
        <f>J379+J324</f>
        <v>0</v>
      </c>
      <c r="K586" s="132">
        <f>K379+K324</f>
        <v>0</v>
      </c>
      <c r="L586" s="132">
        <f t="shared" si="2"/>
        <v>0</v>
      </c>
      <c r="M586" s="132">
        <f t="shared" si="2"/>
        <v>0</v>
      </c>
      <c r="N586" s="132">
        <f t="shared" si="2"/>
        <v>6</v>
      </c>
      <c r="O586" s="132">
        <f t="shared" si="2"/>
        <v>1</v>
      </c>
      <c r="P586" s="132" t="e">
        <f t="shared" si="2"/>
        <v>#DIV/0!</v>
      </c>
      <c r="Q586" s="7"/>
      <c r="R586" s="7"/>
      <c r="S586" s="7"/>
      <c r="T586" s="7"/>
      <c r="U586" s="7"/>
      <c r="V586" s="7"/>
      <c r="W586" s="7"/>
    </row>
    <row r="587" spans="1:23" ht="15.75">
      <c r="A587" s="351" t="s">
        <v>388</v>
      </c>
      <c r="B587" s="351"/>
      <c r="C587" s="351"/>
      <c r="D587" s="351"/>
      <c r="E587" s="351"/>
      <c r="F587" s="131"/>
      <c r="G587" s="132"/>
      <c r="H587" s="132">
        <f t="shared" ref="H587:P587" si="3">H572</f>
        <v>0</v>
      </c>
      <c r="I587" s="132">
        <f>I572</f>
        <v>0</v>
      </c>
      <c r="J587" s="132">
        <f>J572</f>
        <v>0</v>
      </c>
      <c r="K587" s="132">
        <f>K572</f>
        <v>0</v>
      </c>
      <c r="L587" s="132">
        <f t="shared" si="3"/>
        <v>0</v>
      </c>
      <c r="M587" s="132">
        <f t="shared" si="3"/>
        <v>0</v>
      </c>
      <c r="N587" s="132">
        <f t="shared" si="3"/>
        <v>0</v>
      </c>
      <c r="O587" s="132">
        <f t="shared" si="3"/>
        <v>0</v>
      </c>
      <c r="P587" s="132" t="e">
        <f t="shared" si="3"/>
        <v>#DIV/0!</v>
      </c>
      <c r="Q587" s="7"/>
      <c r="R587" s="7"/>
      <c r="S587" s="7"/>
      <c r="T587" s="7"/>
      <c r="U587" s="7"/>
      <c r="V587" s="7"/>
      <c r="W587" s="7"/>
    </row>
    <row r="588" spans="1:23" ht="15.75">
      <c r="A588" s="351" t="s">
        <v>428</v>
      </c>
      <c r="B588" s="351"/>
      <c r="C588" s="351"/>
      <c r="D588" s="351"/>
      <c r="E588" s="351"/>
      <c r="F588" s="131"/>
      <c r="G588" s="132"/>
      <c r="H588" s="132">
        <f t="shared" ref="H588:P588" si="4">H578</f>
        <v>0</v>
      </c>
      <c r="I588" s="132">
        <f>I578</f>
        <v>0</v>
      </c>
      <c r="J588" s="132">
        <f>J578</f>
        <v>0</v>
      </c>
      <c r="K588" s="132">
        <f>K578</f>
        <v>0</v>
      </c>
      <c r="L588" s="132">
        <f t="shared" si="4"/>
        <v>0</v>
      </c>
      <c r="M588" s="132">
        <f t="shared" si="4"/>
        <v>0</v>
      </c>
      <c r="N588" s="132">
        <f t="shared" si="4"/>
        <v>9</v>
      </c>
      <c r="O588" s="132">
        <f t="shared" si="4"/>
        <v>0</v>
      </c>
      <c r="P588" s="132">
        <f t="shared" si="4"/>
        <v>100</v>
      </c>
      <c r="Q588" s="7"/>
      <c r="R588" s="7"/>
      <c r="S588" s="7"/>
      <c r="T588" s="7"/>
      <c r="U588" s="7"/>
      <c r="V588" s="7"/>
      <c r="W588" s="7"/>
    </row>
    <row r="589" spans="1:23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"/>
      <c r="O589" s="3"/>
      <c r="P589" s="3"/>
      <c r="Q589" s="7"/>
      <c r="R589" s="7"/>
      <c r="S589" s="7"/>
      <c r="T589" s="7"/>
      <c r="U589" s="7"/>
      <c r="V589" s="7"/>
      <c r="W589" s="7"/>
    </row>
    <row r="590" spans="1:23" ht="15" thickTop="1">
      <c r="A590" s="353" t="s">
        <v>675</v>
      </c>
      <c r="B590" s="353"/>
      <c r="C590" s="353"/>
      <c r="D590" s="353"/>
      <c r="E590" s="353"/>
      <c r="F590" s="353"/>
      <c r="G590" s="353"/>
      <c r="H590" s="353"/>
      <c r="I590" s="353"/>
      <c r="J590" s="353"/>
      <c r="K590" s="353"/>
      <c r="L590" s="353"/>
      <c r="M590" s="353"/>
      <c r="N590" s="134"/>
      <c r="O590" s="134"/>
      <c r="P590" s="134"/>
      <c r="Q590" s="7"/>
      <c r="R590" s="7"/>
      <c r="S590" s="7"/>
      <c r="T590" s="7"/>
      <c r="U590" s="7"/>
      <c r="V590" s="7"/>
      <c r="W590" s="7"/>
    </row>
    <row r="591" spans="1:23" ht="15">
      <c r="A591" s="135"/>
      <c r="B591" s="136"/>
      <c r="C591" s="137"/>
      <c r="D591" s="138"/>
      <c r="E591" s="136"/>
      <c r="F591" s="136"/>
      <c r="G591" s="139"/>
      <c r="H591" s="140"/>
      <c r="I591" s="141"/>
      <c r="J591" s="354" t="s">
        <v>390</v>
      </c>
      <c r="K591" s="354"/>
      <c r="L591" s="354"/>
      <c r="M591" s="354"/>
      <c r="N591" s="299"/>
      <c r="O591" s="299"/>
      <c r="P591" s="299"/>
      <c r="Q591" s="7"/>
      <c r="R591" s="7"/>
      <c r="S591" s="7"/>
      <c r="T591" s="7"/>
      <c r="U591" s="7"/>
      <c r="V591" s="7"/>
      <c r="W591" s="7"/>
    </row>
    <row r="592" spans="1:23" ht="15">
      <c r="A592" s="143"/>
      <c r="B592" s="144"/>
      <c r="C592" s="144"/>
      <c r="D592" s="145"/>
      <c r="E592" s="146"/>
      <c r="F592" s="144"/>
      <c r="G592" s="147"/>
      <c r="H592" s="148"/>
      <c r="I592" s="149"/>
      <c r="J592" s="150"/>
      <c r="K592" s="144"/>
      <c r="L592" s="144"/>
      <c r="M592" s="151"/>
      <c r="N592" s="151"/>
      <c r="O592" s="151"/>
      <c r="P592" s="151"/>
      <c r="Q592" s="7"/>
      <c r="R592" s="7"/>
      <c r="S592" s="7"/>
      <c r="T592" s="7"/>
      <c r="U592" s="7"/>
      <c r="V592" s="7"/>
      <c r="W592" s="7"/>
    </row>
    <row r="593" spans="1:23" ht="15.75">
      <c r="A593" s="347" t="s">
        <v>841</v>
      </c>
      <c r="B593" s="347"/>
      <c r="C593" s="347"/>
      <c r="D593" s="348" t="s">
        <v>843</v>
      </c>
      <c r="E593" s="348"/>
      <c r="F593" s="348"/>
      <c r="G593" s="348"/>
      <c r="H593" s="348"/>
      <c r="I593" s="348"/>
      <c r="J593" s="349" t="s">
        <v>391</v>
      </c>
      <c r="K593" s="349"/>
      <c r="L593" s="349"/>
      <c r="M593" s="349"/>
      <c r="N593" s="298"/>
      <c r="O593" s="298"/>
      <c r="P593" s="298"/>
      <c r="Q593" s="7"/>
      <c r="R593" s="7"/>
      <c r="S593" s="7"/>
      <c r="T593" s="7"/>
      <c r="U593" s="7"/>
      <c r="V593" s="7"/>
      <c r="W593" s="7"/>
    </row>
    <row r="594" spans="1:23" ht="15.75" thickBot="1">
      <c r="A594" s="355" t="s">
        <v>842</v>
      </c>
      <c r="B594" s="355"/>
      <c r="C594" s="355"/>
      <c r="D594" s="356" t="s">
        <v>392</v>
      </c>
      <c r="E594" s="356"/>
      <c r="F594" s="356"/>
      <c r="G594" s="356"/>
      <c r="H594" s="356"/>
      <c r="I594" s="356"/>
      <c r="J594" s="357" t="s">
        <v>393</v>
      </c>
      <c r="K594" s="357"/>
      <c r="L594" s="357"/>
      <c r="M594" s="357"/>
      <c r="N594" s="300"/>
      <c r="O594" s="300"/>
      <c r="P594" s="300"/>
      <c r="Q594" s="7"/>
      <c r="R594" s="7"/>
      <c r="S594" s="7"/>
      <c r="T594" s="7"/>
      <c r="U594" s="7"/>
      <c r="V594" s="7"/>
      <c r="W594" s="7"/>
    </row>
    <row r="595" spans="1:23" ht="15" thickTop="1">
      <c r="A595" s="154"/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154" t="s">
        <v>394</v>
      </c>
      <c r="B596" s="154"/>
      <c r="C596" s="154"/>
      <c r="D596" s="154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395</v>
      </c>
      <c r="B597" s="358"/>
      <c r="C597" s="154">
        <f>Total!B37</f>
        <v>57589</v>
      </c>
      <c r="D597" s="157"/>
      <c r="E597" s="155"/>
      <c r="F597" s="154"/>
      <c r="G597" s="155"/>
      <c r="H597" s="156"/>
      <c r="I597" s="156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 ht="14.25">
      <c r="A598" s="358" t="s">
        <v>396</v>
      </c>
      <c r="B598" s="358"/>
      <c r="C598" s="158">
        <f>Total!C37</f>
        <v>6904</v>
      </c>
      <c r="D598" s="159"/>
      <c r="E598" s="160"/>
      <c r="F598" s="7"/>
      <c r="G598" s="160"/>
      <c r="H598" s="161"/>
      <c r="I598" s="161"/>
      <c r="J598" s="154"/>
      <c r="K598" s="154"/>
      <c r="L598" s="154"/>
      <c r="M598" s="154"/>
      <c r="N598" s="154"/>
      <c r="O598" s="154"/>
      <c r="P598" s="154"/>
      <c r="Q598" s="7"/>
      <c r="R598" s="7"/>
      <c r="S598" s="7"/>
      <c r="T598" s="7"/>
      <c r="U598" s="7"/>
      <c r="V598" s="7"/>
      <c r="W598" s="7"/>
    </row>
    <row r="599" spans="1:23">
      <c r="C599" s="35">
        <f>SUM(C597:C598)</f>
        <v>64493</v>
      </c>
    </row>
  </sheetData>
  <sheetProtection selectLockedCells="1" selectUnlockedCells="1"/>
  <mergeCells count="79">
    <mergeCell ref="A597:B597"/>
    <mergeCell ref="A598:B598"/>
    <mergeCell ref="A593:C593"/>
    <mergeCell ref="D593:I593"/>
    <mergeCell ref="J593:M593"/>
    <mergeCell ref="A594:C594"/>
    <mergeCell ref="D594:I594"/>
    <mergeCell ref="J594:M594"/>
    <mergeCell ref="J591:M591"/>
    <mergeCell ref="L580:M580"/>
    <mergeCell ref="A581:E581"/>
    <mergeCell ref="A582:E582"/>
    <mergeCell ref="A583:E583"/>
    <mergeCell ref="A584:E584"/>
    <mergeCell ref="A585:E585"/>
    <mergeCell ref="A580:E580"/>
    <mergeCell ref="G580:K580"/>
    <mergeCell ref="A586:E586"/>
    <mergeCell ref="A587:E587"/>
    <mergeCell ref="A588:E588"/>
    <mergeCell ref="A589:M589"/>
    <mergeCell ref="A590:M590"/>
    <mergeCell ref="A572:F572"/>
    <mergeCell ref="A573:A577"/>
    <mergeCell ref="G573:G574"/>
    <mergeCell ref="A578:F578"/>
    <mergeCell ref="A579:G579"/>
    <mergeCell ref="I560:I561"/>
    <mergeCell ref="H562:H563"/>
    <mergeCell ref="A249:A379"/>
    <mergeCell ref="G250:G260"/>
    <mergeCell ref="N250:O250"/>
    <mergeCell ref="N252:O252"/>
    <mergeCell ref="B287:G287"/>
    <mergeCell ref="B324:G324"/>
    <mergeCell ref="B379:G379"/>
    <mergeCell ref="G325:G326"/>
    <mergeCell ref="A380:G380"/>
    <mergeCell ref="A381:A571"/>
    <mergeCell ref="G381:G383"/>
    <mergeCell ref="H481:H483"/>
    <mergeCell ref="H506:H507"/>
    <mergeCell ref="A248:F248"/>
    <mergeCell ref="N110:O110"/>
    <mergeCell ref="B134:G134"/>
    <mergeCell ref="G135:G140"/>
    <mergeCell ref="N136:O136"/>
    <mergeCell ref="N140:O140"/>
    <mergeCell ref="B181:G181"/>
    <mergeCell ref="A109:A247"/>
    <mergeCell ref="G110:G117"/>
    <mergeCell ref="B223:G223"/>
    <mergeCell ref="G224:G228"/>
    <mergeCell ref="N182:O182"/>
    <mergeCell ref="G183:G187"/>
    <mergeCell ref="N184:O184"/>
    <mergeCell ref="B208:G208"/>
    <mergeCell ref="B247:G247"/>
    <mergeCell ref="H69:H70"/>
    <mergeCell ref="B74:G74"/>
    <mergeCell ref="G75:G80"/>
    <mergeCell ref="B107:G107"/>
    <mergeCell ref="A108:F108"/>
    <mergeCell ref="A13:A107"/>
    <mergeCell ref="G14:G20"/>
    <mergeCell ref="B48:G48"/>
    <mergeCell ref="G49:G65"/>
    <mergeCell ref="P8:P11"/>
    <mergeCell ref="C9:F9"/>
    <mergeCell ref="D10:F10"/>
    <mergeCell ref="D11:F11"/>
    <mergeCell ref="D12:F12"/>
    <mergeCell ref="N51:N57"/>
    <mergeCell ref="A3:K3"/>
    <mergeCell ref="B7:I7"/>
    <mergeCell ref="A8:G8"/>
    <mergeCell ref="H8:I9"/>
    <mergeCell ref="J8:K9"/>
    <mergeCell ref="N8:O9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53" firstPageNumber="0" orientation="portrait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AE599"/>
  <sheetViews>
    <sheetView zoomScale="80" zoomScaleNormal="80" workbookViewId="0">
      <pane xSplit="6" ySplit="12" topLeftCell="G582" activePane="bottomRight" state="frozen"/>
      <selection pane="topRight" activeCell="G1" sqref="G1"/>
      <selection pane="bottomLeft" activeCell="A587" sqref="A587"/>
      <selection pane="bottomRight" activeCell="A591" sqref="A591:P594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 t="s">
        <v>19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676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0</v>
      </c>
      <c r="Z6" s="7"/>
      <c r="AA6" s="7"/>
      <c r="AB6" s="7"/>
      <c r="AC6" s="7"/>
      <c r="AD6" s="7"/>
      <c r="AE6" s="7"/>
    </row>
    <row r="7" spans="1:31">
      <c r="A7" s="3"/>
      <c r="B7" s="306" t="s">
        <v>617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hidden="1" customHeight="1">
      <c r="A14" s="325"/>
      <c r="B14" s="57" t="s">
        <v>40</v>
      </c>
      <c r="C14" s="58"/>
      <c r="D14" s="59"/>
      <c r="E14" s="60"/>
      <c r="F14" s="61"/>
      <c r="G14" s="420"/>
      <c r="H14" s="62"/>
      <c r="I14" s="63"/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hidden="1" customHeight="1">
      <c r="A15" s="325"/>
      <c r="B15" s="57" t="s">
        <v>39</v>
      </c>
      <c r="C15" s="58"/>
      <c r="D15" s="59"/>
      <c r="E15" s="60"/>
      <c r="F15" s="61"/>
      <c r="G15" s="420"/>
      <c r="H15" s="62"/>
      <c r="I15" s="63"/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2.75" hidden="1" customHeight="1">
      <c r="A16" s="325"/>
      <c r="B16" s="57" t="s">
        <v>45</v>
      </c>
      <c r="C16" s="58"/>
      <c r="D16" s="59"/>
      <c r="E16" s="60"/>
      <c r="F16" s="61"/>
      <c r="G16" s="420"/>
      <c r="H16" s="62"/>
      <c r="I16" s="62"/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2.75" hidden="1" customHeight="1">
      <c r="A17" s="325"/>
      <c r="B17" s="57" t="s">
        <v>40</v>
      </c>
      <c r="C17" s="58"/>
      <c r="D17" s="59"/>
      <c r="E17" s="60"/>
      <c r="F17" s="61"/>
      <c r="G17" s="420"/>
      <c r="H17" s="62"/>
      <c r="I17" s="62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41</v>
      </c>
      <c r="C18" s="58"/>
      <c r="D18" s="59"/>
      <c r="E18" s="60"/>
      <c r="F18" s="61"/>
      <c r="G18" s="420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41</v>
      </c>
      <c r="C19" s="58"/>
      <c r="D19" s="59"/>
      <c r="E19" s="60"/>
      <c r="F19" s="61"/>
      <c r="G19" s="420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420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hidden="1" customHeigh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0</v>
      </c>
      <c r="I48" s="69">
        <f>SUM(I13:I47)</f>
        <v>0</v>
      </c>
      <c r="J48" s="70">
        <f>SUM(J13:J47)</f>
        <v>0</v>
      </c>
      <c r="K48" s="70">
        <f>SUM(K13:K47)</f>
        <v>0</v>
      </c>
      <c r="L48" s="71">
        <f>IF(H48=0,0,(I48/H48*100))</f>
        <v>0</v>
      </c>
      <c r="M48" s="72">
        <f>IF(K48=0,0,(J48/K48*100))</f>
        <v>0</v>
      </c>
      <c r="N48" s="72"/>
      <c r="O48" s="72"/>
      <c r="P48" s="73" t="e">
        <f>N48/(N48+O48)*100</f>
        <v>#DIV/0!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63</v>
      </c>
      <c r="C49" s="58" t="s">
        <v>43</v>
      </c>
      <c r="D49" s="59" t="s">
        <v>43</v>
      </c>
      <c r="E49" s="60"/>
      <c r="F49" s="61"/>
      <c r="G49" s="326"/>
      <c r="H49" s="62"/>
      <c r="I49" s="62"/>
      <c r="J49" s="62"/>
      <c r="K49" s="62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429</v>
      </c>
      <c r="C50" s="58" t="s">
        <v>54</v>
      </c>
      <c r="D50" s="59" t="s">
        <v>126</v>
      </c>
      <c r="E50" s="60"/>
      <c r="F50" s="61"/>
      <c r="G50" s="326"/>
      <c r="H50" s="62"/>
      <c r="I50" s="62"/>
      <c r="J50" s="62"/>
      <c r="K50" s="62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41</v>
      </c>
      <c r="C51" s="59" t="s">
        <v>43</v>
      </c>
      <c r="D51" s="59" t="s">
        <v>43</v>
      </c>
      <c r="E51" s="60"/>
      <c r="F51" s="61"/>
      <c r="G51" s="326"/>
      <c r="H51" s="62"/>
      <c r="I51" s="62"/>
      <c r="J51" s="62"/>
      <c r="K51" s="62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57" t="s">
        <v>64</v>
      </c>
      <c r="C52" s="58" t="s">
        <v>42</v>
      </c>
      <c r="D52" s="59" t="s">
        <v>43</v>
      </c>
      <c r="E52" s="60"/>
      <c r="F52" s="61"/>
      <c r="G52" s="326"/>
      <c r="H52" s="64"/>
      <c r="I52" s="64"/>
      <c r="J52" s="64"/>
      <c r="K52" s="64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customHeight="1">
      <c r="A53" s="325"/>
      <c r="B53" s="57" t="s">
        <v>82</v>
      </c>
      <c r="C53" s="58" t="s">
        <v>159</v>
      </c>
      <c r="D53" s="59" t="s">
        <v>159</v>
      </c>
      <c r="E53" s="60" t="s">
        <v>192</v>
      </c>
      <c r="F53" s="61"/>
      <c r="G53" s="326"/>
      <c r="H53" s="64"/>
      <c r="I53" s="64"/>
      <c r="J53" s="64"/>
      <c r="K53" s="64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customHeight="1">
      <c r="A54" s="325"/>
      <c r="B54" s="57" t="s">
        <v>401</v>
      </c>
      <c r="C54" s="59"/>
      <c r="D54" s="59" t="s">
        <v>126</v>
      </c>
      <c r="E54" s="60"/>
      <c r="F54" s="61"/>
      <c r="G54" s="326"/>
      <c r="H54" s="64"/>
      <c r="I54" s="64"/>
      <c r="J54" s="64"/>
      <c r="K54" s="64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2.75" hidden="1" customHeight="1">
      <c r="A55" s="325"/>
      <c r="B55" s="57" t="s">
        <v>39</v>
      </c>
      <c r="C55" s="58" t="s">
        <v>42</v>
      </c>
      <c r="D55" s="59" t="s">
        <v>43</v>
      </c>
      <c r="E55" s="60"/>
      <c r="F55" s="61"/>
      <c r="G55" s="326"/>
      <c r="H55" s="64"/>
      <c r="I55" s="64"/>
      <c r="J55" s="64"/>
      <c r="K55" s="64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customHeight="1">
      <c r="A56" s="325"/>
      <c r="B56" s="57" t="s">
        <v>174</v>
      </c>
      <c r="C56" s="58" t="s">
        <v>54</v>
      </c>
      <c r="D56" s="59" t="s">
        <v>152</v>
      </c>
      <c r="E56" s="60"/>
      <c r="F56" s="61"/>
      <c r="G56" s="326"/>
      <c r="H56" s="64"/>
      <c r="I56" s="64"/>
      <c r="J56" s="64"/>
      <c r="K56" s="64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2.75" hidden="1" customHeight="1">
      <c r="A57" s="325"/>
      <c r="B57" s="57" t="s">
        <v>460</v>
      </c>
      <c r="C57" s="59" t="s">
        <v>79</v>
      </c>
      <c r="D57" s="59" t="s">
        <v>79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57" t="s">
        <v>333</v>
      </c>
      <c r="C58" s="58" t="s">
        <v>42</v>
      </c>
      <c r="D58" s="59" t="s">
        <v>161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535</v>
      </c>
      <c r="C59" s="58" t="s">
        <v>54</v>
      </c>
      <c r="D59" s="59" t="s">
        <v>127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62</v>
      </c>
      <c r="C60" s="58" t="s">
        <v>186</v>
      </c>
      <c r="D60" s="58" t="s">
        <v>186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0</v>
      </c>
      <c r="I74" s="77">
        <f>SUM(I49:I73)</f>
        <v>0</v>
      </c>
      <c r="J74" s="77">
        <f>SUM(J49:J73)</f>
        <v>0</v>
      </c>
      <c r="K74" s="77">
        <f>SUM(K49:K73)</f>
        <v>0</v>
      </c>
      <c r="L74" s="78">
        <f>IF(H74=0,0,(I74/H74*100))</f>
        <v>0</v>
      </c>
      <c r="M74" s="73">
        <f>IF(K74=0,0,(I74/K74*100))</f>
        <v>0</v>
      </c>
      <c r="N74" s="73">
        <v>17</v>
      </c>
      <c r="O74" s="73">
        <v>0</v>
      </c>
      <c r="P74" s="73">
        <f>N74/(N74+O74)*100</f>
        <v>100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75</v>
      </c>
      <c r="C75" s="58" t="s">
        <v>76</v>
      </c>
      <c r="D75" s="58" t="s">
        <v>77</v>
      </c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0</v>
      </c>
      <c r="I108" s="77">
        <f>I74+I107</f>
        <v>0</v>
      </c>
      <c r="J108" s="77">
        <f>J74+J107</f>
        <v>0</v>
      </c>
      <c r="K108" s="77">
        <f>K74+K107</f>
        <v>0</v>
      </c>
      <c r="L108" s="78">
        <f>IF(H108=0,0,(I108/H108*100))</f>
        <v>0</v>
      </c>
      <c r="M108" s="73">
        <f>IF(K108=0,0,(I108/K108*100))</f>
        <v>0</v>
      </c>
      <c r="N108" s="77">
        <f>N48+N74</f>
        <v>17</v>
      </c>
      <c r="O108" s="77">
        <f>O48+O74</f>
        <v>0</v>
      </c>
      <c r="P108" s="73">
        <f>N108/(N108+O108)*100</f>
        <v>100</v>
      </c>
      <c r="Q108" s="7"/>
      <c r="R108" s="7"/>
      <c r="S108" s="7"/>
      <c r="T108" s="7"/>
      <c r="U108" s="7"/>
      <c r="V108" s="7"/>
      <c r="W108" s="7"/>
    </row>
    <row r="109" spans="1:23" ht="15.2" customHeight="1">
      <c r="A109" s="314" t="s">
        <v>106</v>
      </c>
      <c r="B109" s="57" t="s">
        <v>326</v>
      </c>
      <c r="C109" s="58" t="s">
        <v>108</v>
      </c>
      <c r="D109" s="59"/>
      <c r="E109" s="60"/>
      <c r="F109" s="81"/>
      <c r="G109" s="82"/>
      <c r="H109" s="62"/>
      <c r="I109" s="62"/>
      <c r="J109" s="62"/>
      <c r="K109" s="62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112</v>
      </c>
      <c r="C110" s="58" t="s">
        <v>76</v>
      </c>
      <c r="D110" s="58" t="s">
        <v>515</v>
      </c>
      <c r="E110" s="60"/>
      <c r="F110" s="81"/>
      <c r="G110" s="359"/>
      <c r="H110" s="62"/>
      <c r="I110" s="62"/>
      <c r="J110" s="62"/>
      <c r="K110" s="62"/>
      <c r="L110" s="83"/>
      <c r="M110" s="84"/>
      <c r="N110" s="327"/>
      <c r="O110" s="327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2" customHeight="1">
      <c r="A111" s="314"/>
      <c r="B111" s="57" t="s">
        <v>455</v>
      </c>
      <c r="C111" s="58" t="s">
        <v>108</v>
      </c>
      <c r="D111" s="58"/>
      <c r="E111" s="60"/>
      <c r="F111" s="81"/>
      <c r="G111" s="359"/>
      <c r="H111" s="62"/>
      <c r="I111" s="62"/>
      <c r="J111" s="62"/>
      <c r="K111" s="62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5.2" customHeight="1">
      <c r="A112" s="314"/>
      <c r="B112" s="57" t="s">
        <v>142</v>
      </c>
      <c r="C112" s="58" t="s">
        <v>108</v>
      </c>
      <c r="D112" s="58"/>
      <c r="E112" s="60"/>
      <c r="F112" s="81"/>
      <c r="G112" s="359"/>
      <c r="H112" s="62"/>
      <c r="I112" s="62"/>
      <c r="J112" s="62"/>
      <c r="K112" s="62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5.2" customHeight="1">
      <c r="A113" s="314"/>
      <c r="B113" s="57" t="s">
        <v>486</v>
      </c>
      <c r="C113" s="58" t="s">
        <v>108</v>
      </c>
      <c r="D113" s="58"/>
      <c r="E113" s="60"/>
      <c r="F113" s="81"/>
      <c r="G113" s="359"/>
      <c r="H113" s="62"/>
      <c r="I113" s="62"/>
      <c r="J113" s="62"/>
      <c r="K113" s="62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5.2" hidden="1" customHeight="1">
      <c r="A114" s="314"/>
      <c r="B114" s="57" t="s">
        <v>148</v>
      </c>
      <c r="C114" s="58" t="s">
        <v>108</v>
      </c>
      <c r="D114" s="58"/>
      <c r="E114" s="60"/>
      <c r="F114" s="81"/>
      <c r="G114" s="359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5.2" hidden="1" customHeight="1">
      <c r="A115" s="314"/>
      <c r="B115" s="57" t="s">
        <v>569</v>
      </c>
      <c r="C115" s="58" t="s">
        <v>108</v>
      </c>
      <c r="D115" s="58" t="s">
        <v>159</v>
      </c>
      <c r="E115" s="60"/>
      <c r="F115" s="81"/>
      <c r="G115" s="359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130</v>
      </c>
      <c r="C116" s="58" t="s">
        <v>108</v>
      </c>
      <c r="D116" s="58" t="s">
        <v>101</v>
      </c>
      <c r="E116" s="60"/>
      <c r="F116" s="81"/>
      <c r="G116" s="359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131</v>
      </c>
      <c r="C117" s="58" t="s">
        <v>108</v>
      </c>
      <c r="D117" s="59"/>
      <c r="E117" s="60"/>
      <c r="F117" s="81"/>
      <c r="G117" s="359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0</v>
      </c>
      <c r="I134" s="77">
        <f>SUM(I109:I133)</f>
        <v>0</v>
      </c>
      <c r="J134" s="77">
        <f>SUM(J109:J133)</f>
        <v>0</v>
      </c>
      <c r="K134" s="77">
        <f>SUM(K109:K133)</f>
        <v>0</v>
      </c>
      <c r="L134" s="78">
        <f>IF(H134=0,0,(I134/H134*100))</f>
        <v>0</v>
      </c>
      <c r="M134" s="73">
        <f>IF(K134=0,0,(I134/K134*100))</f>
        <v>0</v>
      </c>
      <c r="N134" s="73"/>
      <c r="O134" s="73"/>
      <c r="P134" s="73" t="e">
        <f>N134/(N134+O134)*100</f>
        <v>#DIV/0!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117</v>
      </c>
      <c r="C135" s="58" t="s">
        <v>108</v>
      </c>
      <c r="D135" s="58"/>
      <c r="E135" s="60"/>
      <c r="F135" s="81"/>
      <c r="G135" s="363"/>
      <c r="H135" s="58"/>
      <c r="I135" s="58"/>
      <c r="J135" s="58"/>
      <c r="K135" s="58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>
      <c r="A136" s="314"/>
      <c r="B136" s="57" t="s">
        <v>140</v>
      </c>
      <c r="C136" s="58" t="s">
        <v>42</v>
      </c>
      <c r="D136" s="58" t="s">
        <v>458</v>
      </c>
      <c r="E136" s="60" t="s">
        <v>86</v>
      </c>
      <c r="F136" s="81"/>
      <c r="G136" s="363"/>
      <c r="H136" s="58"/>
      <c r="I136" s="58"/>
      <c r="J136" s="58"/>
      <c r="K136" s="58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customHeight="1">
      <c r="A137" s="314"/>
      <c r="B137" s="57" t="s">
        <v>503</v>
      </c>
      <c r="C137" s="58"/>
      <c r="D137" s="59" t="s">
        <v>79</v>
      </c>
      <c r="E137" s="60"/>
      <c r="F137" s="81"/>
      <c r="G137" s="363"/>
      <c r="H137" s="58"/>
      <c r="I137" s="58"/>
      <c r="J137" s="58"/>
      <c r="K137" s="58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customHeight="1">
      <c r="A138" s="314"/>
      <c r="B138" s="57" t="s">
        <v>470</v>
      </c>
      <c r="C138" s="58"/>
      <c r="D138" s="59" t="s">
        <v>226</v>
      </c>
      <c r="E138" s="60"/>
      <c r="F138" s="81"/>
      <c r="G138" s="363"/>
      <c r="H138" s="58"/>
      <c r="I138" s="58"/>
      <c r="J138" s="58"/>
      <c r="K138" s="58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customHeight="1">
      <c r="A139" s="314"/>
      <c r="B139" s="57" t="s">
        <v>112</v>
      </c>
      <c r="C139" s="58" t="s">
        <v>76</v>
      </c>
      <c r="D139" s="58" t="s">
        <v>515</v>
      </c>
      <c r="E139" s="60"/>
      <c r="F139" s="81"/>
      <c r="G139" s="363"/>
      <c r="H139" s="58"/>
      <c r="I139" s="58"/>
      <c r="J139" s="58"/>
      <c r="K139" s="58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customHeight="1">
      <c r="A140" s="314"/>
      <c r="B140" s="57" t="s">
        <v>135</v>
      </c>
      <c r="C140" s="58" t="s">
        <v>42</v>
      </c>
      <c r="D140" s="58" t="s">
        <v>161</v>
      </c>
      <c r="E140" s="60"/>
      <c r="F140" s="81"/>
      <c r="G140" s="363"/>
      <c r="H140" s="62"/>
      <c r="I140" s="62"/>
      <c r="J140" s="62"/>
      <c r="K140" s="62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5.2" customHeight="1">
      <c r="A141" s="314"/>
      <c r="B141" s="57" t="s">
        <v>401</v>
      </c>
      <c r="C141" s="58"/>
      <c r="D141" s="58" t="s">
        <v>126</v>
      </c>
      <c r="E141" s="60"/>
      <c r="F141" s="81"/>
      <c r="G141" s="82"/>
      <c r="H141" s="62"/>
      <c r="I141" s="62"/>
      <c r="J141" s="62"/>
      <c r="K141" s="62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5.2" hidden="1" customHeight="1">
      <c r="A142" s="314"/>
      <c r="B142" s="57" t="s">
        <v>570</v>
      </c>
      <c r="C142" s="58" t="s">
        <v>42</v>
      </c>
      <c r="D142" s="58" t="s">
        <v>520</v>
      </c>
      <c r="E142" s="60" t="s">
        <v>137</v>
      </c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5.2" hidden="1" customHeight="1">
      <c r="A143" s="314"/>
      <c r="B143" s="57" t="s">
        <v>457</v>
      </c>
      <c r="C143" s="58" t="s">
        <v>76</v>
      </c>
      <c r="D143" s="59" t="s">
        <v>113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299</v>
      </c>
      <c r="C144" s="58" t="s">
        <v>42</v>
      </c>
      <c r="D144" s="59" t="s">
        <v>126</v>
      </c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153</v>
      </c>
      <c r="C145" s="58" t="s">
        <v>91</v>
      </c>
      <c r="D145" s="59" t="s">
        <v>152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420</v>
      </c>
      <c r="C146" s="58"/>
      <c r="D146" s="59" t="s">
        <v>126</v>
      </c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436</v>
      </c>
      <c r="C147" s="58" t="s">
        <v>42</v>
      </c>
      <c r="D147" s="59" t="s">
        <v>49</v>
      </c>
      <c r="E147" s="60" t="s">
        <v>72</v>
      </c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/>
      <c r="C148" s="58"/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0</v>
      </c>
      <c r="I181" s="77">
        <f>SUM(I135:I180)</f>
        <v>0</v>
      </c>
      <c r="J181" s="77">
        <f>SUM(J135:J180)</f>
        <v>0</v>
      </c>
      <c r="K181" s="77">
        <f>SUM(K135:K180)</f>
        <v>0</v>
      </c>
      <c r="L181" s="78">
        <f>IF(H181=0,0,(I181/H181*100))</f>
        <v>0</v>
      </c>
      <c r="M181" s="73">
        <f>IF(K181=0,0,(I181/K181*100))</f>
        <v>0</v>
      </c>
      <c r="N181" s="73"/>
      <c r="O181" s="73"/>
      <c r="P181" s="73" t="e">
        <f>N181/(N181+O181)*100</f>
        <v>#DIV/0!</v>
      </c>
      <c r="Q181" s="7"/>
      <c r="R181" s="7"/>
      <c r="S181" s="7"/>
      <c r="T181" s="7"/>
      <c r="U181" s="7"/>
      <c r="V181" s="7"/>
      <c r="W181" s="7"/>
    </row>
    <row r="182" spans="1:23" ht="15.2" customHeight="1">
      <c r="A182" s="314"/>
      <c r="B182" s="57" t="s">
        <v>561</v>
      </c>
      <c r="C182" s="58" t="s">
        <v>108</v>
      </c>
      <c r="D182" s="59"/>
      <c r="E182" s="60"/>
      <c r="F182" s="81"/>
      <c r="G182" s="82"/>
      <c r="H182" s="58"/>
      <c r="I182" s="58"/>
      <c r="J182" s="58"/>
      <c r="K182" s="58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customHeight="1">
      <c r="A183" s="314"/>
      <c r="B183" s="57" t="s">
        <v>448</v>
      </c>
      <c r="C183" s="58"/>
      <c r="D183" s="59" t="s">
        <v>79</v>
      </c>
      <c r="E183" s="60"/>
      <c r="F183" s="81"/>
      <c r="G183" s="329" t="s">
        <v>678</v>
      </c>
      <c r="H183" s="58"/>
      <c r="I183" s="58"/>
      <c r="J183" s="58"/>
      <c r="K183" s="58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customHeight="1">
      <c r="A184" s="314"/>
      <c r="B184" s="57" t="s">
        <v>448</v>
      </c>
      <c r="C184" s="58"/>
      <c r="D184" s="59" t="s">
        <v>226</v>
      </c>
      <c r="E184" s="60"/>
      <c r="F184" s="81"/>
      <c r="G184" s="329"/>
      <c r="H184" s="58"/>
      <c r="I184" s="58"/>
      <c r="J184" s="58"/>
      <c r="K184" s="58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5.2" customHeight="1">
      <c r="A185" s="314"/>
      <c r="B185" s="57" t="s">
        <v>89</v>
      </c>
      <c r="C185" s="58" t="s">
        <v>42</v>
      </c>
      <c r="D185" s="58" t="s">
        <v>152</v>
      </c>
      <c r="E185" s="60"/>
      <c r="F185" s="81"/>
      <c r="G185" s="329"/>
      <c r="H185" s="58"/>
      <c r="I185" s="58"/>
      <c r="J185" s="58"/>
      <c r="K185" s="58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5.2" customHeight="1">
      <c r="A186" s="314"/>
      <c r="B186" s="57" t="s">
        <v>89</v>
      </c>
      <c r="C186" s="58" t="s">
        <v>42</v>
      </c>
      <c r="D186" s="59" t="s">
        <v>298</v>
      </c>
      <c r="E186" s="60"/>
      <c r="F186" s="81"/>
      <c r="G186" s="329"/>
      <c r="H186" s="62"/>
      <c r="I186" s="62"/>
      <c r="J186" s="62"/>
      <c r="K186" s="62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456</v>
      </c>
      <c r="C187" s="59" t="s">
        <v>108</v>
      </c>
      <c r="D187" s="59"/>
      <c r="E187" s="60"/>
      <c r="F187" s="81"/>
      <c r="G187" s="329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567</v>
      </c>
      <c r="C188" s="59" t="s">
        <v>79</v>
      </c>
      <c r="D188" s="59" t="s">
        <v>79</v>
      </c>
      <c r="E188" s="60"/>
      <c r="F188" s="81"/>
      <c r="G188" s="82"/>
      <c r="H188" s="64"/>
      <c r="I188" s="64"/>
      <c r="J188" s="58"/>
      <c r="K188" s="83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110</v>
      </c>
      <c r="C189" s="58"/>
      <c r="D189" s="59" t="s">
        <v>79</v>
      </c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>
        <v>28</v>
      </c>
      <c r="C190" s="58"/>
      <c r="D190" s="59" t="s">
        <v>226</v>
      </c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80</v>
      </c>
      <c r="C191" s="58" t="s">
        <v>42</v>
      </c>
      <c r="D191" s="59" t="s">
        <v>152</v>
      </c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460</v>
      </c>
      <c r="C192" s="58"/>
      <c r="D192" s="59" t="s">
        <v>79</v>
      </c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567</v>
      </c>
      <c r="C193" s="58"/>
      <c r="D193" s="59" t="s">
        <v>127</v>
      </c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567</v>
      </c>
      <c r="C194" s="58"/>
      <c r="D194" s="58" t="s">
        <v>79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5.2" customHeight="1">
      <c r="A197" s="314"/>
      <c r="B197" s="316" t="s">
        <v>158</v>
      </c>
      <c r="C197" s="316"/>
      <c r="D197" s="316"/>
      <c r="E197" s="316"/>
      <c r="F197" s="316"/>
      <c r="G197" s="316"/>
      <c r="H197" s="77">
        <f>SUM(H182:H196)</f>
        <v>0</v>
      </c>
      <c r="I197" s="77">
        <f>SUM(I182:I196)</f>
        <v>0</v>
      </c>
      <c r="J197" s="77">
        <f>SUM(J182:J196)</f>
        <v>0</v>
      </c>
      <c r="K197" s="77">
        <f>SUM(K182:K196)</f>
        <v>0</v>
      </c>
      <c r="L197" s="78">
        <f>IF(H197=0,0,(I197/H197*100))</f>
        <v>0</v>
      </c>
      <c r="M197" s="73">
        <f>IF(K197=0,0,(I197/K197*100))</f>
        <v>0</v>
      </c>
      <c r="N197" s="73"/>
      <c r="O197" s="73"/>
      <c r="P197" s="73" t="e">
        <f>N197/(N197+O197)*100</f>
        <v>#DIV/0!</v>
      </c>
      <c r="Q197" s="7"/>
      <c r="R197" s="7"/>
      <c r="S197" s="7"/>
      <c r="T197" s="7"/>
      <c r="U197" s="7"/>
      <c r="V197" s="7"/>
      <c r="W197" s="7"/>
    </row>
    <row r="198" spans="1:23" ht="15.2" hidden="1" customHeight="1">
      <c r="A198" s="314"/>
      <c r="B198" s="57" t="s">
        <v>148</v>
      </c>
      <c r="C198" s="58" t="s">
        <v>108</v>
      </c>
      <c r="D198" s="58"/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5.2" hidden="1" customHeight="1">
      <c r="A199" s="314"/>
      <c r="B199" s="57" t="s">
        <v>82</v>
      </c>
      <c r="C199" s="58" t="s">
        <v>126</v>
      </c>
      <c r="D199" s="58" t="s">
        <v>126</v>
      </c>
      <c r="E199" s="60" t="s">
        <v>192</v>
      </c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5.2" hidden="1" customHeight="1">
      <c r="A200" s="314"/>
      <c r="B200" s="57" t="s">
        <v>82</v>
      </c>
      <c r="C200" s="58" t="s">
        <v>226</v>
      </c>
      <c r="D200" s="58" t="s">
        <v>226</v>
      </c>
      <c r="E200" s="60" t="s">
        <v>192</v>
      </c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571</v>
      </c>
      <c r="C201" s="58" t="s">
        <v>79</v>
      </c>
      <c r="D201" s="58" t="s">
        <v>79</v>
      </c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434</v>
      </c>
      <c r="C202" s="58" t="s">
        <v>126</v>
      </c>
      <c r="D202" s="58" t="s">
        <v>126</v>
      </c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434</v>
      </c>
      <c r="C203" s="58" t="s">
        <v>79</v>
      </c>
      <c r="D203" s="58" t="s">
        <v>79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160</v>
      </c>
      <c r="C204" s="58" t="s">
        <v>108</v>
      </c>
      <c r="D204" s="59"/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204</v>
      </c>
      <c r="C205" s="58" t="s">
        <v>91</v>
      </c>
      <c r="D205" s="59" t="s">
        <v>116</v>
      </c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174</v>
      </c>
      <c r="C206" s="58" t="s">
        <v>54</v>
      </c>
      <c r="D206" s="91" t="s">
        <v>161</v>
      </c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175</v>
      </c>
      <c r="E212" s="60" t="s">
        <v>176</v>
      </c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hidden="1" customHeight="1">
      <c r="A247" s="314"/>
      <c r="B247" s="316" t="s">
        <v>211</v>
      </c>
      <c r="C247" s="316"/>
      <c r="D247" s="316"/>
      <c r="E247" s="316"/>
      <c r="F247" s="316"/>
      <c r="G247" s="316"/>
      <c r="H247" s="77">
        <f>SUM(H198:H246)</f>
        <v>0</v>
      </c>
      <c r="I247" s="77">
        <f>SUM(I198:I246)</f>
        <v>0</v>
      </c>
      <c r="J247" s="77">
        <f>SUM(J198:J246)</f>
        <v>0</v>
      </c>
      <c r="K247" s="77">
        <f>SUM(K198:K246)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>
      <c r="A248" s="339" t="s">
        <v>212</v>
      </c>
      <c r="B248" s="339"/>
      <c r="C248" s="339"/>
      <c r="D248" s="339"/>
      <c r="E248" s="339"/>
      <c r="F248" s="339"/>
      <c r="G248" s="93"/>
      <c r="H248" s="94">
        <f>H134+H181+H197+H247</f>
        <v>0</v>
      </c>
      <c r="I248" s="94">
        <f>I134+I181+I197+I247</f>
        <v>0</v>
      </c>
      <c r="J248" s="94">
        <f>J134+J181+J197+J247</f>
        <v>0</v>
      </c>
      <c r="K248" s="94">
        <f>K134+K181+K197+K247</f>
        <v>0</v>
      </c>
      <c r="L248" s="78">
        <f>IF(H248=0,0,(I248/H248*100))</f>
        <v>0</v>
      </c>
      <c r="M248" s="73">
        <f>IF(K248=0,0,(I248/K248*100))</f>
        <v>0</v>
      </c>
      <c r="N248" s="94">
        <f>N134+N181+N197+N247</f>
        <v>0</v>
      </c>
      <c r="O248" s="94">
        <f>O134+O181+O197+O247</f>
        <v>0</v>
      </c>
      <c r="P248" s="73" t="e">
        <f>N248/(N248+O248)*100</f>
        <v>#DIV/0!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>
      <c r="A250" s="340"/>
      <c r="B250" s="57" t="s">
        <v>214</v>
      </c>
      <c r="C250" s="58" t="s">
        <v>42</v>
      </c>
      <c r="D250" s="58" t="s">
        <v>216</v>
      </c>
      <c r="E250" s="60" t="s">
        <v>635</v>
      </c>
      <c r="F250" s="81"/>
      <c r="G250" s="359" t="s">
        <v>681</v>
      </c>
      <c r="H250" s="62"/>
      <c r="I250" s="62"/>
      <c r="J250" s="62"/>
      <c r="K250" s="6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customHeight="1">
      <c r="A251" s="340"/>
      <c r="B251" s="57" t="s">
        <v>214</v>
      </c>
      <c r="C251" s="58" t="s">
        <v>42</v>
      </c>
      <c r="D251" s="58" t="s">
        <v>161</v>
      </c>
      <c r="E251" s="60" t="s">
        <v>635</v>
      </c>
      <c r="F251" s="81"/>
      <c r="G251" s="359"/>
      <c r="H251" s="64"/>
      <c r="I251" s="62"/>
      <c r="J251" s="64"/>
      <c r="K251" s="6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customHeight="1">
      <c r="A252" s="340"/>
      <c r="B252" s="57" t="s">
        <v>214</v>
      </c>
      <c r="C252" s="58" t="s">
        <v>42</v>
      </c>
      <c r="D252" s="58" t="s">
        <v>558</v>
      </c>
      <c r="E252" s="60"/>
      <c r="F252" s="81"/>
      <c r="G252" s="359"/>
      <c r="H252" s="64"/>
      <c r="I252" s="62"/>
      <c r="J252" s="64"/>
      <c r="K252" s="6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customHeight="1">
      <c r="A253" s="340"/>
      <c r="B253" s="57" t="s">
        <v>214</v>
      </c>
      <c r="C253" s="58" t="s">
        <v>42</v>
      </c>
      <c r="D253" s="58" t="s">
        <v>161</v>
      </c>
      <c r="E253" s="60" t="s">
        <v>114</v>
      </c>
      <c r="F253" s="81"/>
      <c r="G253" s="359"/>
      <c r="H253" s="64"/>
      <c r="I253" s="62"/>
      <c r="J253" s="64"/>
      <c r="K253" s="6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5.2" customHeight="1">
      <c r="A254" s="340"/>
      <c r="B254" s="57" t="s">
        <v>214</v>
      </c>
      <c r="C254" s="58" t="s">
        <v>42</v>
      </c>
      <c r="D254" s="58" t="s">
        <v>217</v>
      </c>
      <c r="E254" s="60" t="s">
        <v>635</v>
      </c>
      <c r="F254" s="81"/>
      <c r="G254" s="359"/>
      <c r="H254" s="64"/>
      <c r="I254" s="64"/>
      <c r="J254" s="64"/>
      <c r="K254" s="64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5.2" customHeight="1">
      <c r="A255" s="340"/>
      <c r="B255" s="57" t="s">
        <v>214</v>
      </c>
      <c r="C255" s="58" t="s">
        <v>42</v>
      </c>
      <c r="D255" s="58" t="s">
        <v>152</v>
      </c>
      <c r="E255" s="60"/>
      <c r="F255" s="81"/>
      <c r="G255" s="359"/>
      <c r="H255" s="64"/>
      <c r="I255" s="64"/>
      <c r="J255" s="64"/>
      <c r="K255" s="64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5.2" hidden="1" customHeight="1">
      <c r="A256" s="340"/>
      <c r="B256" s="57" t="s">
        <v>75</v>
      </c>
      <c r="C256" s="58" t="s">
        <v>76</v>
      </c>
      <c r="D256" s="58" t="s">
        <v>113</v>
      </c>
      <c r="E256" s="60" t="s">
        <v>114</v>
      </c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57" t="s">
        <v>75</v>
      </c>
      <c r="C257" s="58" t="s">
        <v>54</v>
      </c>
      <c r="D257" s="58" t="s">
        <v>116</v>
      </c>
      <c r="E257" s="60"/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220</v>
      </c>
      <c r="C258" s="58"/>
      <c r="D258" s="59"/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0</v>
      </c>
      <c r="I287" s="77">
        <f>SUM(I249:I286)</f>
        <v>0</v>
      </c>
      <c r="J287" s="77">
        <f>SUM(J249:J286)</f>
        <v>0</v>
      </c>
      <c r="K287" s="77">
        <f>SUM(K249:K286)</f>
        <v>0</v>
      </c>
      <c r="L287" s="78">
        <f>IF(H287=0,0,(I287/H287*100))</f>
        <v>0</v>
      </c>
      <c r="M287" s="73">
        <f>IF(J287=0,0,(K287/J287*100))</f>
        <v>0</v>
      </c>
      <c r="N287" s="73"/>
      <c r="O287" s="73"/>
      <c r="P287" s="73" t="e">
        <f>N287/(N287+O287)*100</f>
        <v>#DIV/0!</v>
      </c>
      <c r="Q287" s="7"/>
      <c r="R287" s="7"/>
      <c r="S287" s="7"/>
      <c r="T287" s="7"/>
      <c r="U287" s="7"/>
      <c r="V287" s="7"/>
      <c r="W287" s="7"/>
    </row>
    <row r="288" spans="1:23" ht="15.2" hidden="1" customHeight="1">
      <c r="A288" s="340"/>
      <c r="B288" s="57" t="s">
        <v>439</v>
      </c>
      <c r="C288" s="58"/>
      <c r="D288" s="58"/>
      <c r="E288" s="60"/>
      <c r="F288" s="81"/>
      <c r="G288" s="82"/>
      <c r="H288" s="106"/>
      <c r="I288" s="106"/>
      <c r="J288" s="58"/>
      <c r="K288" s="86"/>
      <c r="L288" s="429"/>
      <c r="M288" s="429"/>
      <c r="N288" s="360"/>
      <c r="O288" s="360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5.2" hidden="1" customHeight="1">
      <c r="A289" s="340"/>
      <c r="B289" s="57" t="s">
        <v>468</v>
      </c>
      <c r="C289" s="58"/>
      <c r="D289" s="58"/>
      <c r="E289" s="60"/>
      <c r="F289" s="81"/>
      <c r="G289" s="82"/>
      <c r="H289" s="106"/>
      <c r="I289" s="106"/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5.2" hidden="1" customHeight="1">
      <c r="A290" s="340"/>
      <c r="B290" s="57" t="s">
        <v>266</v>
      </c>
      <c r="C290" s="58"/>
      <c r="D290" s="59"/>
      <c r="E290" s="60"/>
      <c r="F290" s="81"/>
      <c r="G290" s="82"/>
      <c r="H290" s="106"/>
      <c r="I290" s="106"/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hidden="1" customHeight="1">
      <c r="A291" s="340"/>
      <c r="B291" s="57" t="s">
        <v>248</v>
      </c>
      <c r="C291" s="58" t="s">
        <v>98</v>
      </c>
      <c r="D291" s="58"/>
      <c r="E291" s="60"/>
      <c r="F291" s="81"/>
      <c r="G291" s="82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249</v>
      </c>
      <c r="C292" s="58" t="s">
        <v>98</v>
      </c>
      <c r="D292" s="58" t="s">
        <v>246</v>
      </c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hidden="1" customHeigh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0</v>
      </c>
      <c r="I324" s="77">
        <f>SUM(I288:I323)</f>
        <v>0</v>
      </c>
      <c r="J324" s="77">
        <f>SUM(J288:J323)</f>
        <v>0</v>
      </c>
      <c r="K324" s="77">
        <f>SUM(K288:K323)</f>
        <v>0</v>
      </c>
      <c r="L324" s="78">
        <f>IF(H324=0,0,(I324/H324*100))</f>
        <v>0</v>
      </c>
      <c r="M324" s="73">
        <f>IF(J324=0,0,(K324/J324*100))</f>
        <v>0</v>
      </c>
      <c r="N324" s="73"/>
      <c r="O324" s="73"/>
      <c r="P324" s="73" t="e">
        <f>N324/(N324+O324)*100</f>
        <v>#DIV/0!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551</v>
      </c>
      <c r="C325" s="58"/>
      <c r="D325" s="58"/>
      <c r="E325" s="60"/>
      <c r="F325" s="81"/>
      <c r="G325" s="82"/>
      <c r="H325" s="106"/>
      <c r="I325" s="106"/>
      <c r="J325" s="106"/>
      <c r="K325" s="106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5.2" customHeight="1">
      <c r="A326" s="340"/>
      <c r="B326" s="57" t="s">
        <v>483</v>
      </c>
      <c r="C326" s="58"/>
      <c r="D326" s="59"/>
      <c r="E326" s="60"/>
      <c r="F326" s="81"/>
      <c r="G326" s="82"/>
      <c r="H326" s="106"/>
      <c r="I326" s="106"/>
      <c r="J326" s="106"/>
      <c r="K326" s="106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customHeight="1">
      <c r="A327" s="340"/>
      <c r="B327" s="57" t="s">
        <v>245</v>
      </c>
      <c r="C327" s="58"/>
      <c r="D327" s="59"/>
      <c r="E327" s="60"/>
      <c r="F327" s="81"/>
      <c r="G327" s="82"/>
      <c r="H327" s="106"/>
      <c r="I327" s="106"/>
      <c r="J327" s="106"/>
      <c r="K327" s="106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customHeight="1">
      <c r="A328" s="340"/>
      <c r="B328" s="57" t="s">
        <v>266</v>
      </c>
      <c r="C328" s="58"/>
      <c r="D328" s="58"/>
      <c r="E328" s="60"/>
      <c r="F328" s="81"/>
      <c r="G328" s="82"/>
      <c r="H328" s="106"/>
      <c r="I328" s="106"/>
      <c r="J328" s="106"/>
      <c r="K328" s="106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559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/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/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/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customHeight="1">
      <c r="A379" s="340"/>
      <c r="B379" s="316" t="s">
        <v>158</v>
      </c>
      <c r="C379" s="316"/>
      <c r="D379" s="316"/>
      <c r="E379" s="316"/>
      <c r="F379" s="316"/>
      <c r="G379" s="316"/>
      <c r="H379" s="77">
        <f>SUM(H325:H378)</f>
        <v>0</v>
      </c>
      <c r="I379" s="77">
        <f>SUM(I325:I378)</f>
        <v>0</v>
      </c>
      <c r="J379" s="77">
        <f>SUM(J325:J378)</f>
        <v>0</v>
      </c>
      <c r="K379" s="77">
        <f>SUM(K325:K378)</f>
        <v>0</v>
      </c>
      <c r="L379" s="78">
        <f>IF(H379=0,0,(I379/H379*100))</f>
        <v>0</v>
      </c>
      <c r="M379" s="73">
        <f>IF(K379=0,0,(I379/K379*100))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</f>
        <v>0</v>
      </c>
      <c r="I380" s="94">
        <f>I287+I324+I379</f>
        <v>0</v>
      </c>
      <c r="J380" s="94">
        <f>J287+J324+J379</f>
        <v>0</v>
      </c>
      <c r="K380" s="94">
        <f>K287+K324+K379</f>
        <v>0</v>
      </c>
      <c r="L380" s="78">
        <f>IF(H380=0,0,(I380/H380*100))</f>
        <v>0</v>
      </c>
      <c r="M380" s="73">
        <f>IF(K380=0,0,(I380/K380*100))</f>
        <v>0</v>
      </c>
      <c r="N380" s="73">
        <f>N287+N324+N379</f>
        <v>0</v>
      </c>
      <c r="O380" s="73">
        <f>O287+O324+O379</f>
        <v>0</v>
      </c>
      <c r="P380" s="73" t="e">
        <f>N380/(N380+O380)*100</f>
        <v>#DIV/0!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286</v>
      </c>
      <c r="B381" s="57" t="s">
        <v>290</v>
      </c>
      <c r="C381" s="58" t="s">
        <v>79</v>
      </c>
      <c r="D381" s="58" t="s">
        <v>288</v>
      </c>
      <c r="E381" s="60"/>
      <c r="F381" s="119"/>
      <c r="G381" s="320"/>
      <c r="H381" s="106"/>
      <c r="I381" s="106"/>
      <c r="J381" s="106"/>
      <c r="K381" s="106"/>
      <c r="L381" s="83"/>
      <c r="M381" s="84"/>
      <c r="N381" s="430"/>
      <c r="O381" s="430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>
      <c r="A382" s="342"/>
      <c r="B382" s="57" t="s">
        <v>417</v>
      </c>
      <c r="C382" s="58" t="s">
        <v>289</v>
      </c>
      <c r="D382" s="59" t="s">
        <v>127</v>
      </c>
      <c r="E382" s="60"/>
      <c r="F382" s="81"/>
      <c r="G382" s="320"/>
      <c r="H382" s="58"/>
      <c r="I382" s="58"/>
      <c r="J382" s="58"/>
      <c r="K382" s="58"/>
      <c r="L382" s="55"/>
      <c r="M382" s="56"/>
      <c r="N382" s="55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customHeight="1">
      <c r="A383" s="342"/>
      <c r="B383" s="57" t="s">
        <v>440</v>
      </c>
      <c r="C383" s="58" t="s">
        <v>289</v>
      </c>
      <c r="D383" s="59" t="s">
        <v>294</v>
      </c>
      <c r="E383" s="60"/>
      <c r="F383" s="81"/>
      <c r="G383" s="320"/>
      <c r="H383" s="58"/>
      <c r="I383" s="58"/>
      <c r="J383" s="58"/>
      <c r="K383" s="58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customHeight="1">
      <c r="A384" s="342"/>
      <c r="B384" s="57" t="s">
        <v>441</v>
      </c>
      <c r="C384" s="58"/>
      <c r="D384" s="58"/>
      <c r="E384" s="60"/>
      <c r="F384" s="81"/>
      <c r="G384" s="320"/>
      <c r="H384" s="58"/>
      <c r="I384" s="58"/>
      <c r="J384" s="58"/>
      <c r="K384" s="58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customHeight="1">
      <c r="A385" s="342"/>
      <c r="B385" s="57" t="s">
        <v>680</v>
      </c>
      <c r="C385" s="58" t="s">
        <v>126</v>
      </c>
      <c r="D385" s="59" t="s">
        <v>116</v>
      </c>
      <c r="E385" s="60"/>
      <c r="F385" s="81"/>
      <c r="G385" s="320"/>
      <c r="H385" s="58"/>
      <c r="I385" s="58"/>
      <c r="J385" s="58"/>
      <c r="K385" s="58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customHeight="1">
      <c r="A386" s="342"/>
      <c r="B386" s="57" t="s">
        <v>679</v>
      </c>
      <c r="C386" s="58" t="s">
        <v>126</v>
      </c>
      <c r="D386" s="59" t="s">
        <v>116</v>
      </c>
      <c r="E386" s="60"/>
      <c r="F386" s="81"/>
      <c r="G386" s="320"/>
      <c r="H386" s="58"/>
      <c r="I386" s="58"/>
      <c r="J386" s="58"/>
      <c r="K386" s="58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hidden="1" customHeight="1">
      <c r="A387" s="342"/>
      <c r="B387" s="57" t="s">
        <v>419</v>
      </c>
      <c r="C387" s="58" t="s">
        <v>79</v>
      </c>
      <c r="D387" s="59" t="s">
        <v>288</v>
      </c>
      <c r="E387" s="60"/>
      <c r="F387" s="81"/>
      <c r="G387" s="3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290</v>
      </c>
      <c r="C388" s="58" t="s">
        <v>79</v>
      </c>
      <c r="D388" s="59" t="s">
        <v>291</v>
      </c>
      <c r="E388" s="60"/>
      <c r="F388" s="81"/>
      <c r="G388" s="320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452</v>
      </c>
      <c r="C389" s="58" t="s">
        <v>280</v>
      </c>
      <c r="D389" s="59" t="s">
        <v>291</v>
      </c>
      <c r="E389" s="60"/>
      <c r="F389" s="81"/>
      <c r="G389" s="3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customHeigh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0</v>
      </c>
      <c r="I572" s="94">
        <f>SUM(I381:I571)</f>
        <v>0</v>
      </c>
      <c r="J572" s="121">
        <f>SUM(J381:J571)</f>
        <v>0</v>
      </c>
      <c r="K572" s="121">
        <f>SUM(K381:K571)</f>
        <v>0</v>
      </c>
      <c r="L572" s="78">
        <f>IF(H572=0,0,(I572/H572*100))</f>
        <v>0</v>
      </c>
      <c r="M572" s="73">
        <f>IF(J572=0,0,(K572/J572*100))</f>
        <v>0</v>
      </c>
      <c r="N572" s="73"/>
      <c r="O572" s="73"/>
      <c r="P572" s="73" t="e">
        <f>N572/(N572+O572)*100</f>
        <v>#DIV/0!</v>
      </c>
      <c r="Q572" s="7"/>
      <c r="R572" s="7"/>
      <c r="S572" s="7"/>
      <c r="T572" s="7"/>
      <c r="U572" s="7"/>
      <c r="V572" s="7"/>
      <c r="W572" s="7"/>
    </row>
    <row r="573" spans="1:23" ht="15.2" hidden="1" customHeight="1">
      <c r="A573" s="314" t="s">
        <v>376</v>
      </c>
      <c r="B573" s="57" t="s">
        <v>453</v>
      </c>
      <c r="C573" s="58" t="s">
        <v>108</v>
      </c>
      <c r="D573" s="59"/>
      <c r="E573" s="60"/>
      <c r="F573" s="119"/>
      <c r="G573" s="8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5.2" hidden="1" customHeight="1">
      <c r="A574" s="314"/>
      <c r="B574" s="57" t="s">
        <v>144</v>
      </c>
      <c r="C574" s="58" t="s">
        <v>108</v>
      </c>
      <c r="D574" s="59"/>
      <c r="E574" s="60"/>
      <c r="F574" s="81"/>
      <c r="G574" s="120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82</v>
      </c>
      <c r="C575" s="58" t="s">
        <v>58</v>
      </c>
      <c r="D575" s="58" t="s">
        <v>58</v>
      </c>
      <c r="E575" s="60" t="s">
        <v>192</v>
      </c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82</v>
      </c>
      <c r="C576" s="58" t="s">
        <v>49</v>
      </c>
      <c r="D576" s="58" t="s">
        <v>49</v>
      </c>
      <c r="E576" s="60" t="s">
        <v>192</v>
      </c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5.2" hidden="1" customHeight="1">
      <c r="A578" s="344" t="s">
        <v>379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0</v>
      </c>
      <c r="I579" s="130">
        <f>I108+I248+I380+I572+I578</f>
        <v>0</v>
      </c>
      <c r="J579" s="130">
        <f>J108+J248+J380+J572+J578</f>
        <v>0</v>
      </c>
      <c r="K579" s="130">
        <f>K108+K248+K380+K572+K578</f>
        <v>0</v>
      </c>
      <c r="L579" s="78">
        <f>IF(H579=0,0,(I579/H579*100))</f>
        <v>0</v>
      </c>
      <c r="M579" s="73">
        <f>IF(J579=0,0,(K579/J579*100))</f>
        <v>0</v>
      </c>
      <c r="N579" s="73">
        <f>N578+N572+N380+N248+N108</f>
        <v>17</v>
      </c>
      <c r="O579" s="73">
        <f>O578+O572+O380+O248+O108</f>
        <v>0</v>
      </c>
      <c r="P579" s="73">
        <f>N579/(N579+O579)*100</f>
        <v>100</v>
      </c>
      <c r="Q579" s="7"/>
      <c r="R579" s="7"/>
      <c r="S579" s="7"/>
      <c r="T579" s="7"/>
      <c r="U579" s="7"/>
      <c r="V579" s="7"/>
      <c r="W579" s="7"/>
    </row>
    <row r="580" spans="1:23" ht="15.75">
      <c r="A580" s="345" t="s">
        <v>381</v>
      </c>
      <c r="B580" s="345"/>
      <c r="C580" s="345"/>
      <c r="D580" s="345"/>
      <c r="E580" s="345"/>
      <c r="F580" s="131"/>
      <c r="G580" s="346">
        <f>I579+K579</f>
        <v>0</v>
      </c>
      <c r="H580" s="346" t="e">
        <f>SUM(H109+H249+H273+H381+H573+"#REF!#REF!"+"#REF!#REF!")</f>
        <v>#VALUE!</v>
      </c>
      <c r="I580" s="346"/>
      <c r="J580" s="346"/>
      <c r="K580" s="346"/>
      <c r="L580" s="350" t="e">
        <f>(I579+K579)/(H579+J579)</f>
        <v>#DIV/0!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0</v>
      </c>
      <c r="I581" s="132">
        <f t="shared" si="0"/>
        <v>0</v>
      </c>
      <c r="J581" s="132">
        <f t="shared" si="0"/>
        <v>0</v>
      </c>
      <c r="K581" s="132">
        <f t="shared" si="0"/>
        <v>0</v>
      </c>
      <c r="L581" s="132">
        <f t="shared" si="0"/>
        <v>0</v>
      </c>
      <c r="M581" s="132">
        <f t="shared" si="0"/>
        <v>0</v>
      </c>
      <c r="N581" s="132">
        <f t="shared" si="0"/>
        <v>17</v>
      </c>
      <c r="O581" s="132">
        <f t="shared" si="0"/>
        <v>0</v>
      </c>
      <c r="P581" s="132">
        <f t="shared" si="0"/>
        <v>100</v>
      </c>
      <c r="Q581" s="7"/>
      <c r="R581" s="7"/>
      <c r="S581" s="7"/>
      <c r="T581" s="7"/>
      <c r="U581" s="7"/>
      <c r="V581" s="7"/>
      <c r="W581" s="7"/>
    </row>
    <row r="582" spans="1:23" ht="15.75">
      <c r="A582" s="351" t="s">
        <v>383</v>
      </c>
      <c r="B582" s="351"/>
      <c r="C582" s="351"/>
      <c r="D582" s="351"/>
      <c r="E582" s="351"/>
      <c r="F582" s="131"/>
      <c r="G582" s="132"/>
      <c r="H582" s="132">
        <f t="shared" ref="H582:P582" si="1">H134+H181+H197</f>
        <v>0</v>
      </c>
      <c r="I582" s="132">
        <f t="shared" si="1"/>
        <v>0</v>
      </c>
      <c r="J582" s="132">
        <f t="shared" si="1"/>
        <v>0</v>
      </c>
      <c r="K582" s="132">
        <f t="shared" si="1"/>
        <v>0</v>
      </c>
      <c r="L582" s="132">
        <f t="shared" si="1"/>
        <v>0</v>
      </c>
      <c r="M582" s="132">
        <f t="shared" si="1"/>
        <v>0</v>
      </c>
      <c r="N582" s="132">
        <f t="shared" si="1"/>
        <v>0</v>
      </c>
      <c r="O582" s="132">
        <f t="shared" si="1"/>
        <v>0</v>
      </c>
      <c r="P582" s="132" t="e">
        <f t="shared" si="1"/>
        <v>#DIV/0!</v>
      </c>
      <c r="Q582" s="7"/>
      <c r="R582" s="7"/>
      <c r="S582" s="7"/>
      <c r="T582" s="7"/>
      <c r="U582" s="7"/>
      <c r="V582" s="7"/>
      <c r="W582" s="7"/>
    </row>
    <row r="583" spans="1:23" ht="15.75">
      <c r="A583" s="351" t="s">
        <v>384</v>
      </c>
      <c r="B583" s="351"/>
      <c r="C583" s="351"/>
      <c r="D583" s="351"/>
      <c r="E583" s="351"/>
      <c r="F583" s="131"/>
      <c r="G583" s="132"/>
      <c r="H583" s="132">
        <f t="shared" ref="H583:P583" si="2">H247</f>
        <v>0</v>
      </c>
      <c r="I583" s="132">
        <f t="shared" si="2"/>
        <v>0</v>
      </c>
      <c r="J583" s="132">
        <f t="shared" si="2"/>
        <v>0</v>
      </c>
      <c r="K583" s="132">
        <f t="shared" si="2"/>
        <v>0</v>
      </c>
      <c r="L583" s="132">
        <f t="shared" si="2"/>
        <v>0</v>
      </c>
      <c r="M583" s="132">
        <f t="shared" si="2"/>
        <v>0</v>
      </c>
      <c r="N583" s="132">
        <f t="shared" si="2"/>
        <v>0</v>
      </c>
      <c r="O583" s="132">
        <f t="shared" si="2"/>
        <v>0</v>
      </c>
      <c r="P583" s="132" t="e">
        <f t="shared" si="2"/>
        <v>#DIV/0!</v>
      </c>
      <c r="Q583" s="7"/>
      <c r="R583" s="7"/>
      <c r="S583" s="7"/>
      <c r="T583" s="7"/>
      <c r="U583" s="7"/>
      <c r="V583" s="7"/>
      <c r="W583" s="7"/>
    </row>
    <row r="584" spans="1:23" ht="15.75">
      <c r="A584" s="351" t="s">
        <v>553</v>
      </c>
      <c r="B584" s="351"/>
      <c r="C584" s="351"/>
      <c r="D584" s="351"/>
      <c r="E584" s="351"/>
      <c r="F584" s="131"/>
      <c r="G584" s="132"/>
      <c r="H584" s="132" t="s">
        <v>385</v>
      </c>
      <c r="I584" s="132" t="s">
        <v>385</v>
      </c>
      <c r="J584" s="132" t="s">
        <v>385</v>
      </c>
      <c r="K584" s="132" t="s">
        <v>385</v>
      </c>
      <c r="L584" s="132" t="s">
        <v>385</v>
      </c>
      <c r="M584" s="132" t="s">
        <v>385</v>
      </c>
      <c r="N584" s="132" t="s">
        <v>385</v>
      </c>
      <c r="O584" s="132" t="s">
        <v>385</v>
      </c>
      <c r="P584" s="132" t="s">
        <v>385</v>
      </c>
      <c r="Q584" s="7"/>
      <c r="R584" s="7"/>
      <c r="S584" s="7"/>
      <c r="T584" s="7"/>
      <c r="U584" s="7"/>
      <c r="V584" s="7"/>
      <c r="W584" s="7"/>
    </row>
    <row r="585" spans="1:23" ht="15.75">
      <c r="A585" s="351" t="s">
        <v>386</v>
      </c>
      <c r="B585" s="351"/>
      <c r="C585" s="351"/>
      <c r="D585" s="351"/>
      <c r="E585" s="351"/>
      <c r="F585" s="131"/>
      <c r="G585" s="132"/>
      <c r="H585" s="132">
        <f t="shared" ref="H585:P585" si="3">H287</f>
        <v>0</v>
      </c>
      <c r="I585" s="132">
        <f t="shared" si="3"/>
        <v>0</v>
      </c>
      <c r="J585" s="132">
        <f t="shared" si="3"/>
        <v>0</v>
      </c>
      <c r="K585" s="132">
        <f t="shared" si="3"/>
        <v>0</v>
      </c>
      <c r="L585" s="132">
        <f t="shared" si="3"/>
        <v>0</v>
      </c>
      <c r="M585" s="132">
        <f t="shared" si="3"/>
        <v>0</v>
      </c>
      <c r="N585" s="132">
        <f t="shared" si="3"/>
        <v>0</v>
      </c>
      <c r="O585" s="132">
        <f t="shared" si="3"/>
        <v>0</v>
      </c>
      <c r="P585" s="132" t="e">
        <f t="shared" si="3"/>
        <v>#DIV/0!</v>
      </c>
      <c r="Q585" s="7"/>
      <c r="R585" s="7"/>
      <c r="S585" s="7"/>
      <c r="T585" s="7"/>
      <c r="U585" s="7"/>
      <c r="V585" s="7"/>
      <c r="W585" s="7"/>
    </row>
    <row r="586" spans="1:23" ht="15.75">
      <c r="A586" s="351" t="s">
        <v>387</v>
      </c>
      <c r="B586" s="351"/>
      <c r="C586" s="351"/>
      <c r="D586" s="351"/>
      <c r="E586" s="351"/>
      <c r="F586" s="131"/>
      <c r="G586" s="132"/>
      <c r="H586" s="132">
        <f t="shared" ref="H586:P586" si="4">H379+H324</f>
        <v>0</v>
      </c>
      <c r="I586" s="132">
        <f t="shared" si="4"/>
        <v>0</v>
      </c>
      <c r="J586" s="132">
        <f t="shared" si="4"/>
        <v>0</v>
      </c>
      <c r="K586" s="132">
        <f t="shared" si="4"/>
        <v>0</v>
      </c>
      <c r="L586" s="132">
        <f t="shared" si="4"/>
        <v>0</v>
      </c>
      <c r="M586" s="132">
        <f t="shared" si="4"/>
        <v>0</v>
      </c>
      <c r="N586" s="132">
        <f t="shared" si="4"/>
        <v>0</v>
      </c>
      <c r="O586" s="132">
        <f t="shared" si="4"/>
        <v>0</v>
      </c>
      <c r="P586" s="132" t="e">
        <f t="shared" si="4"/>
        <v>#DIV/0!</v>
      </c>
      <c r="Q586" s="7"/>
      <c r="R586" s="7"/>
      <c r="S586" s="7"/>
      <c r="T586" s="7"/>
      <c r="U586" s="7"/>
      <c r="V586" s="7"/>
      <c r="W586" s="7"/>
    </row>
    <row r="587" spans="1:23" ht="15.75">
      <c r="A587" s="351" t="s">
        <v>388</v>
      </c>
      <c r="B587" s="351"/>
      <c r="C587" s="351"/>
      <c r="D587" s="351"/>
      <c r="E587" s="351"/>
      <c r="F587" s="131"/>
      <c r="G587" s="132"/>
      <c r="H587" s="132">
        <f t="shared" ref="H587:P587" si="5">H572</f>
        <v>0</v>
      </c>
      <c r="I587" s="132">
        <f t="shared" si="5"/>
        <v>0</v>
      </c>
      <c r="J587" s="132">
        <f t="shared" si="5"/>
        <v>0</v>
      </c>
      <c r="K587" s="132">
        <f t="shared" si="5"/>
        <v>0</v>
      </c>
      <c r="L587" s="132">
        <f t="shared" si="5"/>
        <v>0</v>
      </c>
      <c r="M587" s="132">
        <f t="shared" si="5"/>
        <v>0</v>
      </c>
      <c r="N587" s="132">
        <f t="shared" si="5"/>
        <v>0</v>
      </c>
      <c r="O587" s="132">
        <f t="shared" si="5"/>
        <v>0</v>
      </c>
      <c r="P587" s="132" t="e">
        <f t="shared" si="5"/>
        <v>#DIV/0!</v>
      </c>
      <c r="Q587" s="7"/>
      <c r="R587" s="7"/>
      <c r="S587" s="7"/>
      <c r="T587" s="7"/>
      <c r="U587" s="7"/>
      <c r="V587" s="7"/>
      <c r="W587" s="7"/>
    </row>
    <row r="588" spans="1:23" ht="15.75">
      <c r="A588" s="351" t="s">
        <v>428</v>
      </c>
      <c r="B588" s="351"/>
      <c r="C588" s="351"/>
      <c r="D588" s="351"/>
      <c r="E588" s="351"/>
      <c r="F588" s="131"/>
      <c r="G588" s="132"/>
      <c r="H588" s="132">
        <f t="shared" ref="H588:P588" si="6">H578</f>
        <v>0</v>
      </c>
      <c r="I588" s="132">
        <f t="shared" si="6"/>
        <v>0</v>
      </c>
      <c r="J588" s="132">
        <f t="shared" si="6"/>
        <v>0</v>
      </c>
      <c r="K588" s="132">
        <f t="shared" si="6"/>
        <v>0</v>
      </c>
      <c r="L588" s="132">
        <f t="shared" si="6"/>
        <v>0</v>
      </c>
      <c r="M588" s="132">
        <f t="shared" si="6"/>
        <v>0</v>
      </c>
      <c r="N588" s="132">
        <f t="shared" si="6"/>
        <v>0</v>
      </c>
      <c r="O588" s="132">
        <f t="shared" si="6"/>
        <v>0</v>
      </c>
      <c r="P588" s="132" t="e">
        <f t="shared" si="6"/>
        <v>#DIV/0!</v>
      </c>
      <c r="Q588" s="7"/>
      <c r="R588" s="7"/>
      <c r="S588" s="7"/>
      <c r="T588" s="7"/>
      <c r="U588" s="7"/>
      <c r="V588" s="7"/>
      <c r="W588" s="7"/>
    </row>
    <row r="589" spans="1:23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"/>
      <c r="O589" s="3"/>
      <c r="P589" s="3"/>
      <c r="Q589" s="7"/>
      <c r="R589" s="7"/>
      <c r="S589" s="7"/>
      <c r="T589" s="7"/>
      <c r="U589" s="7"/>
      <c r="V589" s="7"/>
      <c r="W589" s="7"/>
    </row>
    <row r="590" spans="1:23" ht="14.25">
      <c r="A590" s="353" t="s">
        <v>677</v>
      </c>
      <c r="B590" s="353"/>
      <c r="C590" s="353"/>
      <c r="D590" s="353"/>
      <c r="E590" s="353"/>
      <c r="F590" s="353"/>
      <c r="G590" s="353"/>
      <c r="H590" s="353"/>
      <c r="I590" s="353"/>
      <c r="J590" s="353"/>
      <c r="K590" s="353"/>
      <c r="L590" s="353"/>
      <c r="M590" s="353"/>
      <c r="N590" s="134"/>
      <c r="O590" s="134"/>
      <c r="P590" s="134"/>
      <c r="Q590" s="7"/>
      <c r="R590" s="7"/>
      <c r="S590" s="7"/>
      <c r="T590" s="7"/>
      <c r="U590" s="7"/>
      <c r="V590" s="7"/>
      <c r="W590" s="7"/>
    </row>
    <row r="591" spans="1:23" ht="15">
      <c r="A591" s="135"/>
      <c r="B591" s="136"/>
      <c r="C591" s="137"/>
      <c r="D591" s="138"/>
      <c r="E591" s="136"/>
      <c r="F591" s="136"/>
      <c r="G591" s="139"/>
      <c r="H591" s="140"/>
      <c r="I591" s="141"/>
      <c r="J591" s="354" t="s">
        <v>390</v>
      </c>
      <c r="K591" s="354"/>
      <c r="L591" s="354"/>
      <c r="M591" s="354"/>
      <c r="N591" s="299"/>
      <c r="O591" s="299"/>
      <c r="P591" s="299"/>
      <c r="Q591" s="7"/>
      <c r="R591" s="7"/>
      <c r="S591" s="7"/>
      <c r="T591" s="7"/>
      <c r="U591" s="7"/>
      <c r="V591" s="7"/>
      <c r="W591" s="7"/>
    </row>
    <row r="592" spans="1:23" ht="15">
      <c r="A592" s="143"/>
      <c r="B592" s="144"/>
      <c r="C592" s="144"/>
      <c r="D592" s="145"/>
      <c r="E592" s="146"/>
      <c r="F592" s="144"/>
      <c r="G592" s="147"/>
      <c r="H592" s="148"/>
      <c r="I592" s="149"/>
      <c r="J592" s="150"/>
      <c r="K592" s="144"/>
      <c r="L592" s="144"/>
      <c r="M592" s="151"/>
      <c r="N592" s="151"/>
      <c r="O592" s="151"/>
      <c r="P592" s="151"/>
      <c r="Q592" s="7"/>
      <c r="R592" s="7"/>
      <c r="S592" s="7"/>
      <c r="T592" s="7"/>
      <c r="U592" s="7"/>
      <c r="V592" s="7"/>
      <c r="W592" s="7"/>
    </row>
    <row r="593" spans="1:23" ht="15.75">
      <c r="A593" s="347" t="s">
        <v>841</v>
      </c>
      <c r="B593" s="347"/>
      <c r="C593" s="347"/>
      <c r="D593" s="348" t="s">
        <v>843</v>
      </c>
      <c r="E593" s="348"/>
      <c r="F593" s="348"/>
      <c r="G593" s="348"/>
      <c r="H593" s="348"/>
      <c r="I593" s="348"/>
      <c r="J593" s="349" t="s">
        <v>391</v>
      </c>
      <c r="K593" s="349"/>
      <c r="L593" s="349"/>
      <c r="M593" s="349"/>
      <c r="N593" s="298"/>
      <c r="O593" s="298"/>
      <c r="P593" s="298"/>
      <c r="Q593" s="7"/>
      <c r="R593" s="7"/>
      <c r="S593" s="7"/>
      <c r="T593" s="7"/>
      <c r="U593" s="7"/>
      <c r="V593" s="7"/>
      <c r="W593" s="7"/>
    </row>
    <row r="594" spans="1:23" ht="15">
      <c r="A594" s="355" t="s">
        <v>842</v>
      </c>
      <c r="B594" s="355"/>
      <c r="C594" s="355"/>
      <c r="D594" s="356" t="s">
        <v>392</v>
      </c>
      <c r="E594" s="356"/>
      <c r="F594" s="356"/>
      <c r="G594" s="356"/>
      <c r="H594" s="356"/>
      <c r="I594" s="356"/>
      <c r="J594" s="357" t="s">
        <v>393</v>
      </c>
      <c r="K594" s="357"/>
      <c r="L594" s="357"/>
      <c r="M594" s="357"/>
      <c r="N594" s="300"/>
      <c r="O594" s="300"/>
      <c r="P594" s="300"/>
      <c r="Q594" s="7"/>
      <c r="R594" s="7"/>
      <c r="S594" s="7"/>
      <c r="T594" s="7"/>
      <c r="U594" s="7"/>
      <c r="V594" s="7"/>
      <c r="W594" s="7"/>
    </row>
    <row r="595" spans="1:23" ht="14.25">
      <c r="A595" s="154"/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154" t="s">
        <v>394</v>
      </c>
      <c r="B596" s="154"/>
      <c r="C596" s="154"/>
      <c r="D596" s="154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395</v>
      </c>
      <c r="B597" s="358"/>
      <c r="C597" s="173">
        <f>Total!B37</f>
        <v>57589</v>
      </c>
      <c r="D597" s="157"/>
      <c r="E597" s="155"/>
      <c r="F597" s="154"/>
      <c r="G597" s="155"/>
      <c r="H597" s="156"/>
      <c r="I597" s="156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 ht="14.25">
      <c r="A598" s="358" t="s">
        <v>396</v>
      </c>
      <c r="B598" s="358"/>
      <c r="C598" s="158">
        <f>Total!C37</f>
        <v>6904</v>
      </c>
      <c r="D598" s="159"/>
      <c r="E598" s="160"/>
      <c r="F598" s="7"/>
      <c r="G598" s="160"/>
      <c r="H598" s="161"/>
      <c r="I598" s="161"/>
      <c r="J598" s="154"/>
      <c r="K598" s="154"/>
      <c r="L598" s="154"/>
      <c r="M598" s="154"/>
      <c r="N598" s="154"/>
      <c r="O598" s="154"/>
      <c r="P598" s="154"/>
      <c r="Q598" s="7"/>
      <c r="R598" s="7"/>
      <c r="S598" s="7"/>
      <c r="T598" s="7"/>
      <c r="U598" s="7"/>
      <c r="V598" s="7"/>
      <c r="W598" s="7"/>
    </row>
    <row r="599" spans="1:23">
      <c r="C599" s="35">
        <f>SUM(C597:C598)</f>
        <v>64493</v>
      </c>
    </row>
  </sheetData>
  <sheetProtection selectLockedCells="1" selectUnlockedCells="1"/>
  <mergeCells count="78">
    <mergeCell ref="A597:B597"/>
    <mergeCell ref="A598:B598"/>
    <mergeCell ref="A593:C593"/>
    <mergeCell ref="D593:I593"/>
    <mergeCell ref="J593:M593"/>
    <mergeCell ref="A594:C594"/>
    <mergeCell ref="D594:I594"/>
    <mergeCell ref="J594:M594"/>
    <mergeCell ref="J591:M591"/>
    <mergeCell ref="L580:M580"/>
    <mergeCell ref="A581:E581"/>
    <mergeCell ref="A582:E582"/>
    <mergeCell ref="A583:E583"/>
    <mergeCell ref="A584:E584"/>
    <mergeCell ref="A585:E585"/>
    <mergeCell ref="A586:E586"/>
    <mergeCell ref="A587:E587"/>
    <mergeCell ref="A588:E588"/>
    <mergeCell ref="A589:M589"/>
    <mergeCell ref="A590:M590"/>
    <mergeCell ref="A572:F572"/>
    <mergeCell ref="A573:A577"/>
    <mergeCell ref="A578:F578"/>
    <mergeCell ref="A579:G579"/>
    <mergeCell ref="A580:E580"/>
    <mergeCell ref="G580:K580"/>
    <mergeCell ref="A380:G380"/>
    <mergeCell ref="A381:A571"/>
    <mergeCell ref="G381:G389"/>
    <mergeCell ref="N381:O381"/>
    <mergeCell ref="H481:H483"/>
    <mergeCell ref="H506:H507"/>
    <mergeCell ref="I560:I561"/>
    <mergeCell ref="H562:H563"/>
    <mergeCell ref="A249:A379"/>
    <mergeCell ref="G250:G260"/>
    <mergeCell ref="N250:O250"/>
    <mergeCell ref="N252:O252"/>
    <mergeCell ref="B287:G287"/>
    <mergeCell ref="L288:M288"/>
    <mergeCell ref="N288:O288"/>
    <mergeCell ref="B324:G324"/>
    <mergeCell ref="B379:G379"/>
    <mergeCell ref="A248:F248"/>
    <mergeCell ref="N110:O110"/>
    <mergeCell ref="B134:G134"/>
    <mergeCell ref="G135:G140"/>
    <mergeCell ref="N136:O136"/>
    <mergeCell ref="N140:O140"/>
    <mergeCell ref="B181:G181"/>
    <mergeCell ref="A109:A247"/>
    <mergeCell ref="G110:G117"/>
    <mergeCell ref="N182:O182"/>
    <mergeCell ref="G183:G187"/>
    <mergeCell ref="N184:O184"/>
    <mergeCell ref="B197:G197"/>
    <mergeCell ref="B247:G247"/>
    <mergeCell ref="H69:H70"/>
    <mergeCell ref="B74:G74"/>
    <mergeCell ref="G75:G80"/>
    <mergeCell ref="B107:G107"/>
    <mergeCell ref="A108:F108"/>
    <mergeCell ref="A13:A107"/>
    <mergeCell ref="G14:G20"/>
    <mergeCell ref="B48:G48"/>
    <mergeCell ref="G49:G65"/>
    <mergeCell ref="P8:P11"/>
    <mergeCell ref="C9:F9"/>
    <mergeCell ref="D10:F10"/>
    <mergeCell ref="D11:F11"/>
    <mergeCell ref="D12:F12"/>
    <mergeCell ref="N51:N57"/>
    <mergeCell ref="A3:K3"/>
    <mergeCell ref="B7:I7"/>
    <mergeCell ref="A8:G8"/>
    <mergeCell ref="H8:I9"/>
    <mergeCell ref="J8:K9"/>
    <mergeCell ref="N8:O9"/>
  </mergeCells>
  <pageMargins left="0.78740157480314965" right="0.78740157480314965" top="0.6692913385826772" bottom="0.43307086614173229" header="0.59055118110236227" footer="0.31496062992125984"/>
  <pageSetup paperSize="9" scale="49" firstPageNumber="0" orientation="portrait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AE599"/>
  <sheetViews>
    <sheetView zoomScale="80" zoomScaleNormal="80" workbookViewId="0">
      <pane xSplit="6" ySplit="12" topLeftCell="G578" activePane="bottomRight" state="frozen"/>
      <selection pane="topRight" activeCell="G1" sqref="G1"/>
      <selection pane="bottomLeft" activeCell="A572" sqref="A572"/>
      <selection pane="bottomRight" activeCell="A591" sqref="A591:P594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5" width="7.42578125" customWidth="1"/>
    <col min="16" max="16" width="9.5703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22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572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0</v>
      </c>
      <c r="Z6" s="7"/>
      <c r="AA6" s="7"/>
      <c r="AB6" s="7"/>
      <c r="AC6" s="7"/>
      <c r="AD6" s="7"/>
      <c r="AE6" s="7"/>
    </row>
    <row r="7" spans="1:31">
      <c r="A7" s="3"/>
      <c r="B7" s="307" t="s">
        <v>16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customHeight="1">
      <c r="A14" s="325"/>
      <c r="B14" s="57" t="s">
        <v>37</v>
      </c>
      <c r="C14" s="58"/>
      <c r="D14" s="59"/>
      <c r="E14" s="60"/>
      <c r="F14" s="61"/>
      <c r="G14" s="420"/>
      <c r="H14" s="62"/>
      <c r="I14" s="63"/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57" t="s">
        <v>39</v>
      </c>
      <c r="C15" s="58"/>
      <c r="D15" s="59"/>
      <c r="E15" s="60"/>
      <c r="F15" s="61"/>
      <c r="G15" s="420"/>
      <c r="H15" s="62"/>
      <c r="I15" s="63"/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2.75" customHeight="1">
      <c r="A16" s="325"/>
      <c r="B16" s="57" t="s">
        <v>40</v>
      </c>
      <c r="C16" s="58"/>
      <c r="D16" s="59"/>
      <c r="E16" s="60"/>
      <c r="F16" s="61"/>
      <c r="G16" s="420"/>
      <c r="H16" s="62"/>
      <c r="I16" s="62"/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2.75" customHeight="1">
      <c r="A17" s="325"/>
      <c r="B17" s="57" t="s">
        <v>41</v>
      </c>
      <c r="C17" s="58"/>
      <c r="D17" s="59"/>
      <c r="E17" s="60"/>
      <c r="F17" s="61"/>
      <c r="G17" s="420"/>
      <c r="H17" s="62"/>
      <c r="I17" s="62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41</v>
      </c>
      <c r="C18" s="58"/>
      <c r="D18" s="59"/>
      <c r="E18" s="60"/>
      <c r="F18" s="61"/>
      <c r="G18" s="420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41</v>
      </c>
      <c r="C19" s="58"/>
      <c r="D19" s="59"/>
      <c r="E19" s="60"/>
      <c r="F19" s="61"/>
      <c r="G19" s="420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420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0</v>
      </c>
      <c r="I48" s="69">
        <f>SUM(I13:I47)</f>
        <v>0</v>
      </c>
      <c r="J48" s="70">
        <f>SUM(J13:J47)</f>
        <v>0</v>
      </c>
      <c r="K48" s="70">
        <f>SUM(K13:K47)</f>
        <v>0</v>
      </c>
      <c r="L48" s="71">
        <f>IF(H48=0,0,(I48/H48*100))</f>
        <v>0</v>
      </c>
      <c r="M48" s="72">
        <f>IF(K48=0,0,(J48/K48*100))</f>
        <v>0</v>
      </c>
      <c r="N48" s="72">
        <v>11</v>
      </c>
      <c r="O48" s="72">
        <v>0</v>
      </c>
      <c r="P48" s="73">
        <f>N48/(N48+O48)*100</f>
        <v>100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63</v>
      </c>
      <c r="C49" s="58" t="s">
        <v>54</v>
      </c>
      <c r="D49" s="59" t="s">
        <v>43</v>
      </c>
      <c r="E49" s="60"/>
      <c r="F49" s="61"/>
      <c r="G49" s="326"/>
      <c r="H49" s="62"/>
      <c r="I49" s="62"/>
      <c r="J49" s="58"/>
      <c r="K49" s="55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64</v>
      </c>
      <c r="C50" s="58" t="s">
        <v>42</v>
      </c>
      <c r="D50" s="59" t="s">
        <v>43</v>
      </c>
      <c r="E50" s="60"/>
      <c r="F50" s="61"/>
      <c r="G50" s="326"/>
      <c r="H50" s="62"/>
      <c r="I50" s="62"/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40</v>
      </c>
      <c r="C51" s="58" t="s">
        <v>42</v>
      </c>
      <c r="D51" s="59" t="s">
        <v>43</v>
      </c>
      <c r="E51" s="60"/>
      <c r="F51" s="61"/>
      <c r="G51" s="326"/>
      <c r="H51" s="62"/>
      <c r="I51" s="62"/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2.75" customHeight="1">
      <c r="A52" s="325"/>
      <c r="B52" s="57" t="s">
        <v>37</v>
      </c>
      <c r="C52" s="58" t="s">
        <v>42</v>
      </c>
      <c r="D52" s="59" t="s">
        <v>216</v>
      </c>
      <c r="E52" s="60"/>
      <c r="F52" s="61"/>
      <c r="G52" s="326"/>
      <c r="H52" s="64"/>
      <c r="I52" s="64"/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2.75" customHeight="1">
      <c r="A53" s="325"/>
      <c r="B53" s="57" t="s">
        <v>39</v>
      </c>
      <c r="C53" s="58" t="s">
        <v>42</v>
      </c>
      <c r="D53" s="59" t="s">
        <v>43</v>
      </c>
      <c r="E53" s="60"/>
      <c r="F53" s="61"/>
      <c r="G53" s="326"/>
      <c r="H53" s="64"/>
      <c r="I53" s="64"/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customHeight="1">
      <c r="A54" s="325"/>
      <c r="B54" s="57" t="s">
        <v>50</v>
      </c>
      <c r="C54" s="58" t="s">
        <v>42</v>
      </c>
      <c r="D54" s="59" t="s">
        <v>43</v>
      </c>
      <c r="E54" s="60"/>
      <c r="F54" s="61"/>
      <c r="G54" s="326"/>
      <c r="H54" s="64"/>
      <c r="I54" s="64"/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2.75" hidden="1" customHeight="1">
      <c r="A55" s="325"/>
      <c r="B55" s="57" t="s">
        <v>39</v>
      </c>
      <c r="C55" s="58" t="s">
        <v>42</v>
      </c>
      <c r="D55" s="59" t="s">
        <v>43</v>
      </c>
      <c r="E55" s="60"/>
      <c r="F55" s="61"/>
      <c r="G55" s="326"/>
      <c r="H55" s="64"/>
      <c r="I55" s="64"/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2.75" hidden="1" customHeight="1">
      <c r="A56" s="325"/>
      <c r="B56" s="57" t="s">
        <v>65</v>
      </c>
      <c r="C56" s="58" t="s">
        <v>54</v>
      </c>
      <c r="D56" s="59" t="s">
        <v>43</v>
      </c>
      <c r="E56" s="60"/>
      <c r="F56" s="61"/>
      <c r="G56" s="326"/>
      <c r="H56" s="64"/>
      <c r="I56" s="64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2.75" hidden="1" customHeight="1">
      <c r="A57" s="325"/>
      <c r="B57" s="57" t="s">
        <v>460</v>
      </c>
      <c r="C57" s="59" t="s">
        <v>79</v>
      </c>
      <c r="D57" s="59" t="s">
        <v>79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57" t="s">
        <v>333</v>
      </c>
      <c r="C58" s="58" t="s">
        <v>42</v>
      </c>
      <c r="D58" s="59" t="s">
        <v>161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535</v>
      </c>
      <c r="C59" s="58" t="s">
        <v>54</v>
      </c>
      <c r="D59" s="59" t="s">
        <v>127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62</v>
      </c>
      <c r="C60" s="58" t="s">
        <v>186</v>
      </c>
      <c r="D60" s="58" t="s">
        <v>186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0</v>
      </c>
      <c r="I74" s="77">
        <f>SUM(I49:I73)</f>
        <v>0</v>
      </c>
      <c r="J74" s="77">
        <f>SUM(J49:J73)</f>
        <v>0</v>
      </c>
      <c r="K74" s="77">
        <f>SUM(K49:K73)</f>
        <v>0</v>
      </c>
      <c r="L74" s="78">
        <f>IF(H74=0,0,(I74/H74*100))</f>
        <v>0</v>
      </c>
      <c r="M74" s="73">
        <f>IF(K74=0,0,(I74/K74*100))</f>
        <v>0</v>
      </c>
      <c r="N74" s="73">
        <v>16</v>
      </c>
      <c r="O74" s="73">
        <v>2</v>
      </c>
      <c r="P74" s="73">
        <f>N74/(N74+O74)*100</f>
        <v>88.888888888888886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75</v>
      </c>
      <c r="C75" s="58" t="s">
        <v>76</v>
      </c>
      <c r="D75" s="58" t="s">
        <v>77</v>
      </c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0</v>
      </c>
      <c r="I108" s="77">
        <f>I74+I107</f>
        <v>0</v>
      </c>
      <c r="J108" s="77">
        <f>J74+J107</f>
        <v>0</v>
      </c>
      <c r="K108" s="77">
        <f>K74+K107</f>
        <v>0</v>
      </c>
      <c r="L108" s="78">
        <f>IF(H108=0,0,(I108/H108*100))</f>
        <v>0</v>
      </c>
      <c r="M108" s="73">
        <f>IF(K108=0,0,(I108/K108*100))</f>
        <v>0</v>
      </c>
      <c r="N108" s="77">
        <f>N48+N74</f>
        <v>27</v>
      </c>
      <c r="O108" s="77">
        <f>O48+O74</f>
        <v>2</v>
      </c>
      <c r="P108" s="73">
        <f>N108/(N108+O108)*100</f>
        <v>93.103448275862064</v>
      </c>
      <c r="Q108" s="7"/>
      <c r="R108" s="7"/>
      <c r="S108" s="7"/>
      <c r="T108" s="7"/>
      <c r="U108" s="7"/>
      <c r="V108" s="7"/>
      <c r="W108" s="7"/>
    </row>
    <row r="109" spans="1:23" ht="15.2" customHeight="1">
      <c r="A109" s="314" t="s">
        <v>106</v>
      </c>
      <c r="B109" s="57" t="s">
        <v>78</v>
      </c>
      <c r="C109" s="58" t="s">
        <v>42</v>
      </c>
      <c r="D109" s="59" t="s">
        <v>101</v>
      </c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252</v>
      </c>
      <c r="C110" s="58" t="s">
        <v>119</v>
      </c>
      <c r="D110" s="58" t="s">
        <v>119</v>
      </c>
      <c r="E110" s="60"/>
      <c r="F110" s="81"/>
      <c r="G110" s="359"/>
      <c r="H110" s="62"/>
      <c r="I110" s="62"/>
      <c r="J110" s="58"/>
      <c r="K110" s="83"/>
      <c r="L110" s="83"/>
      <c r="M110" s="84"/>
      <c r="N110" s="327"/>
      <c r="O110" s="327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2.75" customHeight="1">
      <c r="A111" s="314"/>
      <c r="B111" s="57" t="s">
        <v>326</v>
      </c>
      <c r="C111" s="58" t="s">
        <v>108</v>
      </c>
      <c r="D111" s="58"/>
      <c r="E111" s="60"/>
      <c r="F111" s="81"/>
      <c r="G111" s="359"/>
      <c r="H111" s="62"/>
      <c r="I111" s="62"/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2.75" hidden="1" customHeight="1">
      <c r="A112" s="314"/>
      <c r="B112" s="57" t="s">
        <v>142</v>
      </c>
      <c r="C112" s="58" t="s">
        <v>108</v>
      </c>
      <c r="D112" s="58"/>
      <c r="E112" s="60"/>
      <c r="F112" s="81"/>
      <c r="G112" s="359"/>
      <c r="H112" s="62"/>
      <c r="I112" s="62"/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hidden="1" customHeight="1">
      <c r="A113" s="314"/>
      <c r="B113" s="57" t="s">
        <v>109</v>
      </c>
      <c r="C113" s="58" t="s">
        <v>108</v>
      </c>
      <c r="D113" s="58"/>
      <c r="E113" s="60"/>
      <c r="F113" s="81"/>
      <c r="G113" s="359"/>
      <c r="H113" s="62"/>
      <c r="I113" s="62"/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hidden="1" customHeight="1">
      <c r="A114" s="314"/>
      <c r="B114" s="57" t="s">
        <v>160</v>
      </c>
      <c r="C114" s="58" t="s">
        <v>108</v>
      </c>
      <c r="D114" s="58"/>
      <c r="E114" s="60"/>
      <c r="F114" s="81"/>
      <c r="G114" s="359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446</v>
      </c>
      <c r="C115" s="58" t="s">
        <v>108</v>
      </c>
      <c r="D115" s="58" t="s">
        <v>127</v>
      </c>
      <c r="E115" s="60"/>
      <c r="F115" s="81"/>
      <c r="G115" s="359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130</v>
      </c>
      <c r="C116" s="58" t="s">
        <v>108</v>
      </c>
      <c r="D116" s="58" t="s">
        <v>101</v>
      </c>
      <c r="E116" s="60"/>
      <c r="F116" s="81"/>
      <c r="G116" s="359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131</v>
      </c>
      <c r="C117" s="58" t="s">
        <v>108</v>
      </c>
      <c r="D117" s="59"/>
      <c r="E117" s="60"/>
      <c r="F117" s="81"/>
      <c r="G117" s="359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0</v>
      </c>
      <c r="I134" s="77">
        <f>SUM(I109:I133)</f>
        <v>0</v>
      </c>
      <c r="J134" s="77">
        <f>SUM(J109:J133)</f>
        <v>0</v>
      </c>
      <c r="K134" s="77">
        <f>SUM(K109:K133)</f>
        <v>0</v>
      </c>
      <c r="L134" s="78">
        <f>IF(H134=0,0,(I134/H134*100))</f>
        <v>0</v>
      </c>
      <c r="M134" s="73">
        <f>IF(K134=0,0,(I134/K134*100))</f>
        <v>0</v>
      </c>
      <c r="N134" s="73">
        <v>7</v>
      </c>
      <c r="O134" s="73">
        <v>2</v>
      </c>
      <c r="P134" s="73">
        <f>N134/(N134+O134)*100</f>
        <v>77.777777777777786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63</v>
      </c>
      <c r="C135" s="58" t="s">
        <v>54</v>
      </c>
      <c r="D135" s="58" t="s">
        <v>43</v>
      </c>
      <c r="E135" s="60"/>
      <c r="F135" s="81"/>
      <c r="G135" s="363"/>
      <c r="H135" s="58"/>
      <c r="I135" s="58"/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>
      <c r="A136" s="314"/>
      <c r="B136" s="57" t="s">
        <v>78</v>
      </c>
      <c r="C136" s="58" t="s">
        <v>42</v>
      </c>
      <c r="D136" s="59" t="s">
        <v>101</v>
      </c>
      <c r="E136" s="60"/>
      <c r="F136" s="81"/>
      <c r="G136" s="363"/>
      <c r="H136" s="58"/>
      <c r="I136" s="58"/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customHeight="1">
      <c r="A137" s="314"/>
      <c r="B137" s="57" t="s">
        <v>338</v>
      </c>
      <c r="C137" s="58" t="s">
        <v>54</v>
      </c>
      <c r="D137" s="59" t="s">
        <v>520</v>
      </c>
      <c r="E137" s="60"/>
      <c r="F137" s="81"/>
      <c r="G137" s="363"/>
      <c r="H137" s="58"/>
      <c r="I137" s="58"/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customHeight="1">
      <c r="A138" s="314"/>
      <c r="B138" s="57" t="s">
        <v>338</v>
      </c>
      <c r="C138" s="58" t="s">
        <v>54</v>
      </c>
      <c r="D138" s="59" t="s">
        <v>547</v>
      </c>
      <c r="E138" s="60"/>
      <c r="F138" s="81"/>
      <c r="G138" s="363"/>
      <c r="H138" s="58"/>
      <c r="I138" s="58"/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customHeight="1">
      <c r="A139" s="314"/>
      <c r="B139" s="57" t="s">
        <v>153</v>
      </c>
      <c r="C139" s="58" t="s">
        <v>91</v>
      </c>
      <c r="D139" s="58" t="s">
        <v>216</v>
      </c>
      <c r="E139" s="60"/>
      <c r="F139" s="81"/>
      <c r="G139" s="363"/>
      <c r="H139" s="58"/>
      <c r="I139" s="58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customHeight="1">
      <c r="A140" s="314"/>
      <c r="B140" s="57" t="s">
        <v>153</v>
      </c>
      <c r="C140" s="58" t="s">
        <v>91</v>
      </c>
      <c r="D140" s="58" t="s">
        <v>156</v>
      </c>
      <c r="E140" s="60"/>
      <c r="F140" s="81"/>
      <c r="G140" s="363"/>
      <c r="H140" s="62"/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2.75" customHeight="1">
      <c r="A141" s="314"/>
      <c r="B141" s="57" t="s">
        <v>457</v>
      </c>
      <c r="C141" s="58" t="s">
        <v>76</v>
      </c>
      <c r="D141" s="58" t="s">
        <v>113</v>
      </c>
      <c r="E141" s="60"/>
      <c r="F141" s="81"/>
      <c r="G141" s="82"/>
      <c r="H141" s="62"/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5.2" customHeight="1">
      <c r="A142" s="314"/>
      <c r="B142" s="57" t="s">
        <v>75</v>
      </c>
      <c r="C142" s="58" t="s">
        <v>76</v>
      </c>
      <c r="D142" s="58" t="s">
        <v>113</v>
      </c>
      <c r="E142" s="60" t="s">
        <v>114</v>
      </c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2.75" hidden="1" customHeight="1">
      <c r="A143" s="314"/>
      <c r="B143" s="57" t="s">
        <v>112</v>
      </c>
      <c r="C143" s="58" t="s">
        <v>76</v>
      </c>
      <c r="D143" s="59" t="s">
        <v>524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299</v>
      </c>
      <c r="C144" s="58" t="s">
        <v>42</v>
      </c>
      <c r="D144" s="59" t="s">
        <v>126</v>
      </c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153</v>
      </c>
      <c r="C145" s="58" t="s">
        <v>91</v>
      </c>
      <c r="D145" s="59" t="s">
        <v>152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420</v>
      </c>
      <c r="C146" s="58"/>
      <c r="D146" s="59" t="s">
        <v>126</v>
      </c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436</v>
      </c>
      <c r="C147" s="58" t="s">
        <v>42</v>
      </c>
      <c r="D147" s="59" t="s">
        <v>49</v>
      </c>
      <c r="E147" s="60" t="s">
        <v>72</v>
      </c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/>
      <c r="C148" s="58"/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0</v>
      </c>
      <c r="I181" s="77">
        <f>SUM(I135:I180)</f>
        <v>0</v>
      </c>
      <c r="J181" s="77">
        <f>SUM(J135:J180)</f>
        <v>0</v>
      </c>
      <c r="K181" s="77">
        <f>SUM(K135:K180)</f>
        <v>0</v>
      </c>
      <c r="L181" s="78">
        <f>IF(H181=0,0,(I181/H181*100))</f>
        <v>0</v>
      </c>
      <c r="M181" s="73">
        <f>IF(K181=0,0,(I181/K181*100))</f>
        <v>0</v>
      </c>
      <c r="N181" s="73">
        <v>9</v>
      </c>
      <c r="O181" s="73">
        <v>0</v>
      </c>
      <c r="P181" s="73">
        <f>N181/(N181+O181)*100</f>
        <v>100</v>
      </c>
      <c r="Q181" s="7"/>
      <c r="R181" s="7"/>
      <c r="S181" s="7"/>
      <c r="T181" s="7"/>
      <c r="U181" s="7"/>
      <c r="V181" s="7"/>
      <c r="W181" s="7"/>
    </row>
    <row r="182" spans="1:23" ht="15.2" customHeight="1">
      <c r="A182" s="314"/>
      <c r="B182" s="57" t="s">
        <v>89</v>
      </c>
      <c r="C182" s="58" t="s">
        <v>42</v>
      </c>
      <c r="D182" s="59" t="s">
        <v>161</v>
      </c>
      <c r="E182" s="60"/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customHeight="1">
      <c r="A183" s="314"/>
      <c r="B183" s="57" t="s">
        <v>403</v>
      </c>
      <c r="C183" s="58" t="s">
        <v>108</v>
      </c>
      <c r="D183" s="59" t="s">
        <v>161</v>
      </c>
      <c r="E183" s="60" t="s">
        <v>565</v>
      </c>
      <c r="F183" s="81"/>
      <c r="G183" s="329"/>
      <c r="H183" s="58"/>
      <c r="I183" s="58"/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customHeight="1">
      <c r="A184" s="314"/>
      <c r="B184" s="57" t="s">
        <v>153</v>
      </c>
      <c r="C184" s="58" t="s">
        <v>91</v>
      </c>
      <c r="D184" s="58" t="s">
        <v>216</v>
      </c>
      <c r="E184" s="60"/>
      <c r="F184" s="81"/>
      <c r="G184" s="329"/>
      <c r="H184" s="58"/>
      <c r="I184" s="58"/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2.75" customHeight="1">
      <c r="A185" s="314"/>
      <c r="B185" s="57" t="s">
        <v>153</v>
      </c>
      <c r="C185" s="58" t="s">
        <v>91</v>
      </c>
      <c r="D185" s="58" t="s">
        <v>156</v>
      </c>
      <c r="E185" s="60"/>
      <c r="F185" s="81"/>
      <c r="G185" s="329"/>
      <c r="H185" s="58"/>
      <c r="I185" s="58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hidden="1" customHeight="1">
      <c r="A186" s="314"/>
      <c r="B186" s="57" t="s">
        <v>153</v>
      </c>
      <c r="C186" s="58" t="s">
        <v>91</v>
      </c>
      <c r="D186" s="59" t="s">
        <v>217</v>
      </c>
      <c r="E186" s="60"/>
      <c r="F186" s="81"/>
      <c r="G186" s="329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456</v>
      </c>
      <c r="C187" s="59" t="s">
        <v>108</v>
      </c>
      <c r="D187" s="59"/>
      <c r="E187" s="60"/>
      <c r="F187" s="81"/>
      <c r="G187" s="329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567</v>
      </c>
      <c r="C188" s="59" t="s">
        <v>79</v>
      </c>
      <c r="D188" s="59" t="s">
        <v>79</v>
      </c>
      <c r="E188" s="60"/>
      <c r="F188" s="81"/>
      <c r="G188" s="82"/>
      <c r="H188" s="64"/>
      <c r="I188" s="64"/>
      <c r="J188" s="58"/>
      <c r="K188" s="83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110</v>
      </c>
      <c r="C189" s="58"/>
      <c r="D189" s="59" t="s">
        <v>79</v>
      </c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>
        <v>28</v>
      </c>
      <c r="C190" s="58"/>
      <c r="D190" s="59" t="s">
        <v>226</v>
      </c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80</v>
      </c>
      <c r="C191" s="58" t="s">
        <v>42</v>
      </c>
      <c r="D191" s="59" t="s">
        <v>152</v>
      </c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460</v>
      </c>
      <c r="C192" s="58"/>
      <c r="D192" s="59" t="s">
        <v>79</v>
      </c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567</v>
      </c>
      <c r="C193" s="58"/>
      <c r="D193" s="59" t="s">
        <v>127</v>
      </c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567</v>
      </c>
      <c r="C194" s="58"/>
      <c r="D194" s="58" t="s">
        <v>79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5.2" customHeight="1">
      <c r="A197" s="314"/>
      <c r="B197" s="316" t="s">
        <v>158</v>
      </c>
      <c r="C197" s="316"/>
      <c r="D197" s="316"/>
      <c r="E197" s="316"/>
      <c r="F197" s="316"/>
      <c r="G197" s="316"/>
      <c r="H197" s="77">
        <f>SUM(H182:H196)</f>
        <v>0</v>
      </c>
      <c r="I197" s="77">
        <f>SUM(I182:I196)</f>
        <v>0</v>
      </c>
      <c r="J197" s="77">
        <f>SUM(J182:J196)</f>
        <v>0</v>
      </c>
      <c r="K197" s="77">
        <f>SUM(K182:K196)</f>
        <v>0</v>
      </c>
      <c r="L197" s="78">
        <f>IF(H197=0,0,(I197/H197*100))</f>
        <v>0</v>
      </c>
      <c r="M197" s="73">
        <f>IF(K197=0,0,(I197/K197*100))</f>
        <v>0</v>
      </c>
      <c r="N197" s="73">
        <v>9</v>
      </c>
      <c r="O197" s="73">
        <v>0</v>
      </c>
      <c r="P197" s="73">
        <f>N197/(N197+O197)*100</f>
        <v>100</v>
      </c>
      <c r="Q197" s="7"/>
      <c r="R197" s="7"/>
      <c r="S197" s="7"/>
      <c r="T197" s="7"/>
      <c r="U197" s="7"/>
      <c r="V197" s="7"/>
      <c r="W197" s="7"/>
    </row>
    <row r="198" spans="1:23" ht="15.2" customHeight="1">
      <c r="A198" s="314"/>
      <c r="B198" s="57" t="s">
        <v>573</v>
      </c>
      <c r="C198" s="58" t="s">
        <v>42</v>
      </c>
      <c r="D198" s="58" t="s">
        <v>458</v>
      </c>
      <c r="E198" s="60" t="s">
        <v>86</v>
      </c>
      <c r="F198" s="81"/>
      <c r="G198" s="320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5.2" customHeight="1">
      <c r="A199" s="314"/>
      <c r="B199" s="57" t="s">
        <v>82</v>
      </c>
      <c r="C199" s="58" t="s">
        <v>126</v>
      </c>
      <c r="D199" s="58" t="s">
        <v>126</v>
      </c>
      <c r="E199" s="60" t="s">
        <v>192</v>
      </c>
      <c r="F199" s="81"/>
      <c r="G199" s="320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5.2" customHeight="1">
      <c r="A200" s="314"/>
      <c r="B200" s="57" t="s">
        <v>148</v>
      </c>
      <c r="C200" s="58" t="s">
        <v>108</v>
      </c>
      <c r="D200" s="58"/>
      <c r="E200" s="60"/>
      <c r="F200" s="81"/>
      <c r="G200" s="320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571</v>
      </c>
      <c r="C201" s="58" t="s">
        <v>79</v>
      </c>
      <c r="D201" s="58" t="s">
        <v>79</v>
      </c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434</v>
      </c>
      <c r="C202" s="58" t="s">
        <v>126</v>
      </c>
      <c r="D202" s="58" t="s">
        <v>126</v>
      </c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434</v>
      </c>
      <c r="C203" s="58" t="s">
        <v>79</v>
      </c>
      <c r="D203" s="58" t="s">
        <v>79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160</v>
      </c>
      <c r="C204" s="58" t="s">
        <v>108</v>
      </c>
      <c r="D204" s="59"/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204</v>
      </c>
      <c r="C205" s="58" t="s">
        <v>91</v>
      </c>
      <c r="D205" s="59" t="s">
        <v>116</v>
      </c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174</v>
      </c>
      <c r="C206" s="58" t="s">
        <v>54</v>
      </c>
      <c r="D206" s="91" t="s">
        <v>161</v>
      </c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5.75" customHeight="1">
      <c r="A211" s="314"/>
      <c r="B211" s="316" t="s">
        <v>516</v>
      </c>
      <c r="C211" s="316"/>
      <c r="D211" s="316"/>
      <c r="E211" s="316"/>
      <c r="F211" s="316"/>
      <c r="G211" s="316"/>
      <c r="H211" s="77">
        <f>SUM(H198:H210)</f>
        <v>0</v>
      </c>
      <c r="I211" s="77">
        <f>SUM(I198:I210)</f>
        <v>0</v>
      </c>
      <c r="J211" s="77">
        <f>SUM(J198:J210)</f>
        <v>0</v>
      </c>
      <c r="K211" s="77">
        <f>SUM(K198:K210)</f>
        <v>0</v>
      </c>
      <c r="L211" s="78">
        <f>IF(H211=0,0,(I211/H211*100))</f>
        <v>0</v>
      </c>
      <c r="M211" s="73">
        <f>IF(K211=0,0,(I211/K211*100))</f>
        <v>0</v>
      </c>
      <c r="N211" s="73">
        <v>10</v>
      </c>
      <c r="O211" s="73">
        <v>0</v>
      </c>
      <c r="P211" s="73">
        <f>N211/(N211+O211)*100</f>
        <v>100</v>
      </c>
      <c r="Q211" s="7"/>
      <c r="R211" s="7"/>
      <c r="S211" s="7"/>
      <c r="T211" s="7"/>
      <c r="U211" s="7"/>
      <c r="V211" s="7"/>
      <c r="W211" s="7"/>
    </row>
    <row r="212" spans="1:23" ht="12.75" customHeight="1">
      <c r="A212" s="314"/>
      <c r="B212" s="57" t="s">
        <v>574</v>
      </c>
      <c r="C212" s="58" t="s">
        <v>108</v>
      </c>
      <c r="D212" s="59"/>
      <c r="E212" s="60"/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customHeight="1">
      <c r="A213" s="314"/>
      <c r="B213" s="57" t="s">
        <v>575</v>
      </c>
      <c r="C213" s="58" t="s">
        <v>108</v>
      </c>
      <c r="D213" s="59"/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customHeight="1">
      <c r="A247" s="314"/>
      <c r="B247" s="316" t="s">
        <v>576</v>
      </c>
      <c r="C247" s="316"/>
      <c r="D247" s="316"/>
      <c r="E247" s="316"/>
      <c r="F247" s="316"/>
      <c r="G247" s="316"/>
      <c r="H247" s="77">
        <f>SUM(H212:H246)</f>
        <v>0</v>
      </c>
      <c r="I247" s="77">
        <f>SUM(I212:I246)</f>
        <v>0</v>
      </c>
      <c r="J247" s="77">
        <f>SUM(J212:J246)</f>
        <v>0</v>
      </c>
      <c r="K247" s="77">
        <f>SUM(K212:K246)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>
      <c r="A248" s="339" t="s">
        <v>212</v>
      </c>
      <c r="B248" s="339"/>
      <c r="C248" s="339"/>
      <c r="D248" s="339"/>
      <c r="E248" s="339"/>
      <c r="F248" s="339"/>
      <c r="G248" s="93"/>
      <c r="H248" s="94">
        <f>H134+H181+H197+H247+H211</f>
        <v>0</v>
      </c>
      <c r="I248" s="94">
        <f>I134+I181+I197+I247+I211</f>
        <v>0</v>
      </c>
      <c r="J248" s="94">
        <f>J134+J181+J197+J247+J211</f>
        <v>0</v>
      </c>
      <c r="K248" s="94">
        <f>K134+K181+K197+K247+K211</f>
        <v>0</v>
      </c>
      <c r="L248" s="78">
        <f>IF(H248=0,0,(I248/H248*100))</f>
        <v>0</v>
      </c>
      <c r="M248" s="73">
        <f>IF(K248=0,0,(I248/K248*100))</f>
        <v>0</v>
      </c>
      <c r="N248" s="94">
        <f>N134+N181+N197+N247</f>
        <v>25</v>
      </c>
      <c r="O248" s="94">
        <f>O134+O181+O197+O247</f>
        <v>2</v>
      </c>
      <c r="P248" s="73">
        <f>N248/(N248+O248)*100</f>
        <v>92.592592592592595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>
      <c r="A250" s="340"/>
      <c r="B250" s="57" t="s">
        <v>214</v>
      </c>
      <c r="C250" s="58" t="s">
        <v>42</v>
      </c>
      <c r="D250" s="58" t="s">
        <v>152</v>
      </c>
      <c r="E250" s="60"/>
      <c r="F250" s="81"/>
      <c r="G250" s="359"/>
      <c r="H250" s="62"/>
      <c r="I250" s="62"/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customHeight="1">
      <c r="A251" s="340"/>
      <c r="B251" s="57" t="s">
        <v>214</v>
      </c>
      <c r="C251" s="58" t="s">
        <v>42</v>
      </c>
      <c r="D251" s="58" t="s">
        <v>216</v>
      </c>
      <c r="E251" s="60"/>
      <c r="F251" s="81"/>
      <c r="G251" s="359"/>
      <c r="H251" s="64"/>
      <c r="I251" s="62"/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customHeight="1">
      <c r="A252" s="340"/>
      <c r="B252" s="57" t="s">
        <v>214</v>
      </c>
      <c r="C252" s="58" t="s">
        <v>42</v>
      </c>
      <c r="D252" s="58" t="s">
        <v>156</v>
      </c>
      <c r="E252" s="60"/>
      <c r="F252" s="81"/>
      <c r="G252" s="359"/>
      <c r="H252" s="64"/>
      <c r="I252" s="62"/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customHeight="1">
      <c r="A253" s="340"/>
      <c r="B253" s="57" t="s">
        <v>214</v>
      </c>
      <c r="C253" s="58" t="s">
        <v>42</v>
      </c>
      <c r="D253" s="58" t="s">
        <v>161</v>
      </c>
      <c r="E253" s="60"/>
      <c r="F253" s="81"/>
      <c r="G253" s="359"/>
      <c r="H253" s="64"/>
      <c r="I253" s="62"/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5.2" customHeight="1">
      <c r="A254" s="340"/>
      <c r="B254" s="57" t="s">
        <v>214</v>
      </c>
      <c r="C254" s="58" t="s">
        <v>42</v>
      </c>
      <c r="D254" s="58" t="s">
        <v>217</v>
      </c>
      <c r="E254" s="60"/>
      <c r="F254" s="81"/>
      <c r="G254" s="359"/>
      <c r="H254" s="64"/>
      <c r="I254" s="64"/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5.2" customHeight="1">
      <c r="A255" s="340"/>
      <c r="B255" s="57" t="s">
        <v>214</v>
      </c>
      <c r="C255" s="58" t="s">
        <v>42</v>
      </c>
      <c r="D255" s="58" t="s">
        <v>402</v>
      </c>
      <c r="E255" s="60"/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5.2" customHeight="1">
      <c r="A256" s="340"/>
      <c r="B256" s="57" t="s">
        <v>214</v>
      </c>
      <c r="C256" s="58" t="s">
        <v>42</v>
      </c>
      <c r="D256" s="58" t="s">
        <v>154</v>
      </c>
      <c r="E256" s="60"/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57" t="s">
        <v>75</v>
      </c>
      <c r="C257" s="58" t="s">
        <v>54</v>
      </c>
      <c r="D257" s="58" t="s">
        <v>116</v>
      </c>
      <c r="E257" s="60"/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220</v>
      </c>
      <c r="C258" s="58"/>
      <c r="D258" s="59"/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0</v>
      </c>
      <c r="I287" s="77">
        <f>SUM(I249:I286)</f>
        <v>0</v>
      </c>
      <c r="J287" s="77">
        <f>SUM(J249:J286)</f>
        <v>0</v>
      </c>
      <c r="K287" s="77">
        <f>SUM(K249:K286)</f>
        <v>0</v>
      </c>
      <c r="L287" s="78">
        <f>IF(H287=0,0,(I287/H287*100))</f>
        <v>0</v>
      </c>
      <c r="M287" s="73">
        <f>IF(J287=0,0,(K287/J287*100))</f>
        <v>0</v>
      </c>
      <c r="N287" s="73">
        <v>11</v>
      </c>
      <c r="O287" s="73">
        <v>0</v>
      </c>
      <c r="P287" s="73">
        <f>N287/(N287+O287)*100</f>
        <v>100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415</v>
      </c>
      <c r="C288" s="58"/>
      <c r="D288" s="58"/>
      <c r="E288" s="60"/>
      <c r="F288" s="81"/>
      <c r="G288" s="82"/>
      <c r="H288" s="106"/>
      <c r="I288" s="106"/>
      <c r="J288" s="58"/>
      <c r="K288" s="86"/>
      <c r="L288" s="429"/>
      <c r="M288" s="429"/>
      <c r="N288" s="360"/>
      <c r="O288" s="360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5.2" customHeight="1">
      <c r="A289" s="340"/>
      <c r="B289" s="57" t="s">
        <v>468</v>
      </c>
      <c r="C289" s="58"/>
      <c r="D289" s="58"/>
      <c r="E289" s="60"/>
      <c r="F289" s="81"/>
      <c r="G289" s="82"/>
      <c r="H289" s="106"/>
      <c r="I289" s="106"/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2.75" customHeight="1">
      <c r="A290" s="340"/>
      <c r="B290" s="57" t="s">
        <v>266</v>
      </c>
      <c r="C290" s="58"/>
      <c r="D290" s="59"/>
      <c r="E290" s="60"/>
      <c r="F290" s="81"/>
      <c r="G290" s="82"/>
      <c r="H290" s="106"/>
      <c r="I290" s="106"/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hidden="1" customHeight="1">
      <c r="A291" s="340"/>
      <c r="B291" s="57" t="s">
        <v>248</v>
      </c>
      <c r="C291" s="58" t="s">
        <v>98</v>
      </c>
      <c r="D291" s="58"/>
      <c r="E291" s="60"/>
      <c r="F291" s="81"/>
      <c r="G291" s="82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249</v>
      </c>
      <c r="C292" s="58" t="s">
        <v>98</v>
      </c>
      <c r="D292" s="58" t="s">
        <v>246</v>
      </c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0</v>
      </c>
      <c r="I324" s="77">
        <f>SUM(I288:I323)</f>
        <v>0</v>
      </c>
      <c r="J324" s="77">
        <f>SUM(J288:J323)</f>
        <v>0</v>
      </c>
      <c r="K324" s="77">
        <f>SUM(K288:K323)</f>
        <v>0</v>
      </c>
      <c r="L324" s="78">
        <f>IF(H324=0,0,(I324/H324*100))</f>
        <v>0</v>
      </c>
      <c r="M324" s="73">
        <f>IF(J324=0,0,(K324/J324*100))</f>
        <v>0</v>
      </c>
      <c r="N324" s="73">
        <v>7</v>
      </c>
      <c r="O324" s="73">
        <v>0</v>
      </c>
      <c r="P324" s="73">
        <f>N324/(N324+O324)*100</f>
        <v>100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468</v>
      </c>
      <c r="C325" s="58"/>
      <c r="D325" s="58"/>
      <c r="E325" s="60"/>
      <c r="F325" s="81"/>
      <c r="G325" s="82"/>
      <c r="H325" s="106"/>
      <c r="I325" s="106"/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5.2" customHeight="1">
      <c r="A326" s="340"/>
      <c r="B326" s="57" t="s">
        <v>415</v>
      </c>
      <c r="C326" s="58"/>
      <c r="D326" s="59"/>
      <c r="E326" s="60"/>
      <c r="F326" s="81"/>
      <c r="G326" s="82"/>
      <c r="H326" s="106"/>
      <c r="I326" s="106"/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hidden="1" customHeight="1">
      <c r="A327" s="340"/>
      <c r="B327" s="57" t="s">
        <v>75</v>
      </c>
      <c r="C327" s="58" t="s">
        <v>76</v>
      </c>
      <c r="D327" s="59" t="s">
        <v>524</v>
      </c>
      <c r="E327" s="60"/>
      <c r="F327" s="81"/>
      <c r="G327" s="82"/>
      <c r="H327" s="106"/>
      <c r="I327" s="106"/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hidden="1" customHeight="1">
      <c r="A328" s="340"/>
      <c r="B328" s="57" t="s">
        <v>265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559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/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/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/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customHeight="1">
      <c r="A379" s="340"/>
      <c r="B379" s="316" t="s">
        <v>158</v>
      </c>
      <c r="C379" s="316"/>
      <c r="D379" s="316"/>
      <c r="E379" s="316"/>
      <c r="F379" s="316"/>
      <c r="G379" s="316"/>
      <c r="H379" s="77">
        <f>SUM(H325:H378)</f>
        <v>0</v>
      </c>
      <c r="I379" s="77">
        <f>SUM(I325:I378)</f>
        <v>0</v>
      </c>
      <c r="J379" s="77">
        <f>SUM(J325:J378)</f>
        <v>0</v>
      </c>
      <c r="K379" s="77">
        <f>SUM(K325:K378)</f>
        <v>0</v>
      </c>
      <c r="L379" s="78">
        <f>IF(H379=0,0,(I379/H379*100))</f>
        <v>0</v>
      </c>
      <c r="M379" s="73">
        <f>IF(K379=0,0,(I379/K379*100))</f>
        <v>0</v>
      </c>
      <c r="N379" s="73">
        <v>20</v>
      </c>
      <c r="O379" s="73">
        <v>0</v>
      </c>
      <c r="P379" s="73">
        <f>N379/(N379+O379)*100</f>
        <v>100</v>
      </c>
      <c r="Q379" s="7"/>
      <c r="R379" s="7"/>
      <c r="S379" s="7"/>
      <c r="T379" s="7"/>
      <c r="U379" s="7"/>
      <c r="V379" s="7"/>
      <c r="W379" s="7"/>
    </row>
    <row r="380" spans="1:23" ht="15.2" customHeigh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</f>
        <v>0</v>
      </c>
      <c r="I380" s="94">
        <f>I287+I324+I379</f>
        <v>0</v>
      </c>
      <c r="J380" s="94">
        <f>J287+J324+J379</f>
        <v>0</v>
      </c>
      <c r="K380" s="94">
        <f>K287+K324+K379</f>
        <v>0</v>
      </c>
      <c r="L380" s="78">
        <f>IF(H380=0,0,(I380/H380*100))</f>
        <v>0</v>
      </c>
      <c r="M380" s="73">
        <f>IF(K380=0,0,(I380/K380*100))</f>
        <v>0</v>
      </c>
      <c r="N380" s="73">
        <f>N287+N324+N379</f>
        <v>38</v>
      </c>
      <c r="O380" s="73">
        <f>O287+O324+O379</f>
        <v>0</v>
      </c>
      <c r="P380" s="73">
        <f>N380/(N380+O380)*100</f>
        <v>100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286</v>
      </c>
      <c r="B381" s="57" t="s">
        <v>478</v>
      </c>
      <c r="C381" s="58" t="s">
        <v>159</v>
      </c>
      <c r="D381" s="58" t="s">
        <v>191</v>
      </c>
      <c r="E381" s="60"/>
      <c r="F381" s="119"/>
      <c r="G381" s="320"/>
      <c r="H381" s="106"/>
      <c r="I381" s="106"/>
      <c r="J381" s="58"/>
      <c r="K381" s="83"/>
      <c r="L381" s="83"/>
      <c r="M381" s="84"/>
      <c r="N381" s="430"/>
      <c r="O381" s="430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>
      <c r="A382" s="342"/>
      <c r="B382" s="57" t="s">
        <v>577</v>
      </c>
      <c r="C382" s="58" t="s">
        <v>119</v>
      </c>
      <c r="D382" s="58" t="s">
        <v>119</v>
      </c>
      <c r="E382" s="60"/>
      <c r="F382" s="81"/>
      <c r="G382" s="320"/>
      <c r="H382" s="58"/>
      <c r="I382" s="58"/>
      <c r="J382" s="58"/>
      <c r="K382" s="55"/>
      <c r="L382" s="55"/>
      <c r="M382" s="56"/>
      <c r="N382" s="55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customHeight="1">
      <c r="A383" s="342"/>
      <c r="B383" s="57" t="s">
        <v>577</v>
      </c>
      <c r="C383" s="58" t="s">
        <v>159</v>
      </c>
      <c r="D383" s="58" t="s">
        <v>159</v>
      </c>
      <c r="E383" s="60"/>
      <c r="F383" s="81"/>
      <c r="G383" s="320"/>
      <c r="H383" s="58"/>
      <c r="I383" s="58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customHeight="1">
      <c r="A384" s="342"/>
      <c r="B384" s="57" t="s">
        <v>434</v>
      </c>
      <c r="C384" s="58" t="s">
        <v>159</v>
      </c>
      <c r="D384" s="58"/>
      <c r="E384" s="60"/>
      <c r="F384" s="81"/>
      <c r="G384" s="320"/>
      <c r="H384" s="58"/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5.2" customHeight="1">
      <c r="A385" s="342"/>
      <c r="B385" s="57" t="s">
        <v>578</v>
      </c>
      <c r="C385" s="58" t="s">
        <v>79</v>
      </c>
      <c r="D385" s="59"/>
      <c r="E385" s="60"/>
      <c r="F385" s="81"/>
      <c r="G385" s="320"/>
      <c r="H385" s="58"/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5.2" customHeight="1">
      <c r="A386" s="342"/>
      <c r="B386" s="57" t="s">
        <v>579</v>
      </c>
      <c r="C386" s="58"/>
      <c r="D386" s="59"/>
      <c r="E386" s="60"/>
      <c r="F386" s="81"/>
      <c r="G386" s="320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5.2" customHeight="1">
      <c r="A387" s="342"/>
      <c r="B387" s="57" t="s">
        <v>433</v>
      </c>
      <c r="C387" s="58"/>
      <c r="D387" s="58" t="s">
        <v>79</v>
      </c>
      <c r="E387" s="60"/>
      <c r="F387" s="81"/>
      <c r="G387" s="3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290</v>
      </c>
      <c r="C388" s="58" t="s">
        <v>79</v>
      </c>
      <c r="D388" s="59" t="s">
        <v>291</v>
      </c>
      <c r="E388" s="60"/>
      <c r="F388" s="81"/>
      <c r="G388" s="320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452</v>
      </c>
      <c r="C389" s="58" t="s">
        <v>280</v>
      </c>
      <c r="D389" s="59" t="s">
        <v>291</v>
      </c>
      <c r="E389" s="60"/>
      <c r="F389" s="81"/>
      <c r="G389" s="3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customHeigh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0</v>
      </c>
      <c r="I572" s="94">
        <f>SUM(I381:I571)</f>
        <v>0</v>
      </c>
      <c r="J572" s="121">
        <f>SUM(J381:J571)</f>
        <v>0</v>
      </c>
      <c r="K572" s="121">
        <f>SUM(K381:K571)</f>
        <v>0</v>
      </c>
      <c r="L572" s="78">
        <f>IF(H572=0,0,(I572/H572*100))</f>
        <v>0</v>
      </c>
      <c r="M572" s="73">
        <f>IF(J572=0,0,(K572/J572*100))</f>
        <v>0</v>
      </c>
      <c r="N572" s="73">
        <v>6</v>
      </c>
      <c r="O572" s="73">
        <v>0</v>
      </c>
      <c r="P572" s="73">
        <f>N572/(N572+O572)*100</f>
        <v>100</v>
      </c>
      <c r="Q572" s="7"/>
      <c r="R572" s="7"/>
      <c r="S572" s="7"/>
      <c r="T572" s="7"/>
      <c r="U572" s="7"/>
      <c r="V572" s="7"/>
      <c r="W572" s="7"/>
    </row>
    <row r="573" spans="1:23" ht="15.2" customHeight="1">
      <c r="A573" s="314" t="s">
        <v>376</v>
      </c>
      <c r="B573" s="57" t="s">
        <v>453</v>
      </c>
      <c r="C573" s="58" t="s">
        <v>108</v>
      </c>
      <c r="D573" s="59"/>
      <c r="E573" s="60"/>
      <c r="F573" s="119"/>
      <c r="G573" s="8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5.2" customHeight="1">
      <c r="A574" s="314"/>
      <c r="B574" s="57" t="s">
        <v>144</v>
      </c>
      <c r="C574" s="58" t="s">
        <v>108</v>
      </c>
      <c r="D574" s="59"/>
      <c r="E574" s="60"/>
      <c r="F574" s="81"/>
      <c r="G574" s="120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82</v>
      </c>
      <c r="C575" s="58" t="s">
        <v>58</v>
      </c>
      <c r="D575" s="58" t="s">
        <v>58</v>
      </c>
      <c r="E575" s="60" t="s">
        <v>192</v>
      </c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82</v>
      </c>
      <c r="C576" s="58" t="s">
        <v>49</v>
      </c>
      <c r="D576" s="58" t="s">
        <v>49</v>
      </c>
      <c r="E576" s="60" t="s">
        <v>192</v>
      </c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5.2" customHeight="1">
      <c r="A578" s="344" t="s">
        <v>379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>
        <v>7</v>
      </c>
      <c r="O578" s="73">
        <v>2</v>
      </c>
      <c r="P578" s="73">
        <f>N578/(N578+O578)*100</f>
        <v>77.777777777777786</v>
      </c>
      <c r="Q578" s="7"/>
      <c r="R578" s="7"/>
      <c r="S578" s="7"/>
      <c r="T578" s="7"/>
      <c r="U578" s="7"/>
      <c r="V578" s="7"/>
      <c r="W578" s="7"/>
    </row>
    <row r="579" spans="1:23" ht="15.2" customHeigh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0</v>
      </c>
      <c r="I579" s="130">
        <f>I108+I248+I380+I572+I578</f>
        <v>0</v>
      </c>
      <c r="J579" s="130">
        <f>J108+J248+J380+J572+J578</f>
        <v>0</v>
      </c>
      <c r="K579" s="130">
        <f>K108+K248+K380+K572+K578</f>
        <v>0</v>
      </c>
      <c r="L579" s="78">
        <f>IF(H579=0,0,(I579/H579*100))</f>
        <v>0</v>
      </c>
      <c r="M579" s="73">
        <f>IF(J579=0,0,(K579/J579*100))</f>
        <v>0</v>
      </c>
      <c r="N579" s="73">
        <f>N578+N572+N380+N248+N108</f>
        <v>103</v>
      </c>
      <c r="O579" s="73">
        <f>O578+O572+O380+O248+O108</f>
        <v>6</v>
      </c>
      <c r="P579" s="73">
        <f>N579/(N579+O579)*100</f>
        <v>94.495412844036693</v>
      </c>
      <c r="Q579" s="7"/>
      <c r="R579" s="7"/>
      <c r="S579" s="7"/>
      <c r="T579" s="7"/>
      <c r="U579" s="7"/>
      <c r="V579" s="7"/>
      <c r="W579" s="7"/>
    </row>
    <row r="580" spans="1:23" ht="15.75">
      <c r="A580" s="345" t="s">
        <v>381</v>
      </c>
      <c r="B580" s="345"/>
      <c r="C580" s="345"/>
      <c r="D580" s="345"/>
      <c r="E580" s="345"/>
      <c r="F580" s="131"/>
      <c r="G580" s="346">
        <f>I579+K579</f>
        <v>0</v>
      </c>
      <c r="H580" s="346" t="e">
        <f>SUM(H109+H249+H273+H381+H573+"#REF!#REF!"+"#REF!#REF!")</f>
        <v>#VALUE!</v>
      </c>
      <c r="I580" s="346"/>
      <c r="J580" s="346"/>
      <c r="K580" s="346"/>
      <c r="L580" s="350" t="e">
        <f>(I579+K579)/(H579+J579)</f>
        <v>#DIV/0!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O581" si="0">H108</f>
        <v>0</v>
      </c>
      <c r="I581" s="132">
        <f t="shared" si="0"/>
        <v>0</v>
      </c>
      <c r="J581" s="132">
        <f t="shared" si="0"/>
        <v>0</v>
      </c>
      <c r="K581" s="132">
        <f t="shared" si="0"/>
        <v>0</v>
      </c>
      <c r="L581" s="132">
        <f t="shared" si="0"/>
        <v>0</v>
      </c>
      <c r="M581" s="132">
        <f t="shared" si="0"/>
        <v>0</v>
      </c>
      <c r="N581" s="132">
        <f t="shared" si="0"/>
        <v>27</v>
      </c>
      <c r="O581" s="132">
        <f t="shared" si="0"/>
        <v>2</v>
      </c>
      <c r="P581" s="73">
        <f>N581/(N581+O581)*100</f>
        <v>93.103448275862064</v>
      </c>
      <c r="Q581" s="7"/>
      <c r="R581" s="7"/>
      <c r="S581" s="7"/>
      <c r="T581" s="7"/>
      <c r="U581" s="7"/>
      <c r="V581" s="7"/>
      <c r="W581" s="7"/>
    </row>
    <row r="582" spans="1:23" ht="15.75">
      <c r="A582" s="351" t="s">
        <v>383</v>
      </c>
      <c r="B582" s="351"/>
      <c r="C582" s="351"/>
      <c r="D582" s="351"/>
      <c r="E582" s="351"/>
      <c r="F582" s="131"/>
      <c r="G582" s="132"/>
      <c r="H582" s="132">
        <f t="shared" ref="H582:O583" si="1">H134+H181+H197</f>
        <v>0</v>
      </c>
      <c r="I582" s="132">
        <f t="shared" si="1"/>
        <v>0</v>
      </c>
      <c r="J582" s="132">
        <f t="shared" si="1"/>
        <v>0</v>
      </c>
      <c r="K582" s="132">
        <f t="shared" si="1"/>
        <v>0</v>
      </c>
      <c r="L582" s="132">
        <f t="shared" si="1"/>
        <v>0</v>
      </c>
      <c r="M582" s="132">
        <f t="shared" si="1"/>
        <v>0</v>
      </c>
      <c r="N582" s="132">
        <f t="shared" si="1"/>
        <v>25</v>
      </c>
      <c r="O582" s="132">
        <f t="shared" si="1"/>
        <v>2</v>
      </c>
      <c r="P582" s="73">
        <f>N582/(N582+O582)*100</f>
        <v>92.592592592592595</v>
      </c>
      <c r="Q582" s="7"/>
      <c r="R582" s="7"/>
      <c r="S582" s="7"/>
      <c r="T582" s="7"/>
      <c r="U582" s="7"/>
      <c r="V582" s="7"/>
      <c r="W582" s="7"/>
    </row>
    <row r="583" spans="1:23" ht="15.75">
      <c r="A583" s="351" t="s">
        <v>384</v>
      </c>
      <c r="B583" s="351"/>
      <c r="C583" s="351"/>
      <c r="D583" s="351"/>
      <c r="E583" s="351"/>
      <c r="F583" s="131"/>
      <c r="G583" s="132"/>
      <c r="H583" s="132">
        <f>H247+H211</f>
        <v>0</v>
      </c>
      <c r="I583" s="132">
        <f>I247+I211</f>
        <v>0</v>
      </c>
      <c r="J583" s="132">
        <f>J247+J211</f>
        <v>0</v>
      </c>
      <c r="K583" s="73" t="e">
        <f>I583/(I583+J583)*100</f>
        <v>#DIV/0!</v>
      </c>
      <c r="L583" s="132">
        <f t="shared" si="1"/>
        <v>0</v>
      </c>
      <c r="M583" s="132">
        <f t="shared" si="1"/>
        <v>0</v>
      </c>
      <c r="N583" s="132">
        <f t="shared" si="1"/>
        <v>0</v>
      </c>
      <c r="O583" s="132">
        <f t="shared" si="1"/>
        <v>0</v>
      </c>
      <c r="P583" s="73" t="e">
        <f>N583/(N583+O583)*100</f>
        <v>#DIV/0!</v>
      </c>
      <c r="Q583" s="7"/>
      <c r="R583" s="7"/>
      <c r="S583" s="7"/>
      <c r="T583" s="7"/>
      <c r="U583" s="7"/>
      <c r="V583" s="7"/>
      <c r="W583" s="7"/>
    </row>
    <row r="584" spans="1:23" ht="15.75">
      <c r="A584" s="351" t="s">
        <v>553</v>
      </c>
      <c r="B584" s="351"/>
      <c r="C584" s="351"/>
      <c r="D584" s="351"/>
      <c r="E584" s="351"/>
      <c r="F584" s="131"/>
      <c r="G584" s="132"/>
      <c r="H584" s="132" t="s">
        <v>385</v>
      </c>
      <c r="I584" s="132" t="s">
        <v>385</v>
      </c>
      <c r="J584" s="132" t="s">
        <v>385</v>
      </c>
      <c r="K584" s="132" t="s">
        <v>385</v>
      </c>
      <c r="L584" s="132" t="s">
        <v>385</v>
      </c>
      <c r="M584" s="132" t="s">
        <v>385</v>
      </c>
      <c r="N584" s="132" t="s">
        <v>385</v>
      </c>
      <c r="O584" s="132" t="s">
        <v>385</v>
      </c>
      <c r="P584" s="132" t="s">
        <v>385</v>
      </c>
      <c r="Q584" s="7"/>
      <c r="R584" s="7"/>
      <c r="S584" s="7"/>
      <c r="T584" s="7"/>
      <c r="U584" s="7"/>
      <c r="V584" s="7"/>
      <c r="W584" s="7"/>
    </row>
    <row r="585" spans="1:23" ht="15.75">
      <c r="A585" s="351" t="s">
        <v>386</v>
      </c>
      <c r="B585" s="351"/>
      <c r="C585" s="351"/>
      <c r="D585" s="351"/>
      <c r="E585" s="351"/>
      <c r="F585" s="131"/>
      <c r="G585" s="132"/>
      <c r="H585" s="132">
        <f t="shared" ref="H585:O585" si="2">H287</f>
        <v>0</v>
      </c>
      <c r="I585" s="132">
        <f t="shared" si="2"/>
        <v>0</v>
      </c>
      <c r="J585" s="132">
        <f t="shared" si="2"/>
        <v>0</v>
      </c>
      <c r="K585" s="132">
        <f t="shared" si="2"/>
        <v>0</v>
      </c>
      <c r="L585" s="132">
        <f t="shared" si="2"/>
        <v>0</v>
      </c>
      <c r="M585" s="132">
        <f t="shared" si="2"/>
        <v>0</v>
      </c>
      <c r="N585" s="132">
        <f t="shared" si="2"/>
        <v>11</v>
      </c>
      <c r="O585" s="132">
        <f t="shared" si="2"/>
        <v>0</v>
      </c>
      <c r="P585" s="73">
        <f>N585/(N585+O585)*100</f>
        <v>100</v>
      </c>
      <c r="Q585" s="7"/>
      <c r="R585" s="7"/>
      <c r="S585" s="7"/>
      <c r="T585" s="7"/>
      <c r="U585" s="7"/>
      <c r="V585" s="7"/>
      <c r="W585" s="7"/>
    </row>
    <row r="586" spans="1:23" ht="15.75">
      <c r="A586" s="351" t="s">
        <v>387</v>
      </c>
      <c r="B586" s="351"/>
      <c r="C586" s="351"/>
      <c r="D586" s="351"/>
      <c r="E586" s="351"/>
      <c r="F586" s="131"/>
      <c r="G586" s="132"/>
      <c r="H586" s="132">
        <f t="shared" ref="H586:O586" si="3">H379+H324</f>
        <v>0</v>
      </c>
      <c r="I586" s="132">
        <f t="shared" si="3"/>
        <v>0</v>
      </c>
      <c r="J586" s="132">
        <f t="shared" si="3"/>
        <v>0</v>
      </c>
      <c r="K586" s="132">
        <f t="shared" si="3"/>
        <v>0</v>
      </c>
      <c r="L586" s="132">
        <f t="shared" si="3"/>
        <v>0</v>
      </c>
      <c r="M586" s="132">
        <f t="shared" si="3"/>
        <v>0</v>
      </c>
      <c r="N586" s="132">
        <f t="shared" si="3"/>
        <v>27</v>
      </c>
      <c r="O586" s="132">
        <f t="shared" si="3"/>
        <v>0</v>
      </c>
      <c r="P586" s="73">
        <f>N586/(N586+O586)*100</f>
        <v>100</v>
      </c>
      <c r="Q586" s="7"/>
      <c r="R586" s="7"/>
      <c r="S586" s="7"/>
      <c r="T586" s="7"/>
      <c r="U586" s="7"/>
      <c r="V586" s="7"/>
      <c r="W586" s="7"/>
    </row>
    <row r="587" spans="1:23" ht="15.75">
      <c r="A587" s="351" t="s">
        <v>388</v>
      </c>
      <c r="B587" s="351"/>
      <c r="C587" s="351"/>
      <c r="D587" s="351"/>
      <c r="E587" s="351"/>
      <c r="F587" s="131"/>
      <c r="G587" s="132"/>
      <c r="H587" s="132">
        <f t="shared" ref="H587:O587" si="4">H572</f>
        <v>0</v>
      </c>
      <c r="I587" s="132">
        <f t="shared" si="4"/>
        <v>0</v>
      </c>
      <c r="J587" s="132">
        <f t="shared" si="4"/>
        <v>0</v>
      </c>
      <c r="K587" s="132">
        <f t="shared" si="4"/>
        <v>0</v>
      </c>
      <c r="L587" s="132">
        <f t="shared" si="4"/>
        <v>0</v>
      </c>
      <c r="M587" s="132">
        <f t="shared" si="4"/>
        <v>0</v>
      </c>
      <c r="N587" s="132">
        <f t="shared" si="4"/>
        <v>6</v>
      </c>
      <c r="O587" s="132">
        <f t="shared" si="4"/>
        <v>0</v>
      </c>
      <c r="P587" s="73">
        <f>N587/(N587+O587)*100</f>
        <v>100</v>
      </c>
      <c r="Q587" s="7"/>
      <c r="R587" s="7"/>
      <c r="S587" s="7"/>
      <c r="T587" s="7"/>
      <c r="U587" s="7"/>
      <c r="V587" s="7"/>
      <c r="W587" s="7"/>
    </row>
    <row r="588" spans="1:23" ht="15.75">
      <c r="A588" s="351" t="s">
        <v>428</v>
      </c>
      <c r="B588" s="351"/>
      <c r="C588" s="351"/>
      <c r="D588" s="351"/>
      <c r="E588" s="351"/>
      <c r="F588" s="131"/>
      <c r="G588" s="132"/>
      <c r="H588" s="132">
        <f t="shared" ref="H588:O588" si="5">H578</f>
        <v>0</v>
      </c>
      <c r="I588" s="132">
        <f t="shared" si="5"/>
        <v>0</v>
      </c>
      <c r="J588" s="132">
        <f t="shared" si="5"/>
        <v>0</v>
      </c>
      <c r="K588" s="132">
        <f t="shared" si="5"/>
        <v>0</v>
      </c>
      <c r="L588" s="132">
        <f t="shared" si="5"/>
        <v>0</v>
      </c>
      <c r="M588" s="132">
        <f t="shared" si="5"/>
        <v>0</v>
      </c>
      <c r="N588" s="132">
        <f t="shared" si="5"/>
        <v>7</v>
      </c>
      <c r="O588" s="132">
        <f t="shared" si="5"/>
        <v>2</v>
      </c>
      <c r="P588" s="73">
        <f>N588/(N588+O588)*100</f>
        <v>77.777777777777786</v>
      </c>
      <c r="Q588" s="7"/>
      <c r="R588" s="7"/>
      <c r="S588" s="7"/>
      <c r="T588" s="7"/>
      <c r="U588" s="7"/>
      <c r="V588" s="7"/>
      <c r="W588" s="7"/>
    </row>
    <row r="589" spans="1:23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"/>
      <c r="O589" s="3"/>
      <c r="P589" s="3"/>
      <c r="Q589" s="7"/>
      <c r="R589" s="7"/>
      <c r="S589" s="7"/>
      <c r="T589" s="7"/>
      <c r="U589" s="7"/>
      <c r="V589" s="7"/>
      <c r="W589" s="7"/>
    </row>
    <row r="590" spans="1:23" ht="14.25">
      <c r="A590" s="353" t="s">
        <v>580</v>
      </c>
      <c r="B590" s="353"/>
      <c r="C590" s="353"/>
      <c r="D590" s="353"/>
      <c r="E590" s="353"/>
      <c r="F590" s="353"/>
      <c r="G590" s="353"/>
      <c r="H590" s="353"/>
      <c r="I590" s="353"/>
      <c r="J590" s="353"/>
      <c r="K590" s="353"/>
      <c r="L590" s="353"/>
      <c r="M590" s="353"/>
      <c r="N590" s="134"/>
      <c r="O590" s="134"/>
      <c r="P590" s="134"/>
      <c r="Q590" s="7"/>
      <c r="R590" s="7"/>
      <c r="S590" s="7"/>
      <c r="T590" s="7"/>
      <c r="U590" s="7"/>
      <c r="V590" s="7"/>
      <c r="W590" s="7"/>
    </row>
    <row r="591" spans="1:23" ht="15">
      <c r="A591" s="135"/>
      <c r="B591" s="136"/>
      <c r="C591" s="137"/>
      <c r="D591" s="138"/>
      <c r="E591" s="136"/>
      <c r="F591" s="136"/>
      <c r="G591" s="139"/>
      <c r="H591" s="140"/>
      <c r="I591" s="141"/>
      <c r="J591" s="354" t="s">
        <v>390</v>
      </c>
      <c r="K591" s="354"/>
      <c r="L591" s="354"/>
      <c r="M591" s="354"/>
      <c r="N591" s="299"/>
      <c r="O591" s="299"/>
      <c r="P591" s="299"/>
      <c r="Q591" s="7"/>
      <c r="R591" s="7"/>
      <c r="S591" s="7"/>
      <c r="T591" s="7"/>
      <c r="U591" s="7"/>
      <c r="V591" s="7"/>
      <c r="W591" s="7"/>
    </row>
    <row r="592" spans="1:23" ht="15">
      <c r="A592" s="143"/>
      <c r="B592" s="144"/>
      <c r="C592" s="144"/>
      <c r="D592" s="145"/>
      <c r="E592" s="146"/>
      <c r="F592" s="144"/>
      <c r="G592" s="147"/>
      <c r="H592" s="148"/>
      <c r="I592" s="149"/>
      <c r="J592" s="150"/>
      <c r="K592" s="144"/>
      <c r="L592" s="144"/>
      <c r="M592" s="151"/>
      <c r="N592" s="151"/>
      <c r="O592" s="151"/>
      <c r="P592" s="151"/>
      <c r="Q592" s="7"/>
      <c r="R592" s="7"/>
      <c r="S592" s="7"/>
      <c r="T592" s="7"/>
      <c r="U592" s="7"/>
      <c r="V592" s="7"/>
      <c r="W592" s="7"/>
    </row>
    <row r="593" spans="1:23" ht="15.75">
      <c r="A593" s="347" t="s">
        <v>841</v>
      </c>
      <c r="B593" s="347"/>
      <c r="C593" s="347"/>
      <c r="D593" s="348" t="s">
        <v>843</v>
      </c>
      <c r="E593" s="348"/>
      <c r="F593" s="348"/>
      <c r="G593" s="348"/>
      <c r="H593" s="348"/>
      <c r="I593" s="348"/>
      <c r="J593" s="349" t="s">
        <v>391</v>
      </c>
      <c r="K593" s="349"/>
      <c r="L593" s="349"/>
      <c r="M593" s="349"/>
      <c r="N593" s="298"/>
      <c r="O593" s="298"/>
      <c r="P593" s="298"/>
      <c r="Q593" s="7"/>
      <c r="R593" s="7"/>
      <c r="S593" s="7"/>
      <c r="T593" s="7"/>
      <c r="U593" s="7"/>
      <c r="V593" s="7"/>
      <c r="W593" s="7"/>
    </row>
    <row r="594" spans="1:23" ht="15">
      <c r="A594" s="355" t="s">
        <v>842</v>
      </c>
      <c r="B594" s="355"/>
      <c r="C594" s="355"/>
      <c r="D594" s="356" t="s">
        <v>392</v>
      </c>
      <c r="E594" s="356"/>
      <c r="F594" s="356"/>
      <c r="G594" s="356"/>
      <c r="H594" s="356"/>
      <c r="I594" s="356"/>
      <c r="J594" s="357" t="s">
        <v>393</v>
      </c>
      <c r="K594" s="357"/>
      <c r="L594" s="357"/>
      <c r="M594" s="357"/>
      <c r="N594" s="300"/>
      <c r="O594" s="300"/>
      <c r="P594" s="300"/>
      <c r="Q594" s="7"/>
      <c r="R594" s="7"/>
      <c r="S594" s="7"/>
      <c r="T594" s="7"/>
      <c r="U594" s="7"/>
      <c r="V594" s="7"/>
      <c r="W594" s="7"/>
    </row>
    <row r="595" spans="1:23" ht="14.25">
      <c r="A595" s="154"/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154" t="s">
        <v>394</v>
      </c>
      <c r="B596" s="154"/>
      <c r="C596" s="154"/>
      <c r="D596" s="154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395</v>
      </c>
      <c r="B597" s="358"/>
      <c r="C597" s="173">
        <f>Total!B37</f>
        <v>57589</v>
      </c>
      <c r="D597" s="157"/>
      <c r="E597" s="155"/>
      <c r="F597" s="154"/>
      <c r="G597" s="155"/>
      <c r="H597" s="156"/>
      <c r="I597" s="156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 ht="14.25">
      <c r="A598" s="358" t="s">
        <v>396</v>
      </c>
      <c r="B598" s="358"/>
      <c r="C598" s="158">
        <f>Total!C37</f>
        <v>6904</v>
      </c>
      <c r="D598" s="159"/>
      <c r="E598" s="160"/>
      <c r="F598" s="7"/>
      <c r="G598" s="160"/>
      <c r="H598" s="161"/>
      <c r="I598" s="161"/>
      <c r="J598" s="154"/>
      <c r="K598" s="154"/>
      <c r="L598" s="154"/>
      <c r="M598" s="154"/>
      <c r="N598" s="154"/>
      <c r="O598" s="154"/>
      <c r="P598" s="154"/>
      <c r="Q598" s="7"/>
      <c r="R598" s="7"/>
      <c r="S598" s="7"/>
      <c r="T598" s="7"/>
      <c r="U598" s="7"/>
      <c r="V598" s="7"/>
      <c r="W598" s="7"/>
    </row>
    <row r="599" spans="1:23">
      <c r="C599" s="35">
        <f>SUM(C597:C598)</f>
        <v>64493</v>
      </c>
    </row>
  </sheetData>
  <sheetProtection selectLockedCells="1" selectUnlockedCells="1"/>
  <mergeCells count="80">
    <mergeCell ref="A597:B597"/>
    <mergeCell ref="A598:B598"/>
    <mergeCell ref="A593:C593"/>
    <mergeCell ref="D593:I593"/>
    <mergeCell ref="J593:M593"/>
    <mergeCell ref="A594:C594"/>
    <mergeCell ref="D594:I594"/>
    <mergeCell ref="J594:M594"/>
    <mergeCell ref="J591:M591"/>
    <mergeCell ref="L580:M580"/>
    <mergeCell ref="A581:E581"/>
    <mergeCell ref="A582:E582"/>
    <mergeCell ref="A583:E583"/>
    <mergeCell ref="A584:E584"/>
    <mergeCell ref="A585:E585"/>
    <mergeCell ref="A586:E586"/>
    <mergeCell ref="A587:E587"/>
    <mergeCell ref="A588:E588"/>
    <mergeCell ref="A589:M589"/>
    <mergeCell ref="A590:M590"/>
    <mergeCell ref="A572:F572"/>
    <mergeCell ref="A573:A577"/>
    <mergeCell ref="A578:F578"/>
    <mergeCell ref="A579:G579"/>
    <mergeCell ref="A580:E580"/>
    <mergeCell ref="G580:K580"/>
    <mergeCell ref="A380:G380"/>
    <mergeCell ref="A381:A571"/>
    <mergeCell ref="G381:G389"/>
    <mergeCell ref="N381:O381"/>
    <mergeCell ref="H481:H483"/>
    <mergeCell ref="H506:H507"/>
    <mergeCell ref="I560:I561"/>
    <mergeCell ref="H562:H563"/>
    <mergeCell ref="N250:O250"/>
    <mergeCell ref="N252:O252"/>
    <mergeCell ref="B287:G287"/>
    <mergeCell ref="L288:M288"/>
    <mergeCell ref="N288:O288"/>
    <mergeCell ref="G198:G200"/>
    <mergeCell ref="A109:A247"/>
    <mergeCell ref="A248:F248"/>
    <mergeCell ref="A249:A379"/>
    <mergeCell ref="G250:G260"/>
    <mergeCell ref="B324:G324"/>
    <mergeCell ref="B379:G379"/>
    <mergeCell ref="G110:G117"/>
    <mergeCell ref="B247:G247"/>
    <mergeCell ref="B181:G181"/>
    <mergeCell ref="B211:G211"/>
    <mergeCell ref="N182:O182"/>
    <mergeCell ref="G183:G187"/>
    <mergeCell ref="N184:O184"/>
    <mergeCell ref="B197:G197"/>
    <mergeCell ref="P8:P11"/>
    <mergeCell ref="C9:F9"/>
    <mergeCell ref="D10:F10"/>
    <mergeCell ref="D11:F11"/>
    <mergeCell ref="D12:F12"/>
    <mergeCell ref="N8:O9"/>
    <mergeCell ref="G75:G80"/>
    <mergeCell ref="B107:G107"/>
    <mergeCell ref="A108:F108"/>
    <mergeCell ref="N110:O110"/>
    <mergeCell ref="B134:G134"/>
    <mergeCell ref="G135:G140"/>
    <mergeCell ref="N140:O140"/>
    <mergeCell ref="A3:K3"/>
    <mergeCell ref="B7:I7"/>
    <mergeCell ref="A8:G8"/>
    <mergeCell ref="H8:I9"/>
    <mergeCell ref="J8:K9"/>
    <mergeCell ref="N136:O136"/>
    <mergeCell ref="A13:A107"/>
    <mergeCell ref="G14:G20"/>
    <mergeCell ref="B48:G48"/>
    <mergeCell ref="G49:G65"/>
    <mergeCell ref="N51:N57"/>
    <mergeCell ref="H69:H70"/>
    <mergeCell ref="B74:G74"/>
  </mergeCells>
  <printOptions horizontalCentered="1"/>
  <pageMargins left="0.55138888888888893" right="0.43333333333333335" top="0.74791666666666656" bottom="0.78749999999999998" header="0.51180555555555551" footer="0.51180555555555551"/>
  <pageSetup paperSize="9" scale="50" firstPageNumber="0" orientation="portrait" horizontalDpi="300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AE599"/>
  <sheetViews>
    <sheetView zoomScale="80" zoomScaleNormal="80" workbookViewId="0">
      <pane xSplit="6" ySplit="12" topLeftCell="G581" activePane="bottomRight" state="frozen"/>
      <selection pane="topRight" activeCell="G1" sqref="G1"/>
      <selection pane="bottomLeft" activeCell="A13" sqref="A13"/>
      <selection pane="bottomRight" activeCell="A591" sqref="A591:P594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23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581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0</v>
      </c>
      <c r="Z6" s="7"/>
      <c r="AA6" s="7"/>
      <c r="AB6" s="7"/>
      <c r="AC6" s="7"/>
      <c r="AD6" s="7"/>
      <c r="AE6" s="7"/>
    </row>
    <row r="7" spans="1:31">
      <c r="A7" s="3"/>
      <c r="B7" s="307" t="s">
        <v>16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customHeight="1">
      <c r="A14" s="325"/>
      <c r="B14" s="57" t="s">
        <v>39</v>
      </c>
      <c r="C14" s="58"/>
      <c r="D14" s="59"/>
      <c r="E14" s="60"/>
      <c r="F14" s="61"/>
      <c r="G14" s="420"/>
      <c r="H14" s="62"/>
      <c r="I14" s="63"/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57" t="s">
        <v>40</v>
      </c>
      <c r="C15" s="58"/>
      <c r="D15" s="59"/>
      <c r="E15" s="60"/>
      <c r="F15" s="61"/>
      <c r="G15" s="420"/>
      <c r="H15" s="62"/>
      <c r="I15" s="63"/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5.2" customHeight="1" thickBot="1">
      <c r="A16" s="325"/>
      <c r="B16" s="57" t="s">
        <v>41</v>
      </c>
      <c r="C16" s="58"/>
      <c r="D16" s="59"/>
      <c r="E16" s="60"/>
      <c r="F16" s="61"/>
      <c r="G16" s="420"/>
      <c r="H16" s="62"/>
      <c r="I16" s="62"/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5.2" hidden="1" customHeight="1">
      <c r="A17" s="325"/>
      <c r="B17" s="57" t="s">
        <v>40</v>
      </c>
      <c r="C17" s="58"/>
      <c r="D17" s="59"/>
      <c r="E17" s="60"/>
      <c r="F17" s="61"/>
      <c r="G17" s="420"/>
      <c r="H17" s="62"/>
      <c r="I17" s="62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5.2" hidden="1" customHeight="1">
      <c r="A18" s="325"/>
      <c r="B18" s="57" t="s">
        <v>41</v>
      </c>
      <c r="C18" s="58"/>
      <c r="D18" s="59"/>
      <c r="E18" s="60"/>
      <c r="F18" s="61"/>
      <c r="G18" s="420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5.2" hidden="1" customHeight="1">
      <c r="A19" s="325"/>
      <c r="B19" s="57" t="s">
        <v>41</v>
      </c>
      <c r="C19" s="58"/>
      <c r="D19" s="59"/>
      <c r="E19" s="60"/>
      <c r="F19" s="61"/>
      <c r="G19" s="420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420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0</v>
      </c>
      <c r="I48" s="69">
        <f>SUM(I13:I47)</f>
        <v>0</v>
      </c>
      <c r="J48" s="70">
        <f>SUM(J13:J47)</f>
        <v>0</v>
      </c>
      <c r="K48" s="70">
        <f>SUM(K13:K47)</f>
        <v>0</v>
      </c>
      <c r="L48" s="71">
        <f>IF(H48=0,0,(I48/H48*100))</f>
        <v>0</v>
      </c>
      <c r="M48" s="72">
        <f>IF(K48=0,0,(J48/K48*100))</f>
        <v>0</v>
      </c>
      <c r="N48" s="72">
        <v>9</v>
      </c>
      <c r="O48" s="72">
        <v>2</v>
      </c>
      <c r="P48" s="73">
        <f>N48/(N48+O48)*100</f>
        <v>81.818181818181827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39</v>
      </c>
      <c r="C49" s="58" t="s">
        <v>42</v>
      </c>
      <c r="D49" s="59" t="s">
        <v>58</v>
      </c>
      <c r="E49" s="60"/>
      <c r="F49" s="61"/>
      <c r="G49" s="326"/>
      <c r="H49" s="62"/>
      <c r="I49" s="62"/>
      <c r="J49" s="58"/>
      <c r="K49" s="55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50</v>
      </c>
      <c r="C50" s="58" t="s">
        <v>42</v>
      </c>
      <c r="D50" s="59" t="s">
        <v>43</v>
      </c>
      <c r="E50" s="60"/>
      <c r="F50" s="61"/>
      <c r="G50" s="326"/>
      <c r="H50" s="62"/>
      <c r="I50" s="62"/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40</v>
      </c>
      <c r="C51" s="58" t="s">
        <v>42</v>
      </c>
      <c r="D51" s="59" t="s">
        <v>43</v>
      </c>
      <c r="E51" s="60"/>
      <c r="F51" s="61"/>
      <c r="G51" s="326"/>
      <c r="H51" s="62"/>
      <c r="I51" s="62"/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2.75" customHeight="1">
      <c r="A52" s="325"/>
      <c r="B52" s="57" t="s">
        <v>61</v>
      </c>
      <c r="C52" s="58" t="s">
        <v>42</v>
      </c>
      <c r="D52" s="59" t="s">
        <v>43</v>
      </c>
      <c r="E52" s="60"/>
      <c r="F52" s="61"/>
      <c r="G52" s="326"/>
      <c r="H52" s="64"/>
      <c r="I52" s="64"/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2.75" customHeight="1">
      <c r="A53" s="325"/>
      <c r="B53" s="57" t="s">
        <v>63</v>
      </c>
      <c r="C53" s="58" t="s">
        <v>54</v>
      </c>
      <c r="D53" s="59" t="s">
        <v>43</v>
      </c>
      <c r="E53" s="60"/>
      <c r="F53" s="61"/>
      <c r="G53" s="326"/>
      <c r="H53" s="64"/>
      <c r="I53" s="64"/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customHeight="1" thickBot="1">
      <c r="A54" s="325"/>
      <c r="B54" s="57" t="s">
        <v>70</v>
      </c>
      <c r="C54" s="58" t="s">
        <v>42</v>
      </c>
      <c r="D54" s="59" t="s">
        <v>43</v>
      </c>
      <c r="E54" s="60"/>
      <c r="F54" s="61"/>
      <c r="G54" s="326"/>
      <c r="H54" s="64"/>
      <c r="I54" s="64"/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hidden="1" customHeight="1">
      <c r="A55" s="325"/>
      <c r="B55" s="57" t="s">
        <v>39</v>
      </c>
      <c r="C55" s="58" t="s">
        <v>42</v>
      </c>
      <c r="D55" s="59" t="s">
        <v>43</v>
      </c>
      <c r="E55" s="60"/>
      <c r="F55" s="61"/>
      <c r="G55" s="326"/>
      <c r="H55" s="64"/>
      <c r="I55" s="64"/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hidden="1" customHeight="1">
      <c r="A56" s="325"/>
      <c r="B56" s="57" t="s">
        <v>65</v>
      </c>
      <c r="C56" s="58" t="s">
        <v>54</v>
      </c>
      <c r="D56" s="59" t="s">
        <v>43</v>
      </c>
      <c r="E56" s="60"/>
      <c r="F56" s="61"/>
      <c r="G56" s="326"/>
      <c r="H56" s="64"/>
      <c r="I56" s="64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2.75" hidden="1" customHeight="1">
      <c r="A57" s="325"/>
      <c r="B57" s="57" t="s">
        <v>460</v>
      </c>
      <c r="C57" s="59" t="s">
        <v>79</v>
      </c>
      <c r="D57" s="59" t="s">
        <v>79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57" t="s">
        <v>333</v>
      </c>
      <c r="C58" s="58" t="s">
        <v>42</v>
      </c>
      <c r="D58" s="59" t="s">
        <v>161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535</v>
      </c>
      <c r="C59" s="58" t="s">
        <v>54</v>
      </c>
      <c r="D59" s="59" t="s">
        <v>127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62</v>
      </c>
      <c r="C60" s="58" t="s">
        <v>186</v>
      </c>
      <c r="D60" s="58" t="s">
        <v>186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0</v>
      </c>
      <c r="I74" s="77">
        <f>SUM(I49:I73)</f>
        <v>0</v>
      </c>
      <c r="J74" s="77">
        <f>SUM(J49:J73)</f>
        <v>0</v>
      </c>
      <c r="K74" s="77">
        <f>SUM(K49:K73)</f>
        <v>0</v>
      </c>
      <c r="L74" s="78">
        <f>IF(H74=0,0,(I74/H74*100))</f>
        <v>0</v>
      </c>
      <c r="M74" s="73">
        <f>IF(K74=0,0,(I74/K74*100))</f>
        <v>0</v>
      </c>
      <c r="N74" s="73">
        <v>16</v>
      </c>
      <c r="O74" s="73">
        <v>1</v>
      </c>
      <c r="P74" s="73">
        <f>N74/(N74+O74)*100</f>
        <v>94.117647058823522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75</v>
      </c>
      <c r="C75" s="58" t="s">
        <v>76</v>
      </c>
      <c r="D75" s="58" t="s">
        <v>77</v>
      </c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0</v>
      </c>
      <c r="I108" s="77">
        <f>I74+I107</f>
        <v>0</v>
      </c>
      <c r="J108" s="77">
        <f>J74+J107</f>
        <v>0</v>
      </c>
      <c r="K108" s="77">
        <f>K74+K107</f>
        <v>0</v>
      </c>
      <c r="L108" s="78">
        <f>IF(H108=0,0,(I108/H108*100))</f>
        <v>0</v>
      </c>
      <c r="M108" s="73">
        <f>IF(K108=0,0,(I108/K108*100))</f>
        <v>0</v>
      </c>
      <c r="N108" s="77">
        <f>N48+N74</f>
        <v>25</v>
      </c>
      <c r="O108" s="77">
        <f>O48+O74</f>
        <v>3</v>
      </c>
      <c r="P108" s="73">
        <f>N108/(N108+O108)*100</f>
        <v>89.285714285714292</v>
      </c>
      <c r="Q108" s="7"/>
      <c r="R108" s="7"/>
      <c r="S108" s="7"/>
      <c r="T108" s="7"/>
      <c r="U108" s="7"/>
      <c r="V108" s="7"/>
      <c r="W108" s="7"/>
    </row>
    <row r="109" spans="1:23" ht="15.2" hidden="1" customHeight="1">
      <c r="A109" s="314" t="s">
        <v>106</v>
      </c>
      <c r="B109" s="57" t="s">
        <v>160</v>
      </c>
      <c r="C109" s="58" t="s">
        <v>108</v>
      </c>
      <c r="D109" s="59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326</v>
      </c>
      <c r="C110" s="58" t="s">
        <v>108</v>
      </c>
      <c r="D110" s="58"/>
      <c r="E110" s="60"/>
      <c r="F110" s="81"/>
      <c r="G110" s="359"/>
      <c r="H110" s="62"/>
      <c r="I110" s="62"/>
      <c r="J110" s="58"/>
      <c r="K110" s="83"/>
      <c r="L110" s="83"/>
      <c r="M110" s="84"/>
      <c r="N110" s="327"/>
      <c r="O110" s="327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2.75" customHeight="1">
      <c r="A111" s="314"/>
      <c r="B111" s="57" t="s">
        <v>573</v>
      </c>
      <c r="C111" s="58" t="s">
        <v>42</v>
      </c>
      <c r="D111" s="58" t="s">
        <v>458</v>
      </c>
      <c r="E111" s="60" t="s">
        <v>86</v>
      </c>
      <c r="F111" s="81"/>
      <c r="G111" s="359"/>
      <c r="H111" s="62"/>
      <c r="I111" s="62"/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2.75" customHeight="1" thickBot="1">
      <c r="A112" s="314"/>
      <c r="B112" s="57" t="s">
        <v>573</v>
      </c>
      <c r="C112" s="58" t="s">
        <v>42</v>
      </c>
      <c r="D112" s="58" t="s">
        <v>116</v>
      </c>
      <c r="E112" s="60" t="s">
        <v>86</v>
      </c>
      <c r="F112" s="81"/>
      <c r="G112" s="359"/>
      <c r="H112" s="62"/>
      <c r="I112" s="62"/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hidden="1" customHeight="1">
      <c r="A113" s="314"/>
      <c r="B113" s="57" t="s">
        <v>109</v>
      </c>
      <c r="C113" s="58" t="s">
        <v>108</v>
      </c>
      <c r="D113" s="58"/>
      <c r="E113" s="60"/>
      <c r="F113" s="81"/>
      <c r="G113" s="359"/>
      <c r="H113" s="62"/>
      <c r="I113" s="62"/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hidden="1" customHeight="1">
      <c r="A114" s="314"/>
      <c r="B114" s="57" t="s">
        <v>160</v>
      </c>
      <c r="C114" s="58" t="s">
        <v>108</v>
      </c>
      <c r="D114" s="58"/>
      <c r="E114" s="60"/>
      <c r="F114" s="81"/>
      <c r="G114" s="359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446</v>
      </c>
      <c r="C115" s="58" t="s">
        <v>108</v>
      </c>
      <c r="D115" s="58" t="s">
        <v>127</v>
      </c>
      <c r="E115" s="60"/>
      <c r="F115" s="81"/>
      <c r="G115" s="359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130</v>
      </c>
      <c r="C116" s="58" t="s">
        <v>108</v>
      </c>
      <c r="D116" s="58" t="s">
        <v>101</v>
      </c>
      <c r="E116" s="60"/>
      <c r="F116" s="81"/>
      <c r="G116" s="359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131</v>
      </c>
      <c r="C117" s="58" t="s">
        <v>108</v>
      </c>
      <c r="D117" s="59"/>
      <c r="E117" s="60"/>
      <c r="F117" s="81"/>
      <c r="G117" s="359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0</v>
      </c>
      <c r="I134" s="77">
        <f>SUM(I109:I133)</f>
        <v>0</v>
      </c>
      <c r="J134" s="77">
        <f>SUM(J109:J133)</f>
        <v>0</v>
      </c>
      <c r="K134" s="77">
        <f>SUM(K109:K133)</f>
        <v>0</v>
      </c>
      <c r="L134" s="78">
        <f>IF(H134=0,0,(I134/H134*100))</f>
        <v>0</v>
      </c>
      <c r="M134" s="73">
        <f>IF(K134=0,0,(I134/K134*100))</f>
        <v>0</v>
      </c>
      <c r="N134" s="73">
        <v>7</v>
      </c>
      <c r="O134" s="73">
        <v>2</v>
      </c>
      <c r="P134" s="73">
        <f>N134/(N134+O134)*100</f>
        <v>77.777777777777786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135</v>
      </c>
      <c r="C135" s="58" t="s">
        <v>42</v>
      </c>
      <c r="D135" s="58" t="s">
        <v>216</v>
      </c>
      <c r="E135" s="60" t="s">
        <v>114</v>
      </c>
      <c r="F135" s="81"/>
      <c r="G135" s="363"/>
      <c r="H135" s="58"/>
      <c r="I135" s="58"/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>
      <c r="A136" s="314"/>
      <c r="B136" s="57" t="s">
        <v>89</v>
      </c>
      <c r="C136" s="58" t="s">
        <v>42</v>
      </c>
      <c r="D136" s="59" t="s">
        <v>161</v>
      </c>
      <c r="E136" s="60"/>
      <c r="F136" s="81"/>
      <c r="G136" s="363"/>
      <c r="H136" s="58"/>
      <c r="I136" s="58"/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customHeight="1">
      <c r="A137" s="314"/>
      <c r="B137" s="57" t="s">
        <v>343</v>
      </c>
      <c r="C137" s="58" t="s">
        <v>42</v>
      </c>
      <c r="D137" s="59" t="s">
        <v>520</v>
      </c>
      <c r="E137" s="60"/>
      <c r="F137" s="81"/>
      <c r="G137" s="363"/>
      <c r="H137" s="58"/>
      <c r="I137" s="58"/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customHeight="1">
      <c r="A138" s="314"/>
      <c r="B138" s="57" t="s">
        <v>78</v>
      </c>
      <c r="C138" s="58" t="s">
        <v>42</v>
      </c>
      <c r="D138" s="59" t="s">
        <v>101</v>
      </c>
      <c r="E138" s="60"/>
      <c r="F138" s="81"/>
      <c r="G138" s="363"/>
      <c r="H138" s="58"/>
      <c r="I138" s="58"/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customHeight="1">
      <c r="A139" s="314"/>
      <c r="B139" s="57" t="s">
        <v>75</v>
      </c>
      <c r="C139" s="58" t="s">
        <v>76</v>
      </c>
      <c r="D139" s="58" t="s">
        <v>113</v>
      </c>
      <c r="E139" s="60"/>
      <c r="F139" s="81"/>
      <c r="G139" s="363"/>
      <c r="H139" s="58"/>
      <c r="I139" s="58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customHeight="1">
      <c r="A140" s="314"/>
      <c r="B140" s="57" t="s">
        <v>403</v>
      </c>
      <c r="C140" s="58" t="s">
        <v>108</v>
      </c>
      <c r="D140" s="58" t="s">
        <v>161</v>
      </c>
      <c r="E140" s="60" t="s">
        <v>548</v>
      </c>
      <c r="F140" s="81"/>
      <c r="G140" s="363"/>
      <c r="H140" s="62"/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2.75" customHeight="1">
      <c r="A141" s="314"/>
      <c r="B141" s="57" t="s">
        <v>457</v>
      </c>
      <c r="C141" s="58" t="s">
        <v>76</v>
      </c>
      <c r="D141" s="58" t="s">
        <v>113</v>
      </c>
      <c r="E141" s="60"/>
      <c r="F141" s="81"/>
      <c r="G141" s="82"/>
      <c r="H141" s="62"/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5.2" customHeight="1">
      <c r="A142" s="314"/>
      <c r="B142" s="57" t="s">
        <v>252</v>
      </c>
      <c r="C142" s="58" t="s">
        <v>127</v>
      </c>
      <c r="D142" s="58" t="s">
        <v>127</v>
      </c>
      <c r="E142" s="60"/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5.2" customHeight="1" thickBot="1">
      <c r="A143" s="314"/>
      <c r="B143" s="57" t="s">
        <v>252</v>
      </c>
      <c r="C143" s="58" t="s">
        <v>54</v>
      </c>
      <c r="D143" s="58" t="s">
        <v>54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299</v>
      </c>
      <c r="C144" s="58" t="s">
        <v>42</v>
      </c>
      <c r="D144" s="59" t="s">
        <v>126</v>
      </c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153</v>
      </c>
      <c r="C145" s="58" t="s">
        <v>91</v>
      </c>
      <c r="D145" s="59" t="s">
        <v>152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420</v>
      </c>
      <c r="C146" s="58"/>
      <c r="D146" s="59" t="s">
        <v>126</v>
      </c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436</v>
      </c>
      <c r="C147" s="58" t="s">
        <v>42</v>
      </c>
      <c r="D147" s="59" t="s">
        <v>49</v>
      </c>
      <c r="E147" s="60" t="s">
        <v>72</v>
      </c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/>
      <c r="C148" s="58"/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0</v>
      </c>
      <c r="I181" s="77">
        <f>SUM(I135:I180)</f>
        <v>0</v>
      </c>
      <c r="J181" s="77">
        <f>SUM(J135:J180)</f>
        <v>0</v>
      </c>
      <c r="K181" s="77">
        <f>SUM(K135:K180)</f>
        <v>0</v>
      </c>
      <c r="L181" s="78">
        <f>IF(H181=0,0,(I181/H181*100))</f>
        <v>0</v>
      </c>
      <c r="M181" s="73">
        <f>IF(K181=0,0,(I181/K181*100))</f>
        <v>0</v>
      </c>
      <c r="N181" s="73">
        <v>9</v>
      </c>
      <c r="O181" s="73">
        <v>0</v>
      </c>
      <c r="P181" s="73">
        <f>N181/(N181+O181)*100</f>
        <v>100</v>
      </c>
      <c r="Q181" s="7"/>
      <c r="R181" s="7"/>
      <c r="S181" s="7"/>
      <c r="T181" s="7"/>
      <c r="U181" s="7"/>
      <c r="V181" s="7"/>
      <c r="W181" s="7"/>
    </row>
    <row r="182" spans="1:23" ht="15.2" hidden="1" customHeight="1">
      <c r="A182" s="314"/>
      <c r="B182" s="57" t="s">
        <v>160</v>
      </c>
      <c r="C182" s="58" t="s">
        <v>108</v>
      </c>
      <c r="D182" s="59"/>
      <c r="E182" s="60"/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customHeight="1" thickBot="1">
      <c r="A183" s="314"/>
      <c r="B183" s="57" t="s">
        <v>457</v>
      </c>
      <c r="C183" s="58" t="s">
        <v>76</v>
      </c>
      <c r="D183" s="59" t="s">
        <v>113</v>
      </c>
      <c r="E183" s="60"/>
      <c r="F183" s="81"/>
      <c r="G183" s="329"/>
      <c r="H183" s="58"/>
      <c r="I183" s="58"/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customHeight="1">
      <c r="A184" s="314"/>
      <c r="B184" s="57" t="s">
        <v>460</v>
      </c>
      <c r="C184" s="58" t="s">
        <v>79</v>
      </c>
      <c r="D184" s="59" t="s">
        <v>79</v>
      </c>
      <c r="E184" s="60"/>
      <c r="F184" s="81"/>
      <c r="G184" s="329"/>
      <c r="H184" s="58"/>
      <c r="I184" s="58"/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2.75" customHeight="1" thickBot="1">
      <c r="A185" s="314"/>
      <c r="B185" s="57" t="s">
        <v>252</v>
      </c>
      <c r="C185" s="58" t="s">
        <v>127</v>
      </c>
      <c r="D185" s="58" t="s">
        <v>127</v>
      </c>
      <c r="E185" s="60"/>
      <c r="F185" s="81"/>
      <c r="G185" s="329"/>
      <c r="H185" s="58"/>
      <c r="I185" s="58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hidden="1" customHeight="1">
      <c r="A186" s="314"/>
      <c r="B186" s="57" t="s">
        <v>153</v>
      </c>
      <c r="C186" s="58" t="s">
        <v>91</v>
      </c>
      <c r="D186" s="59" t="s">
        <v>217</v>
      </c>
      <c r="E186" s="60"/>
      <c r="F186" s="81"/>
      <c r="G186" s="329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456</v>
      </c>
      <c r="C187" s="59" t="s">
        <v>108</v>
      </c>
      <c r="D187" s="59"/>
      <c r="E187" s="60"/>
      <c r="F187" s="81"/>
      <c r="G187" s="329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567</v>
      </c>
      <c r="C188" s="59" t="s">
        <v>79</v>
      </c>
      <c r="D188" s="59" t="s">
        <v>79</v>
      </c>
      <c r="E188" s="60"/>
      <c r="F188" s="81"/>
      <c r="G188" s="82"/>
      <c r="H188" s="64"/>
      <c r="I188" s="64"/>
      <c r="J188" s="58"/>
      <c r="K188" s="83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110</v>
      </c>
      <c r="C189" s="58"/>
      <c r="D189" s="59" t="s">
        <v>79</v>
      </c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>
        <v>28</v>
      </c>
      <c r="C190" s="58"/>
      <c r="D190" s="59" t="s">
        <v>226</v>
      </c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80</v>
      </c>
      <c r="C191" s="58" t="s">
        <v>42</v>
      </c>
      <c r="D191" s="59" t="s">
        <v>152</v>
      </c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460</v>
      </c>
      <c r="C192" s="58"/>
      <c r="D192" s="59" t="s">
        <v>79</v>
      </c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567</v>
      </c>
      <c r="C193" s="58"/>
      <c r="D193" s="59" t="s">
        <v>127</v>
      </c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567</v>
      </c>
      <c r="C194" s="58"/>
      <c r="D194" s="58" t="s">
        <v>79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5.2" customHeight="1" thickBot="1">
      <c r="A197" s="314"/>
      <c r="B197" s="316" t="s">
        <v>158</v>
      </c>
      <c r="C197" s="316"/>
      <c r="D197" s="316"/>
      <c r="E197" s="316"/>
      <c r="F197" s="316"/>
      <c r="G197" s="316"/>
      <c r="H197" s="77">
        <f>SUM(H182:H196)</f>
        <v>0</v>
      </c>
      <c r="I197" s="77">
        <f>SUM(I182:I196)</f>
        <v>0</v>
      </c>
      <c r="J197" s="77">
        <f>SUM(J182:J196)</f>
        <v>0</v>
      </c>
      <c r="K197" s="77">
        <f>SUM(K182:K196)</f>
        <v>0</v>
      </c>
      <c r="L197" s="78">
        <f>IF(H197=0,0,(I197/H197*100))</f>
        <v>0</v>
      </c>
      <c r="M197" s="73">
        <f>IF(K197=0,0,(I197/K197*100))</f>
        <v>0</v>
      </c>
      <c r="N197" s="73">
        <v>9</v>
      </c>
      <c r="O197" s="73">
        <v>0</v>
      </c>
      <c r="P197" s="73">
        <f>N197/(N197+O197)*100</f>
        <v>100</v>
      </c>
      <c r="Q197" s="7"/>
      <c r="R197" s="7"/>
      <c r="S197" s="7"/>
      <c r="T197" s="7"/>
      <c r="U197" s="7"/>
      <c r="V197" s="7"/>
      <c r="W197" s="7"/>
    </row>
    <row r="198" spans="1:23" ht="15.2" customHeight="1">
      <c r="A198" s="314"/>
      <c r="B198" s="57" t="s">
        <v>82</v>
      </c>
      <c r="C198" s="58" t="s">
        <v>159</v>
      </c>
      <c r="D198" s="58" t="s">
        <v>159</v>
      </c>
      <c r="E198" s="60" t="s">
        <v>192</v>
      </c>
      <c r="F198" s="81"/>
      <c r="G198" s="376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5.2" customHeight="1">
      <c r="A199" s="314"/>
      <c r="B199" s="57" t="s">
        <v>82</v>
      </c>
      <c r="C199" s="58" t="s">
        <v>111</v>
      </c>
      <c r="D199" s="58" t="s">
        <v>111</v>
      </c>
      <c r="E199" s="60" t="s">
        <v>192</v>
      </c>
      <c r="F199" s="81"/>
      <c r="G199" s="377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5.2" customHeight="1">
      <c r="A200" s="314"/>
      <c r="B200" s="57" t="s">
        <v>148</v>
      </c>
      <c r="C200" s="58" t="s">
        <v>108</v>
      </c>
      <c r="D200" s="58"/>
      <c r="E200" s="60"/>
      <c r="F200" s="81"/>
      <c r="G200" s="377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5.2" customHeight="1">
      <c r="A201" s="314"/>
      <c r="B201" s="57" t="s">
        <v>80</v>
      </c>
      <c r="C201" s="58" t="s">
        <v>79</v>
      </c>
      <c r="D201" s="58" t="s">
        <v>116</v>
      </c>
      <c r="E201" s="60"/>
      <c r="F201" s="81"/>
      <c r="G201" s="377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5.2" customHeight="1">
      <c r="A202" s="314"/>
      <c r="B202" s="57" t="s">
        <v>522</v>
      </c>
      <c r="C202" s="58" t="s">
        <v>42</v>
      </c>
      <c r="D202" s="58" t="s">
        <v>152</v>
      </c>
      <c r="E202" s="60" t="s">
        <v>189</v>
      </c>
      <c r="F202" s="81"/>
      <c r="G202" s="377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5.2" customHeight="1" thickBot="1">
      <c r="A203" s="314"/>
      <c r="B203" s="57" t="s">
        <v>522</v>
      </c>
      <c r="C203" s="58" t="s">
        <v>42</v>
      </c>
      <c r="D203" s="58" t="s">
        <v>466</v>
      </c>
      <c r="E203" s="60" t="s">
        <v>189</v>
      </c>
      <c r="F203" s="81"/>
      <c r="G203" s="378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5.2" hidden="1" customHeight="1">
      <c r="A204" s="314"/>
      <c r="B204" s="57" t="s">
        <v>160</v>
      </c>
      <c r="C204" s="58" t="s">
        <v>108</v>
      </c>
      <c r="D204" s="59"/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5.2" hidden="1" customHeight="1">
      <c r="A205" s="314"/>
      <c r="B205" s="57" t="s">
        <v>204</v>
      </c>
      <c r="C205" s="58" t="s">
        <v>91</v>
      </c>
      <c r="D205" s="59" t="s">
        <v>116</v>
      </c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5.2" hidden="1" customHeight="1">
      <c r="A206" s="314"/>
      <c r="B206" s="57" t="s">
        <v>174</v>
      </c>
      <c r="C206" s="58" t="s">
        <v>54</v>
      </c>
      <c r="D206" s="91" t="s">
        <v>161</v>
      </c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 thickBo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6.5" customHeight="1" thickBot="1">
      <c r="A212" s="314"/>
      <c r="B212" s="316" t="s">
        <v>211</v>
      </c>
      <c r="C212" s="316"/>
      <c r="D212" s="316"/>
      <c r="E212" s="316"/>
      <c r="F212" s="316"/>
      <c r="G212" s="316"/>
      <c r="H212" s="77">
        <f>SUM(H198:H211)</f>
        <v>0</v>
      </c>
      <c r="I212" s="77">
        <f>SUM(I198:I211)</f>
        <v>0</v>
      </c>
      <c r="J212" s="77">
        <f>SUM(J198:J211)</f>
        <v>0</v>
      </c>
      <c r="K212" s="77">
        <f>SUM(K198:K211)</f>
        <v>0</v>
      </c>
      <c r="L212" s="78">
        <f>IF(H212=0,0,(I212/H212*100))</f>
        <v>0</v>
      </c>
      <c r="M212" s="73">
        <f>IF(K212=0,0,(I212/K212*100))</f>
        <v>0</v>
      </c>
      <c r="N212" s="73">
        <v>10</v>
      </c>
      <c r="O212" s="73">
        <v>0</v>
      </c>
      <c r="P212" s="73">
        <f>N212/(N212+O212)*100</f>
        <v>100</v>
      </c>
      <c r="Q212" s="7"/>
      <c r="R212" s="7"/>
      <c r="S212" s="7"/>
      <c r="T212" s="7"/>
      <c r="U212" s="7"/>
      <c r="V212" s="7"/>
      <c r="W212" s="7"/>
    </row>
    <row r="213" spans="1:23" ht="12.75" customHeight="1">
      <c r="A213" s="314"/>
      <c r="B213" s="57" t="s">
        <v>575</v>
      </c>
      <c r="C213" s="58" t="s">
        <v>108</v>
      </c>
      <c r="D213" s="59"/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customHeight="1" thickBot="1">
      <c r="A214" s="314"/>
      <c r="B214" s="57" t="s">
        <v>574</v>
      </c>
      <c r="C214" s="58" t="s">
        <v>108</v>
      </c>
      <c r="D214" s="59"/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customHeight="1" thickBot="1">
      <c r="A247" s="314"/>
      <c r="B247" s="316" t="s">
        <v>609</v>
      </c>
      <c r="C247" s="316"/>
      <c r="D247" s="316"/>
      <c r="E247" s="316"/>
      <c r="F247" s="316"/>
      <c r="G247" s="316"/>
      <c r="H247" s="77">
        <f>SUM(H213:H246)</f>
        <v>0</v>
      </c>
      <c r="I247" s="77">
        <f>SUM(I213:I246)</f>
        <v>0</v>
      </c>
      <c r="J247" s="77">
        <f>SUM(J213:J246)</f>
        <v>0</v>
      </c>
      <c r="K247" s="77">
        <f>SUM(K213:K246)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H134+H181+H197+H247+H212</f>
        <v>0</v>
      </c>
      <c r="I248" s="94">
        <f>I134+I181+I197+I247+I212</f>
        <v>0</v>
      </c>
      <c r="J248" s="94">
        <f>J134+J181+J197+J247+J212</f>
        <v>0</v>
      </c>
      <c r="K248" s="94">
        <f>K134+K181+K197+K247+K212</f>
        <v>0</v>
      </c>
      <c r="L248" s="78">
        <f>IF(H248=0,0,(I248/H248*100))</f>
        <v>0</v>
      </c>
      <c r="M248" s="73">
        <f>IF(K248=0,0,(I248/K248*100))</f>
        <v>0</v>
      </c>
      <c r="N248" s="94">
        <f>N134+N181+N197+N247</f>
        <v>25</v>
      </c>
      <c r="O248" s="94">
        <f>O134+O181+O197+O247</f>
        <v>2</v>
      </c>
      <c r="P248" s="73">
        <f>N248/(N248+O248)*100</f>
        <v>92.592592592592595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>
      <c r="A250" s="340"/>
      <c r="B250" s="57" t="s">
        <v>214</v>
      </c>
      <c r="C250" s="58" t="s">
        <v>42</v>
      </c>
      <c r="D250" s="58" t="s">
        <v>152</v>
      </c>
      <c r="E250" s="60"/>
      <c r="F250" s="81"/>
      <c r="G250" s="359"/>
      <c r="H250" s="62"/>
      <c r="I250" s="62"/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customHeight="1">
      <c r="A251" s="340"/>
      <c r="B251" s="57" t="s">
        <v>214</v>
      </c>
      <c r="C251" s="58" t="s">
        <v>42</v>
      </c>
      <c r="D251" s="58" t="s">
        <v>216</v>
      </c>
      <c r="E251" s="60"/>
      <c r="F251" s="81"/>
      <c r="G251" s="359"/>
      <c r="H251" s="64"/>
      <c r="I251" s="62"/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customHeight="1">
      <c r="A252" s="340"/>
      <c r="B252" s="57" t="s">
        <v>214</v>
      </c>
      <c r="C252" s="58" t="s">
        <v>42</v>
      </c>
      <c r="D252" s="58" t="s">
        <v>217</v>
      </c>
      <c r="E252" s="60"/>
      <c r="F252" s="81"/>
      <c r="G252" s="359"/>
      <c r="H252" s="64"/>
      <c r="I252" s="62"/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customHeight="1" thickBot="1">
      <c r="A253" s="340"/>
      <c r="B253" s="57" t="s">
        <v>214</v>
      </c>
      <c r="C253" s="58" t="s">
        <v>42</v>
      </c>
      <c r="D253" s="58" t="s">
        <v>161</v>
      </c>
      <c r="E253" s="60"/>
      <c r="F253" s="81"/>
      <c r="G253" s="359"/>
      <c r="H253" s="64"/>
      <c r="I253" s="62"/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5.2" hidden="1" customHeight="1">
      <c r="A254" s="340"/>
      <c r="B254" s="57" t="s">
        <v>214</v>
      </c>
      <c r="C254" s="58" t="s">
        <v>42</v>
      </c>
      <c r="D254" s="58" t="s">
        <v>141</v>
      </c>
      <c r="E254" s="60"/>
      <c r="F254" s="81"/>
      <c r="G254" s="359"/>
      <c r="H254" s="64"/>
      <c r="I254" s="64"/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5.2" hidden="1" customHeight="1">
      <c r="A255" s="340"/>
      <c r="B255" s="57" t="s">
        <v>214</v>
      </c>
      <c r="C255" s="58" t="s">
        <v>42</v>
      </c>
      <c r="D255" s="58" t="s">
        <v>152</v>
      </c>
      <c r="E255" s="60"/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5.2" hidden="1" customHeight="1">
      <c r="A256" s="340"/>
      <c r="B256" s="57" t="s">
        <v>75</v>
      </c>
      <c r="C256" s="58" t="s">
        <v>76</v>
      </c>
      <c r="D256" s="58" t="s">
        <v>217</v>
      </c>
      <c r="E256" s="60"/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5.2" hidden="1" customHeight="1">
      <c r="A257" s="340"/>
      <c r="B257" s="57" t="s">
        <v>75</v>
      </c>
      <c r="C257" s="58" t="s">
        <v>54</v>
      </c>
      <c r="D257" s="58" t="s">
        <v>116</v>
      </c>
      <c r="E257" s="60"/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220</v>
      </c>
      <c r="C258" s="58"/>
      <c r="D258" s="59"/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0</v>
      </c>
      <c r="I287" s="77">
        <f>SUM(I249:I286)</f>
        <v>0</v>
      </c>
      <c r="J287" s="77">
        <f>SUM(J249:J286)</f>
        <v>0</v>
      </c>
      <c r="K287" s="77">
        <f>SUM(K249:K286)</f>
        <v>0</v>
      </c>
      <c r="L287" s="78">
        <f>IF(H287=0,0,(I287/H287*100))</f>
        <v>0</v>
      </c>
      <c r="M287" s="73">
        <f>IF(J287=0,0,(K287/J287*100))</f>
        <v>0</v>
      </c>
      <c r="N287" s="73">
        <v>11</v>
      </c>
      <c r="O287" s="73">
        <v>0</v>
      </c>
      <c r="P287" s="73">
        <f>N287/(N287+O287)*100</f>
        <v>100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559</v>
      </c>
      <c r="C288" s="58"/>
      <c r="D288" s="58"/>
      <c r="E288" s="60"/>
      <c r="F288" s="81"/>
      <c r="G288" s="82"/>
      <c r="H288" s="106"/>
      <c r="I288" s="106"/>
      <c r="J288" s="58"/>
      <c r="K288" s="86"/>
      <c r="L288" s="429"/>
      <c r="M288" s="429"/>
      <c r="N288" s="360"/>
      <c r="O288" s="360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5.2" customHeight="1" thickBot="1">
      <c r="A289" s="340"/>
      <c r="B289" s="57" t="s">
        <v>468</v>
      </c>
      <c r="C289" s="58"/>
      <c r="D289" s="58"/>
      <c r="E289" s="60"/>
      <c r="F289" s="81"/>
      <c r="G289" s="82"/>
      <c r="H289" s="106"/>
      <c r="I289" s="106"/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2.75" hidden="1" customHeight="1">
      <c r="A290" s="340"/>
      <c r="B290" s="57" t="s">
        <v>247</v>
      </c>
      <c r="C290" s="58" t="s">
        <v>98</v>
      </c>
      <c r="D290" s="59"/>
      <c r="E290" s="60"/>
      <c r="F290" s="81"/>
      <c r="G290" s="82"/>
      <c r="H290" s="106"/>
      <c r="I290" s="106"/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hidden="1" customHeight="1">
      <c r="A291" s="340"/>
      <c r="B291" s="57" t="s">
        <v>248</v>
      </c>
      <c r="C291" s="58" t="s">
        <v>98</v>
      </c>
      <c r="D291" s="58"/>
      <c r="E291" s="60"/>
      <c r="F291" s="81"/>
      <c r="G291" s="82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249</v>
      </c>
      <c r="C292" s="58" t="s">
        <v>98</v>
      </c>
      <c r="D292" s="58" t="s">
        <v>246</v>
      </c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0</v>
      </c>
      <c r="I324" s="77">
        <f>SUM(I288:I323)</f>
        <v>0</v>
      </c>
      <c r="J324" s="77">
        <f>SUM(J288:J323)</f>
        <v>0</v>
      </c>
      <c r="K324" s="77">
        <f>SUM(K288:K323)</f>
        <v>0</v>
      </c>
      <c r="L324" s="78">
        <f>IF(H324=0,0,(I324/H324*100))</f>
        <v>0</v>
      </c>
      <c r="M324" s="73">
        <f>IF(J324=0,0,(K324/J324*100))</f>
        <v>0</v>
      </c>
      <c r="N324" s="73">
        <v>7</v>
      </c>
      <c r="O324" s="73">
        <v>0</v>
      </c>
      <c r="P324" s="73">
        <f>N324/(N324+O324)*100</f>
        <v>100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266</v>
      </c>
      <c r="C325" s="58"/>
      <c r="D325" s="58"/>
      <c r="E325" s="60"/>
      <c r="F325" s="81"/>
      <c r="G325" s="82"/>
      <c r="H325" s="106"/>
      <c r="I325" s="106"/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5.2" customHeight="1">
      <c r="A326" s="340"/>
      <c r="B326" s="57" t="s">
        <v>468</v>
      </c>
      <c r="C326" s="58"/>
      <c r="D326" s="59"/>
      <c r="E326" s="60"/>
      <c r="F326" s="81"/>
      <c r="G326" s="82"/>
      <c r="H326" s="106"/>
      <c r="I326" s="106"/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customHeight="1" thickBot="1">
      <c r="A327" s="340"/>
      <c r="B327" s="57" t="s">
        <v>489</v>
      </c>
      <c r="C327" s="58"/>
      <c r="D327" s="59"/>
      <c r="E327" s="60"/>
      <c r="F327" s="81"/>
      <c r="G327" s="82"/>
      <c r="H327" s="106"/>
      <c r="I327" s="106"/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hidden="1" customHeight="1">
      <c r="A328" s="340"/>
      <c r="B328" s="57" t="s">
        <v>265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559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/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/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/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customHeight="1" thickBot="1">
      <c r="A379" s="340"/>
      <c r="B379" s="316" t="s">
        <v>158</v>
      </c>
      <c r="C379" s="316"/>
      <c r="D379" s="316"/>
      <c r="E379" s="316"/>
      <c r="F379" s="316"/>
      <c r="G379" s="316"/>
      <c r="H379" s="77">
        <f>SUM(H325:H378)</f>
        <v>0</v>
      </c>
      <c r="I379" s="77">
        <f>SUM(I325:I378)</f>
        <v>0</v>
      </c>
      <c r="J379" s="77">
        <f>SUM(J325:J378)</f>
        <v>0</v>
      </c>
      <c r="K379" s="77">
        <f>SUM(K325:K378)</f>
        <v>0</v>
      </c>
      <c r="L379" s="78">
        <f>IF(H379=0,0,(I379/H379*100))</f>
        <v>0</v>
      </c>
      <c r="M379" s="73">
        <f>IF(K379=0,0,(I379/K379*100))</f>
        <v>0</v>
      </c>
      <c r="N379" s="73">
        <v>19</v>
      </c>
      <c r="O379" s="73">
        <v>1</v>
      </c>
      <c r="P379" s="73">
        <f>N379/(N379+O379)*100</f>
        <v>95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</f>
        <v>0</v>
      </c>
      <c r="I380" s="94">
        <f>I287+I324+I379</f>
        <v>0</v>
      </c>
      <c r="J380" s="94">
        <f>J287+J324+J379</f>
        <v>0</v>
      </c>
      <c r="K380" s="94">
        <f>K287+K324+K379</f>
        <v>0</v>
      </c>
      <c r="L380" s="78">
        <f>IF(H380=0,0,(I380/H380*100))</f>
        <v>0</v>
      </c>
      <c r="M380" s="73">
        <f>IF(K380=0,0,(I380/K380*100))</f>
        <v>0</v>
      </c>
      <c r="N380" s="73">
        <f>N287+N324+N379</f>
        <v>37</v>
      </c>
      <c r="O380" s="73">
        <f>O287+O324+O379</f>
        <v>1</v>
      </c>
      <c r="P380" s="73">
        <f>N380/(N380+O380)*100</f>
        <v>97.368421052631575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286</v>
      </c>
      <c r="B381" s="57" t="s">
        <v>299</v>
      </c>
      <c r="C381" s="58" t="s">
        <v>42</v>
      </c>
      <c r="D381" s="58" t="s">
        <v>476</v>
      </c>
      <c r="E381" s="60"/>
      <c r="F381" s="119"/>
      <c r="G381" s="320"/>
      <c r="H381" s="106"/>
      <c r="I381" s="106"/>
      <c r="J381" s="58"/>
      <c r="K381" s="83"/>
      <c r="L381" s="83"/>
      <c r="M381" s="84"/>
      <c r="N381" s="430"/>
      <c r="O381" s="430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>
      <c r="A382" s="342"/>
      <c r="B382" s="57" t="s">
        <v>452</v>
      </c>
      <c r="C382" s="58" t="s">
        <v>79</v>
      </c>
      <c r="D382" s="59" t="s">
        <v>291</v>
      </c>
      <c r="E382" s="60"/>
      <c r="F382" s="81"/>
      <c r="G382" s="320"/>
      <c r="H382" s="58"/>
      <c r="I382" s="58"/>
      <c r="J382" s="58"/>
      <c r="K382" s="55"/>
      <c r="L382" s="55"/>
      <c r="M382" s="56"/>
      <c r="N382" s="55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customHeight="1">
      <c r="A383" s="342"/>
      <c r="B383" s="57" t="s">
        <v>287</v>
      </c>
      <c r="C383" s="58" t="s">
        <v>79</v>
      </c>
      <c r="D383" s="59" t="s">
        <v>291</v>
      </c>
      <c r="E383" s="60"/>
      <c r="F383" s="81"/>
      <c r="G383" s="320"/>
      <c r="H383" s="58"/>
      <c r="I383" s="58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customHeight="1" thickBot="1">
      <c r="A384" s="342"/>
      <c r="B384" s="57" t="s">
        <v>227</v>
      </c>
      <c r="C384" s="58" t="s">
        <v>119</v>
      </c>
      <c r="D384" s="58" t="s">
        <v>119</v>
      </c>
      <c r="E384" s="60"/>
      <c r="F384" s="81"/>
      <c r="G384" s="320"/>
      <c r="H384" s="58"/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5.2" hidden="1" customHeight="1">
      <c r="A385" s="342"/>
      <c r="B385" s="57" t="s">
        <v>440</v>
      </c>
      <c r="C385" s="58" t="s">
        <v>289</v>
      </c>
      <c r="D385" s="59" t="s">
        <v>127</v>
      </c>
      <c r="E385" s="60"/>
      <c r="F385" s="81"/>
      <c r="G385" s="320"/>
      <c r="H385" s="58"/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5.2" hidden="1" customHeight="1">
      <c r="A386" s="342"/>
      <c r="B386" s="57" t="s">
        <v>440</v>
      </c>
      <c r="C386" s="58" t="s">
        <v>289</v>
      </c>
      <c r="D386" s="59" t="s">
        <v>294</v>
      </c>
      <c r="E386" s="60"/>
      <c r="F386" s="81"/>
      <c r="G386" s="320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5.2" hidden="1" customHeight="1">
      <c r="A387" s="342"/>
      <c r="B387" s="57" t="s">
        <v>419</v>
      </c>
      <c r="C387" s="58" t="s">
        <v>79</v>
      </c>
      <c r="D387" s="59" t="s">
        <v>288</v>
      </c>
      <c r="E387" s="60"/>
      <c r="F387" s="81"/>
      <c r="G387" s="3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5.2" hidden="1" customHeight="1">
      <c r="A388" s="342"/>
      <c r="B388" s="57" t="s">
        <v>290</v>
      </c>
      <c r="C388" s="58" t="s">
        <v>79</v>
      </c>
      <c r="D388" s="59" t="s">
        <v>291</v>
      </c>
      <c r="E388" s="60"/>
      <c r="F388" s="81"/>
      <c r="G388" s="320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5.2" hidden="1" customHeight="1">
      <c r="A389" s="342"/>
      <c r="B389" s="57" t="s">
        <v>452</v>
      </c>
      <c r="C389" s="58" t="s">
        <v>280</v>
      </c>
      <c r="D389" s="59" t="s">
        <v>291</v>
      </c>
      <c r="E389" s="60"/>
      <c r="F389" s="81"/>
      <c r="G389" s="3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0</v>
      </c>
      <c r="I572" s="94">
        <f>SUM(I381:I571)</f>
        <v>0</v>
      </c>
      <c r="J572" s="121">
        <f>SUM(J381:J571)</f>
        <v>0</v>
      </c>
      <c r="K572" s="121">
        <f>SUM(K381:K571)</f>
        <v>0</v>
      </c>
      <c r="L572" s="78">
        <f>IF(H572=0,0,(I572/H572*100))</f>
        <v>0</v>
      </c>
      <c r="M572" s="73">
        <f>IF(J572=0,0,(K572/J572*100))</f>
        <v>0</v>
      </c>
      <c r="N572" s="73">
        <v>6</v>
      </c>
      <c r="O572" s="73">
        <v>0</v>
      </c>
      <c r="P572" s="73">
        <f>N572/(N572+O572)*100</f>
        <v>100</v>
      </c>
      <c r="Q572" s="7"/>
      <c r="R572" s="7"/>
      <c r="S572" s="7"/>
      <c r="T572" s="7"/>
      <c r="U572" s="7"/>
      <c r="V572" s="7"/>
      <c r="W572" s="7"/>
    </row>
    <row r="573" spans="1:23" ht="15.2" customHeight="1">
      <c r="A573" s="314" t="s">
        <v>376</v>
      </c>
      <c r="B573" s="57" t="s">
        <v>453</v>
      </c>
      <c r="C573" s="58" t="s">
        <v>108</v>
      </c>
      <c r="D573" s="59"/>
      <c r="E573" s="60"/>
      <c r="F573" s="119"/>
      <c r="G573" s="8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5.2" customHeight="1" thickBot="1">
      <c r="A574" s="314"/>
      <c r="B574" s="57" t="s">
        <v>144</v>
      </c>
      <c r="C574" s="58" t="s">
        <v>108</v>
      </c>
      <c r="D574" s="59"/>
      <c r="E574" s="60"/>
      <c r="F574" s="81"/>
      <c r="G574" s="120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82</v>
      </c>
      <c r="C575" s="58" t="s">
        <v>58</v>
      </c>
      <c r="D575" s="58" t="s">
        <v>58</v>
      </c>
      <c r="E575" s="60" t="s">
        <v>192</v>
      </c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82</v>
      </c>
      <c r="C576" s="58" t="s">
        <v>49</v>
      </c>
      <c r="D576" s="58" t="s">
        <v>49</v>
      </c>
      <c r="E576" s="60" t="s">
        <v>192</v>
      </c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5.2" customHeight="1" thickBot="1">
      <c r="A578" s="344" t="s">
        <v>379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>
        <v>8</v>
      </c>
      <c r="O578" s="73">
        <v>0</v>
      </c>
      <c r="P578" s="73">
        <f>N578/(N578+O578)*100</f>
        <v>100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0</v>
      </c>
      <c r="I579" s="130">
        <f>I108+I248+I380+I572+I578</f>
        <v>0</v>
      </c>
      <c r="J579" s="130">
        <f>J108+J248+J380+J572+J578</f>
        <v>0</v>
      </c>
      <c r="K579" s="130">
        <f>K108+K248+K380+K572+K578</f>
        <v>0</v>
      </c>
      <c r="L579" s="78">
        <f>IF(H579=0,0,(I579/H579*100))</f>
        <v>0</v>
      </c>
      <c r="M579" s="73">
        <f>IF(J579=0,0,(K579/J579*100))</f>
        <v>0</v>
      </c>
      <c r="N579" s="73">
        <f>N578+N572+N380+N248+N108</f>
        <v>101</v>
      </c>
      <c r="O579" s="73">
        <f>O578+O572+O380+O248+O108</f>
        <v>6</v>
      </c>
      <c r="P579" s="73">
        <f>N579/(N579+O579)*100</f>
        <v>94.392523364485982</v>
      </c>
      <c r="Q579" s="7"/>
      <c r="R579" s="7"/>
      <c r="S579" s="7"/>
      <c r="T579" s="7"/>
      <c r="U579" s="7"/>
      <c r="V579" s="7"/>
      <c r="W579" s="7"/>
    </row>
    <row r="580" spans="1:23" ht="15.75">
      <c r="A580" s="345" t="s">
        <v>381</v>
      </c>
      <c r="B580" s="345"/>
      <c r="C580" s="345"/>
      <c r="D580" s="345"/>
      <c r="E580" s="345"/>
      <c r="F580" s="131"/>
      <c r="G580" s="346">
        <f>I579+K579</f>
        <v>0</v>
      </c>
      <c r="H580" s="346" t="e">
        <f>SUM(H109+H249+H273+H381+H573+"#REF!#REF!"+"#REF!#REF!")</f>
        <v>#VALUE!</v>
      </c>
      <c r="I580" s="346"/>
      <c r="J580" s="346"/>
      <c r="K580" s="346"/>
      <c r="L580" s="350" t="e">
        <f>(I579+K579)/(H579+J579)</f>
        <v>#DIV/0!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0</v>
      </c>
      <c r="I581" s="132">
        <f t="shared" si="0"/>
        <v>0</v>
      </c>
      <c r="J581" s="132">
        <f t="shared" si="0"/>
        <v>0</v>
      </c>
      <c r="K581" s="132">
        <f t="shared" si="0"/>
        <v>0</v>
      </c>
      <c r="L581" s="132">
        <f t="shared" si="0"/>
        <v>0</v>
      </c>
      <c r="M581" s="132">
        <f t="shared" si="0"/>
        <v>0</v>
      </c>
      <c r="N581" s="132">
        <f t="shared" si="0"/>
        <v>25</v>
      </c>
      <c r="O581" s="132">
        <f t="shared" si="0"/>
        <v>3</v>
      </c>
      <c r="P581" s="132">
        <f t="shared" si="0"/>
        <v>89.285714285714292</v>
      </c>
      <c r="Q581" s="7"/>
      <c r="R581" s="7"/>
      <c r="S581" s="7"/>
      <c r="T581" s="7"/>
      <c r="U581" s="7"/>
      <c r="V581" s="7"/>
      <c r="W581" s="7"/>
    </row>
    <row r="582" spans="1:23" ht="15.75">
      <c r="A582" s="351" t="s">
        <v>383</v>
      </c>
      <c r="B582" s="351"/>
      <c r="C582" s="351"/>
      <c r="D582" s="351"/>
      <c r="E582" s="351"/>
      <c r="F582" s="131"/>
      <c r="G582" s="132"/>
      <c r="H582" s="132">
        <f t="shared" ref="H582:P582" si="1">H134+H181+H197</f>
        <v>0</v>
      </c>
      <c r="I582" s="132">
        <f t="shared" si="1"/>
        <v>0</v>
      </c>
      <c r="J582" s="132">
        <f t="shared" si="1"/>
        <v>0</v>
      </c>
      <c r="K582" s="132">
        <f t="shared" si="1"/>
        <v>0</v>
      </c>
      <c r="L582" s="132">
        <f t="shared" si="1"/>
        <v>0</v>
      </c>
      <c r="M582" s="132">
        <f t="shared" si="1"/>
        <v>0</v>
      </c>
      <c r="N582" s="132">
        <f t="shared" si="1"/>
        <v>25</v>
      </c>
      <c r="O582" s="132">
        <f t="shared" si="1"/>
        <v>2</v>
      </c>
      <c r="P582" s="132">
        <f t="shared" si="1"/>
        <v>277.77777777777777</v>
      </c>
      <c r="Q582" s="7"/>
      <c r="R582" s="7"/>
      <c r="S582" s="7"/>
      <c r="T582" s="7"/>
      <c r="U582" s="7"/>
      <c r="V582" s="7"/>
      <c r="W582" s="7"/>
    </row>
    <row r="583" spans="1:23" ht="15.75">
      <c r="A583" s="351" t="s">
        <v>384</v>
      </c>
      <c r="B583" s="351"/>
      <c r="C583" s="351"/>
      <c r="D583" s="351"/>
      <c r="E583" s="351"/>
      <c r="F583" s="131"/>
      <c r="G583" s="132"/>
      <c r="H583" s="132">
        <f>H247+H212</f>
        <v>0</v>
      </c>
      <c r="I583" s="132">
        <f>I247+I212</f>
        <v>0</v>
      </c>
      <c r="J583" s="132">
        <f>J247+J212</f>
        <v>0</v>
      </c>
      <c r="K583" s="132">
        <f>K247+K212</f>
        <v>0</v>
      </c>
      <c r="L583" s="132">
        <f>L247</f>
        <v>0</v>
      </c>
      <c r="M583" s="132">
        <f>M247</f>
        <v>0</v>
      </c>
      <c r="N583" s="132">
        <f>N247</f>
        <v>0</v>
      </c>
      <c r="O583" s="132">
        <f>O247</f>
        <v>0</v>
      </c>
      <c r="P583" s="132" t="e">
        <f>P247</f>
        <v>#DIV/0!</v>
      </c>
      <c r="Q583" s="7"/>
      <c r="R583" s="7"/>
      <c r="S583" s="7"/>
      <c r="T583" s="7"/>
      <c r="U583" s="7"/>
      <c r="V583" s="7"/>
      <c r="W583" s="7"/>
    </row>
    <row r="584" spans="1:23" ht="15.75">
      <c r="A584" s="351" t="s">
        <v>553</v>
      </c>
      <c r="B584" s="351"/>
      <c r="C584" s="351"/>
      <c r="D584" s="351"/>
      <c r="E584" s="351"/>
      <c r="F584" s="131"/>
      <c r="G584" s="132"/>
      <c r="H584" s="132" t="s">
        <v>385</v>
      </c>
      <c r="I584" s="132" t="s">
        <v>385</v>
      </c>
      <c r="J584" s="132" t="s">
        <v>385</v>
      </c>
      <c r="K584" s="132" t="s">
        <v>385</v>
      </c>
      <c r="L584" s="132" t="s">
        <v>385</v>
      </c>
      <c r="M584" s="132" t="s">
        <v>385</v>
      </c>
      <c r="N584" s="132" t="s">
        <v>385</v>
      </c>
      <c r="O584" s="132" t="s">
        <v>385</v>
      </c>
      <c r="P584" s="132" t="s">
        <v>385</v>
      </c>
      <c r="Q584" s="7"/>
      <c r="R584" s="7"/>
      <c r="S584" s="7"/>
      <c r="T584" s="7"/>
      <c r="U584" s="7"/>
      <c r="V584" s="7"/>
      <c r="W584" s="7"/>
    </row>
    <row r="585" spans="1:23" ht="15.75">
      <c r="A585" s="351" t="s">
        <v>386</v>
      </c>
      <c r="B585" s="351"/>
      <c r="C585" s="351"/>
      <c r="D585" s="351"/>
      <c r="E585" s="351"/>
      <c r="F585" s="131"/>
      <c r="G585" s="132"/>
      <c r="H585" s="132">
        <f t="shared" ref="H585:P585" si="2">H287</f>
        <v>0</v>
      </c>
      <c r="I585" s="132">
        <f t="shared" si="2"/>
        <v>0</v>
      </c>
      <c r="J585" s="132">
        <f t="shared" si="2"/>
        <v>0</v>
      </c>
      <c r="K585" s="132">
        <f t="shared" si="2"/>
        <v>0</v>
      </c>
      <c r="L585" s="132">
        <f t="shared" si="2"/>
        <v>0</v>
      </c>
      <c r="M585" s="132">
        <f t="shared" si="2"/>
        <v>0</v>
      </c>
      <c r="N585" s="132">
        <f t="shared" si="2"/>
        <v>11</v>
      </c>
      <c r="O585" s="132">
        <f t="shared" si="2"/>
        <v>0</v>
      </c>
      <c r="P585" s="132">
        <f t="shared" si="2"/>
        <v>100</v>
      </c>
      <c r="Q585" s="7"/>
      <c r="R585" s="7"/>
      <c r="S585" s="7"/>
      <c r="T585" s="7"/>
      <c r="U585" s="7"/>
      <c r="V585" s="7"/>
      <c r="W585" s="7"/>
    </row>
    <row r="586" spans="1:23" ht="15.75">
      <c r="A586" s="351" t="s">
        <v>387</v>
      </c>
      <c r="B586" s="351"/>
      <c r="C586" s="351"/>
      <c r="D586" s="351"/>
      <c r="E586" s="351"/>
      <c r="F586" s="131"/>
      <c r="G586" s="132"/>
      <c r="H586" s="132">
        <f t="shared" ref="H586:P586" si="3">H379+H324</f>
        <v>0</v>
      </c>
      <c r="I586" s="132">
        <f t="shared" si="3"/>
        <v>0</v>
      </c>
      <c r="J586" s="132">
        <f t="shared" si="3"/>
        <v>0</v>
      </c>
      <c r="K586" s="132">
        <f t="shared" si="3"/>
        <v>0</v>
      </c>
      <c r="L586" s="132">
        <f t="shared" si="3"/>
        <v>0</v>
      </c>
      <c r="M586" s="132">
        <f t="shared" si="3"/>
        <v>0</v>
      </c>
      <c r="N586" s="132">
        <f t="shared" si="3"/>
        <v>26</v>
      </c>
      <c r="O586" s="132">
        <f t="shared" si="3"/>
        <v>1</v>
      </c>
      <c r="P586" s="132">
        <f t="shared" si="3"/>
        <v>195</v>
      </c>
      <c r="Q586" s="7"/>
      <c r="R586" s="7"/>
      <c r="S586" s="7"/>
      <c r="T586" s="7"/>
      <c r="U586" s="7"/>
      <c r="V586" s="7"/>
      <c r="W586" s="7"/>
    </row>
    <row r="587" spans="1:23" ht="15.75">
      <c r="A587" s="351" t="s">
        <v>388</v>
      </c>
      <c r="B587" s="351"/>
      <c r="C587" s="351"/>
      <c r="D587" s="351"/>
      <c r="E587" s="351"/>
      <c r="F587" s="131"/>
      <c r="G587" s="132"/>
      <c r="H587" s="132">
        <f t="shared" ref="H587:P587" si="4">H572</f>
        <v>0</v>
      </c>
      <c r="I587" s="132">
        <f t="shared" si="4"/>
        <v>0</v>
      </c>
      <c r="J587" s="132">
        <f t="shared" si="4"/>
        <v>0</v>
      </c>
      <c r="K587" s="132">
        <f t="shared" si="4"/>
        <v>0</v>
      </c>
      <c r="L587" s="132">
        <f t="shared" si="4"/>
        <v>0</v>
      </c>
      <c r="M587" s="132">
        <f t="shared" si="4"/>
        <v>0</v>
      </c>
      <c r="N587" s="132">
        <f t="shared" si="4"/>
        <v>6</v>
      </c>
      <c r="O587" s="132">
        <f t="shared" si="4"/>
        <v>0</v>
      </c>
      <c r="P587" s="132">
        <f t="shared" si="4"/>
        <v>100</v>
      </c>
      <c r="Q587" s="7"/>
      <c r="R587" s="7"/>
      <c r="S587" s="7"/>
      <c r="T587" s="7"/>
      <c r="U587" s="7"/>
      <c r="V587" s="7"/>
      <c r="W587" s="7"/>
    </row>
    <row r="588" spans="1:23" ht="15.75">
      <c r="A588" s="351" t="s">
        <v>428</v>
      </c>
      <c r="B588" s="351"/>
      <c r="C588" s="351"/>
      <c r="D588" s="351"/>
      <c r="E588" s="351"/>
      <c r="F588" s="131"/>
      <c r="G588" s="132"/>
      <c r="H588" s="132">
        <f t="shared" ref="H588:P588" si="5">H578</f>
        <v>0</v>
      </c>
      <c r="I588" s="132">
        <f t="shared" si="5"/>
        <v>0</v>
      </c>
      <c r="J588" s="132">
        <f t="shared" si="5"/>
        <v>0</v>
      </c>
      <c r="K588" s="132">
        <f t="shared" si="5"/>
        <v>0</v>
      </c>
      <c r="L588" s="132">
        <f t="shared" si="5"/>
        <v>0</v>
      </c>
      <c r="M588" s="132">
        <f t="shared" si="5"/>
        <v>0</v>
      </c>
      <c r="N588" s="132">
        <f t="shared" si="5"/>
        <v>8</v>
      </c>
      <c r="O588" s="132">
        <f t="shared" si="5"/>
        <v>0</v>
      </c>
      <c r="P588" s="132">
        <f t="shared" si="5"/>
        <v>100</v>
      </c>
      <c r="Q588" s="7"/>
      <c r="R588" s="7"/>
      <c r="S588" s="7"/>
      <c r="T588" s="7"/>
      <c r="U588" s="7"/>
      <c r="V588" s="7"/>
      <c r="W588" s="7"/>
    </row>
    <row r="589" spans="1:23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"/>
      <c r="O589" s="3"/>
      <c r="P589" s="3"/>
      <c r="Q589" s="7"/>
      <c r="R589" s="7"/>
      <c r="S589" s="7"/>
      <c r="T589" s="7"/>
      <c r="U589" s="7"/>
      <c r="V589" s="7"/>
      <c r="W589" s="7"/>
    </row>
    <row r="590" spans="1:23" ht="15" thickTop="1">
      <c r="A590" s="353" t="s">
        <v>582</v>
      </c>
      <c r="B590" s="353"/>
      <c r="C590" s="353"/>
      <c r="D590" s="353"/>
      <c r="E590" s="353"/>
      <c r="F590" s="353"/>
      <c r="G590" s="353"/>
      <c r="H590" s="353"/>
      <c r="I590" s="353"/>
      <c r="J590" s="353"/>
      <c r="K590" s="353"/>
      <c r="L590" s="353"/>
      <c r="M590" s="353"/>
      <c r="N590" s="134"/>
      <c r="O590" s="134"/>
      <c r="P590" s="134"/>
      <c r="Q590" s="7"/>
      <c r="R590" s="7"/>
      <c r="S590" s="7"/>
      <c r="T590" s="7"/>
      <c r="U590" s="7"/>
      <c r="V590" s="7"/>
      <c r="W590" s="7"/>
    </row>
    <row r="591" spans="1:23" ht="15">
      <c r="A591" s="135"/>
      <c r="B591" s="136"/>
      <c r="C591" s="137"/>
      <c r="D591" s="138"/>
      <c r="E591" s="136"/>
      <c r="F591" s="136"/>
      <c r="G591" s="139"/>
      <c r="H591" s="140"/>
      <c r="I591" s="141"/>
      <c r="J591" s="354" t="s">
        <v>390</v>
      </c>
      <c r="K591" s="354"/>
      <c r="L591" s="354"/>
      <c r="M591" s="354"/>
      <c r="N591" s="299"/>
      <c r="O591" s="299"/>
      <c r="P591" s="299"/>
      <c r="Q591" s="7"/>
      <c r="R591" s="7"/>
      <c r="S591" s="7"/>
      <c r="T591" s="7"/>
      <c r="U591" s="7"/>
      <c r="V591" s="7"/>
      <c r="W591" s="7"/>
    </row>
    <row r="592" spans="1:23" ht="15">
      <c r="A592" s="143"/>
      <c r="B592" s="144"/>
      <c r="C592" s="144"/>
      <c r="D592" s="145"/>
      <c r="E592" s="146"/>
      <c r="F592" s="144"/>
      <c r="G592" s="147"/>
      <c r="H592" s="148"/>
      <c r="I592" s="149"/>
      <c r="J592" s="150"/>
      <c r="K592" s="144"/>
      <c r="L592" s="144"/>
      <c r="M592" s="151"/>
      <c r="N592" s="151"/>
      <c r="O592" s="151"/>
      <c r="P592" s="151"/>
      <c r="Q592" s="7"/>
      <c r="R592" s="7"/>
      <c r="S592" s="7"/>
      <c r="T592" s="7"/>
      <c r="U592" s="7"/>
      <c r="V592" s="7"/>
      <c r="W592" s="7"/>
    </row>
    <row r="593" spans="1:23" ht="15.75">
      <c r="A593" s="347" t="s">
        <v>841</v>
      </c>
      <c r="B593" s="347"/>
      <c r="C593" s="347"/>
      <c r="D593" s="348" t="s">
        <v>843</v>
      </c>
      <c r="E593" s="348"/>
      <c r="F593" s="348"/>
      <c r="G593" s="348"/>
      <c r="H593" s="348"/>
      <c r="I593" s="348"/>
      <c r="J593" s="349" t="s">
        <v>391</v>
      </c>
      <c r="K593" s="349"/>
      <c r="L593" s="349"/>
      <c r="M593" s="349"/>
      <c r="N593" s="298"/>
      <c r="O593" s="298"/>
      <c r="P593" s="298"/>
      <c r="Q593" s="7"/>
      <c r="R593" s="7"/>
      <c r="S593" s="7"/>
      <c r="T593" s="7"/>
      <c r="U593" s="7"/>
      <c r="V593" s="7"/>
      <c r="W593" s="7"/>
    </row>
    <row r="594" spans="1:23" ht="15.75" thickBot="1">
      <c r="A594" s="355" t="s">
        <v>842</v>
      </c>
      <c r="B594" s="355"/>
      <c r="C594" s="355"/>
      <c r="D594" s="356" t="s">
        <v>392</v>
      </c>
      <c r="E594" s="356"/>
      <c r="F594" s="356"/>
      <c r="G594" s="356"/>
      <c r="H594" s="356"/>
      <c r="I594" s="356"/>
      <c r="J594" s="357" t="s">
        <v>393</v>
      </c>
      <c r="K594" s="357"/>
      <c r="L594" s="357"/>
      <c r="M594" s="357"/>
      <c r="N594" s="300"/>
      <c r="O594" s="300"/>
      <c r="P594" s="300"/>
      <c r="Q594" s="7"/>
      <c r="R594" s="7"/>
      <c r="S594" s="7"/>
      <c r="T594" s="7"/>
      <c r="U594" s="7"/>
      <c r="V594" s="7"/>
      <c r="W594" s="7"/>
    </row>
    <row r="595" spans="1:23" ht="15" thickTop="1">
      <c r="A595" s="154"/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154" t="s">
        <v>394</v>
      </c>
      <c r="B596" s="154"/>
      <c r="C596" s="154"/>
      <c r="D596" s="154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395</v>
      </c>
      <c r="B597" s="358"/>
      <c r="C597" s="173">
        <f>Total!B37</f>
        <v>57589</v>
      </c>
      <c r="D597" s="157"/>
      <c r="E597" s="155"/>
      <c r="F597" s="154"/>
      <c r="G597" s="155"/>
      <c r="H597" s="156"/>
      <c r="I597" s="156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 ht="14.25">
      <c r="A598" s="358" t="s">
        <v>396</v>
      </c>
      <c r="B598" s="358"/>
      <c r="C598" s="158">
        <f>Total!C37</f>
        <v>6904</v>
      </c>
      <c r="D598" s="159"/>
      <c r="E598" s="160"/>
      <c r="F598" s="7"/>
      <c r="G598" s="160"/>
      <c r="H598" s="161"/>
      <c r="I598" s="161"/>
      <c r="J598" s="154"/>
      <c r="K598" s="154"/>
      <c r="L598" s="154"/>
      <c r="M598" s="154"/>
      <c r="N598" s="154"/>
      <c r="O598" s="154"/>
      <c r="P598" s="154"/>
      <c r="Q598" s="7"/>
      <c r="R598" s="7"/>
      <c r="S598" s="7"/>
      <c r="T598" s="7"/>
      <c r="U598" s="7"/>
      <c r="V598" s="7"/>
      <c r="W598" s="7"/>
    </row>
    <row r="599" spans="1:23">
      <c r="C599" s="35">
        <f>SUM(C597:C598)</f>
        <v>64493</v>
      </c>
    </row>
  </sheetData>
  <sheetProtection selectLockedCells="1" selectUnlockedCells="1"/>
  <mergeCells count="80">
    <mergeCell ref="A597:B597"/>
    <mergeCell ref="A598:B598"/>
    <mergeCell ref="B212:G212"/>
    <mergeCell ref="G198:G203"/>
    <mergeCell ref="A593:C593"/>
    <mergeCell ref="D593:I593"/>
    <mergeCell ref="A572:F572"/>
    <mergeCell ref="A573:A577"/>
    <mergeCell ref="A578:F578"/>
    <mergeCell ref="A579:G579"/>
    <mergeCell ref="A585:E585"/>
    <mergeCell ref="A380:G380"/>
    <mergeCell ref="A381:A571"/>
    <mergeCell ref="G381:G389"/>
    <mergeCell ref="A249:A379"/>
    <mergeCell ref="G250:G260"/>
    <mergeCell ref="J593:M593"/>
    <mergeCell ref="A594:C594"/>
    <mergeCell ref="D594:I594"/>
    <mergeCell ref="J594:M594"/>
    <mergeCell ref="A586:E586"/>
    <mergeCell ref="A587:E587"/>
    <mergeCell ref="A588:E588"/>
    <mergeCell ref="A589:M589"/>
    <mergeCell ref="A590:M590"/>
    <mergeCell ref="J591:M591"/>
    <mergeCell ref="L580:M580"/>
    <mergeCell ref="A581:E581"/>
    <mergeCell ref="A582:E582"/>
    <mergeCell ref="A583:E583"/>
    <mergeCell ref="A584:E584"/>
    <mergeCell ref="A580:E580"/>
    <mergeCell ref="G580:K580"/>
    <mergeCell ref="N381:O381"/>
    <mergeCell ref="H481:H483"/>
    <mergeCell ref="H506:H507"/>
    <mergeCell ref="I560:I561"/>
    <mergeCell ref="H562:H563"/>
    <mergeCell ref="B324:G324"/>
    <mergeCell ref="B379:G379"/>
    <mergeCell ref="N182:O182"/>
    <mergeCell ref="G183:G187"/>
    <mergeCell ref="N184:O184"/>
    <mergeCell ref="B197:G197"/>
    <mergeCell ref="B247:G247"/>
    <mergeCell ref="A248:F248"/>
    <mergeCell ref="N250:O250"/>
    <mergeCell ref="N252:O252"/>
    <mergeCell ref="B287:G287"/>
    <mergeCell ref="L288:M288"/>
    <mergeCell ref="N288:O288"/>
    <mergeCell ref="N110:O110"/>
    <mergeCell ref="B134:G134"/>
    <mergeCell ref="G135:G140"/>
    <mergeCell ref="N136:O136"/>
    <mergeCell ref="N140:O140"/>
    <mergeCell ref="B181:G181"/>
    <mergeCell ref="H69:H70"/>
    <mergeCell ref="B74:G74"/>
    <mergeCell ref="G75:G80"/>
    <mergeCell ref="B107:G107"/>
    <mergeCell ref="A108:F108"/>
    <mergeCell ref="A109:A247"/>
    <mergeCell ref="G110:G117"/>
    <mergeCell ref="A13:A107"/>
    <mergeCell ref="G14:G20"/>
    <mergeCell ref="B48:G48"/>
    <mergeCell ref="G49:G65"/>
    <mergeCell ref="P8:P11"/>
    <mergeCell ref="C9:F9"/>
    <mergeCell ref="D10:F10"/>
    <mergeCell ref="D11:F11"/>
    <mergeCell ref="D12:F12"/>
    <mergeCell ref="N51:N57"/>
    <mergeCell ref="A3:K3"/>
    <mergeCell ref="B7:I7"/>
    <mergeCell ref="A8:G8"/>
    <mergeCell ref="H8:I9"/>
    <mergeCell ref="J8:K9"/>
    <mergeCell ref="N8:O9"/>
  </mergeCells>
  <pageMargins left="0.78749999999999998" right="0.78749999999999998" top="1.0527777777777778" bottom="1.0527777777777778" header="0.78749999999999998" footer="0.78749999999999998"/>
  <pageSetup firstPageNumber="0" orientation="portrait" horizontalDpi="300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AE599"/>
  <sheetViews>
    <sheetView zoomScale="80" zoomScaleNormal="80" workbookViewId="0">
      <pane xSplit="6" ySplit="12" topLeftCell="G578" activePane="bottomRight" state="frozen"/>
      <selection pane="topRight" activeCell="G1" sqref="G1"/>
      <selection pane="bottomLeft" activeCell="A13" sqref="A13"/>
      <selection pane="bottomRight" activeCell="A591" sqref="A591:P594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24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611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0</v>
      </c>
      <c r="Z6" s="7"/>
      <c r="AA6" s="7"/>
      <c r="AB6" s="7"/>
      <c r="AC6" s="7"/>
      <c r="AD6" s="7"/>
      <c r="AE6" s="7"/>
    </row>
    <row r="7" spans="1:31">
      <c r="A7" s="3"/>
      <c r="B7" s="306" t="s">
        <v>16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57" t="s">
        <v>39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customHeight="1">
      <c r="A14" s="325"/>
      <c r="B14" s="57" t="s">
        <v>39</v>
      </c>
      <c r="C14" s="58"/>
      <c r="D14" s="59"/>
      <c r="E14" s="60"/>
      <c r="F14" s="61"/>
      <c r="G14" s="384"/>
      <c r="H14" s="62"/>
      <c r="I14" s="63"/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57" t="s">
        <v>41</v>
      </c>
      <c r="C15" s="58"/>
      <c r="D15" s="59"/>
      <c r="E15" s="60"/>
      <c r="F15" s="61"/>
      <c r="G15" s="384"/>
      <c r="H15" s="62"/>
      <c r="I15" s="63"/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2.75" customHeight="1" thickBot="1">
      <c r="A16" s="325"/>
      <c r="B16" s="57" t="s">
        <v>40</v>
      </c>
      <c r="C16" s="58"/>
      <c r="D16" s="59"/>
      <c r="E16" s="60"/>
      <c r="F16" s="61"/>
      <c r="G16" s="384"/>
      <c r="H16" s="62"/>
      <c r="I16" s="62"/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2.75" hidden="1" customHeight="1">
      <c r="A17" s="325"/>
      <c r="B17" s="57" t="s">
        <v>40</v>
      </c>
      <c r="C17" s="58"/>
      <c r="D17" s="59"/>
      <c r="E17" s="60"/>
      <c r="F17" s="61"/>
      <c r="G17" s="384"/>
      <c r="H17" s="62"/>
      <c r="I17" s="62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41</v>
      </c>
      <c r="C18" s="58"/>
      <c r="D18" s="59"/>
      <c r="E18" s="60"/>
      <c r="F18" s="61"/>
      <c r="G18" s="384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41</v>
      </c>
      <c r="C19" s="58"/>
      <c r="D19" s="59"/>
      <c r="E19" s="60"/>
      <c r="F19" s="61"/>
      <c r="G19" s="384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384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0</v>
      </c>
      <c r="I48" s="69">
        <f>SUM(I13:I47)</f>
        <v>0</v>
      </c>
      <c r="J48" s="70">
        <f>SUM(J13:J47)</f>
        <v>0</v>
      </c>
      <c r="K48" s="70">
        <f>SUM(K13:K47)</f>
        <v>0</v>
      </c>
      <c r="L48" s="71">
        <f>IF(H48=0,0,(I48/H48*100))</f>
        <v>0</v>
      </c>
      <c r="M48" s="72">
        <f>IF(K48=0,0,(J48/K48*100))</f>
        <v>0</v>
      </c>
      <c r="N48" s="72">
        <v>10</v>
      </c>
      <c r="O48" s="72">
        <v>14</v>
      </c>
      <c r="P48" s="73">
        <f>N48/(N48+O48)*100</f>
        <v>41.666666666666671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63</v>
      </c>
      <c r="C49" s="58" t="s">
        <v>54</v>
      </c>
      <c r="D49" s="59" t="s">
        <v>43</v>
      </c>
      <c r="E49" s="60"/>
      <c r="F49" s="61"/>
      <c r="G49" s="326"/>
      <c r="H49" s="62"/>
      <c r="I49" s="62"/>
      <c r="J49" s="58"/>
      <c r="K49" s="55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41</v>
      </c>
      <c r="C50" s="59" t="s">
        <v>43</v>
      </c>
      <c r="D50" s="59" t="s">
        <v>43</v>
      </c>
      <c r="E50" s="60"/>
      <c r="F50" s="61"/>
      <c r="G50" s="326"/>
      <c r="H50" s="62"/>
      <c r="I50" s="62"/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40</v>
      </c>
      <c r="C51" s="58" t="s">
        <v>42</v>
      </c>
      <c r="D51" s="59" t="s">
        <v>43</v>
      </c>
      <c r="E51" s="60"/>
      <c r="F51" s="61"/>
      <c r="G51" s="326"/>
      <c r="H51" s="62"/>
      <c r="I51" s="62"/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2.75" customHeight="1">
      <c r="A52" s="325"/>
      <c r="B52" s="57" t="s">
        <v>39</v>
      </c>
      <c r="C52" s="58" t="s">
        <v>42</v>
      </c>
      <c r="D52" s="59" t="s">
        <v>43</v>
      </c>
      <c r="E52" s="60"/>
      <c r="F52" s="61"/>
      <c r="G52" s="326"/>
      <c r="H52" s="64"/>
      <c r="I52" s="64"/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2.75" customHeight="1">
      <c r="A53" s="325"/>
      <c r="B53" s="57" t="s">
        <v>39</v>
      </c>
      <c r="C53" s="58" t="s">
        <v>42</v>
      </c>
      <c r="D53" s="59" t="s">
        <v>58</v>
      </c>
      <c r="E53" s="60"/>
      <c r="F53" s="61"/>
      <c r="G53" s="326"/>
      <c r="H53" s="64"/>
      <c r="I53" s="64"/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customHeight="1">
      <c r="A54" s="325"/>
      <c r="B54" s="57" t="s">
        <v>50</v>
      </c>
      <c r="C54" s="58" t="s">
        <v>42</v>
      </c>
      <c r="D54" s="59" t="s">
        <v>43</v>
      </c>
      <c r="E54" s="60"/>
      <c r="F54" s="61"/>
      <c r="G54" s="326"/>
      <c r="H54" s="64"/>
      <c r="I54" s="64"/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customHeight="1">
      <c r="A55" s="325"/>
      <c r="B55" s="57" t="s">
        <v>50</v>
      </c>
      <c r="C55" s="58" t="s">
        <v>42</v>
      </c>
      <c r="D55" s="59" t="s">
        <v>49</v>
      </c>
      <c r="E55" s="60"/>
      <c r="F55" s="61"/>
      <c r="G55" s="326"/>
      <c r="H55" s="64"/>
      <c r="I55" s="64"/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customHeight="1" thickBot="1">
      <c r="A56" s="325"/>
      <c r="B56" s="57" t="s">
        <v>63</v>
      </c>
      <c r="C56" s="59" t="s">
        <v>43</v>
      </c>
      <c r="D56" s="59" t="s">
        <v>43</v>
      </c>
      <c r="E56" s="60"/>
      <c r="F56" s="61"/>
      <c r="G56" s="326"/>
      <c r="H56" s="64"/>
      <c r="I56" s="64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2.75" hidden="1" customHeight="1">
      <c r="A57" s="325"/>
      <c r="B57" s="57" t="s">
        <v>460</v>
      </c>
      <c r="C57" s="59" t="s">
        <v>79</v>
      </c>
      <c r="D57" s="59" t="s">
        <v>79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57" t="s">
        <v>333</v>
      </c>
      <c r="C58" s="58" t="s">
        <v>42</v>
      </c>
      <c r="D58" s="59" t="s">
        <v>161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535</v>
      </c>
      <c r="C59" s="58" t="s">
        <v>54</v>
      </c>
      <c r="D59" s="59" t="s">
        <v>127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62</v>
      </c>
      <c r="C60" s="58" t="s">
        <v>186</v>
      </c>
      <c r="D60" s="58" t="s">
        <v>186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0</v>
      </c>
      <c r="I74" s="77">
        <f>SUM(I49:I73)</f>
        <v>0</v>
      </c>
      <c r="J74" s="77">
        <f>SUM(J49:J73)</f>
        <v>0</v>
      </c>
      <c r="K74" s="77">
        <f>SUM(K49:K73)</f>
        <v>0</v>
      </c>
      <c r="L74" s="78">
        <f>IF(H74=0,0,(I74/H74*100))</f>
        <v>0</v>
      </c>
      <c r="M74" s="73">
        <f>IF(K74=0,0,(I74/K74*100))</f>
        <v>0</v>
      </c>
      <c r="N74" s="73">
        <v>17</v>
      </c>
      <c r="O74" s="73">
        <v>1</v>
      </c>
      <c r="P74" s="73">
        <f>N74/(N74+O74)*100</f>
        <v>94.444444444444443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75</v>
      </c>
      <c r="C75" s="58" t="s">
        <v>76</v>
      </c>
      <c r="D75" s="58" t="s">
        <v>77</v>
      </c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0</v>
      </c>
      <c r="I108" s="77">
        <f>I74+I107</f>
        <v>0</v>
      </c>
      <c r="J108" s="77">
        <f>J74+J107</f>
        <v>0</v>
      </c>
      <c r="K108" s="77">
        <f>K74+K107</f>
        <v>0</v>
      </c>
      <c r="L108" s="78">
        <f>IF(H108=0,0,(I108/H108*100))</f>
        <v>0</v>
      </c>
      <c r="M108" s="73">
        <f>IF(K108=0,0,(I108/K108*100))</f>
        <v>0</v>
      </c>
      <c r="N108" s="77">
        <f>N48+N74</f>
        <v>27</v>
      </c>
      <c r="O108" s="77">
        <f>O48+O74</f>
        <v>15</v>
      </c>
      <c r="P108" s="73">
        <f>N108/(N108+O108)*100</f>
        <v>64.285714285714292</v>
      </c>
      <c r="Q108" s="7"/>
      <c r="R108" s="7"/>
      <c r="S108" s="7"/>
      <c r="T108" s="7"/>
      <c r="U108" s="7"/>
      <c r="V108" s="7"/>
      <c r="W108" s="7"/>
    </row>
    <row r="109" spans="1:23" ht="15.2" hidden="1" customHeight="1">
      <c r="A109" s="314" t="s">
        <v>106</v>
      </c>
      <c r="B109" s="57" t="s">
        <v>160</v>
      </c>
      <c r="C109" s="58" t="s">
        <v>108</v>
      </c>
      <c r="D109" s="59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573</v>
      </c>
      <c r="C110" s="58" t="s">
        <v>42</v>
      </c>
      <c r="D110" s="58" t="s">
        <v>116</v>
      </c>
      <c r="E110" s="60" t="s">
        <v>86</v>
      </c>
      <c r="F110" s="81"/>
      <c r="G110" s="359"/>
      <c r="H110" s="62"/>
      <c r="I110" s="62"/>
      <c r="J110" s="58"/>
      <c r="K110" s="83"/>
      <c r="L110" s="83"/>
      <c r="M110" s="84"/>
      <c r="N110" s="327"/>
      <c r="O110" s="327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2.75" customHeight="1">
      <c r="A111" s="314"/>
      <c r="B111" s="57" t="s">
        <v>508</v>
      </c>
      <c r="C111" s="58" t="s">
        <v>108</v>
      </c>
      <c r="D111" s="58"/>
      <c r="E111" s="60"/>
      <c r="F111" s="81"/>
      <c r="G111" s="359"/>
      <c r="H111" s="62"/>
      <c r="I111" s="62"/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2.75" customHeight="1">
      <c r="A112" s="314"/>
      <c r="B112" s="57" t="s">
        <v>545</v>
      </c>
      <c r="C112" s="58" t="s">
        <v>108</v>
      </c>
      <c r="D112" s="58"/>
      <c r="E112" s="60"/>
      <c r="F112" s="81"/>
      <c r="G112" s="359"/>
      <c r="H112" s="62"/>
      <c r="I112" s="62"/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customHeight="1">
      <c r="A113" s="314"/>
      <c r="B113" s="57" t="s">
        <v>501</v>
      </c>
      <c r="C113" s="58" t="s">
        <v>108</v>
      </c>
      <c r="D113" s="58"/>
      <c r="E113" s="60"/>
      <c r="F113" s="81"/>
      <c r="G113" s="359"/>
      <c r="H113" s="62"/>
      <c r="I113" s="62"/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customHeight="1" thickBot="1">
      <c r="A114" s="314"/>
      <c r="B114" s="57" t="s">
        <v>486</v>
      </c>
      <c r="C114" s="58" t="s">
        <v>108</v>
      </c>
      <c r="D114" s="58"/>
      <c r="E114" s="60"/>
      <c r="F114" s="81"/>
      <c r="G114" s="359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446</v>
      </c>
      <c r="C115" s="58" t="s">
        <v>108</v>
      </c>
      <c r="D115" s="58" t="s">
        <v>127</v>
      </c>
      <c r="E115" s="60"/>
      <c r="F115" s="81"/>
      <c r="G115" s="359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130</v>
      </c>
      <c r="C116" s="58" t="s">
        <v>108</v>
      </c>
      <c r="D116" s="58" t="s">
        <v>101</v>
      </c>
      <c r="E116" s="60"/>
      <c r="F116" s="81"/>
      <c r="G116" s="359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131</v>
      </c>
      <c r="C117" s="58" t="s">
        <v>108</v>
      </c>
      <c r="D117" s="59"/>
      <c r="E117" s="60"/>
      <c r="F117" s="81"/>
      <c r="G117" s="359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0</v>
      </c>
      <c r="I134" s="77">
        <f>SUM(I109:I133)</f>
        <v>0</v>
      </c>
      <c r="J134" s="77">
        <f>SUM(J109:J133)</f>
        <v>0</v>
      </c>
      <c r="K134" s="77">
        <f>SUM(K109:K133)</f>
        <v>0</v>
      </c>
      <c r="L134" s="78">
        <f>IF(H134=0,0,(I134/H134*100))</f>
        <v>0</v>
      </c>
      <c r="M134" s="73">
        <f>IF(K134=0,0,(I134/K134*100))</f>
        <v>0</v>
      </c>
      <c r="N134" s="73">
        <v>7</v>
      </c>
      <c r="O134" s="73">
        <v>2</v>
      </c>
      <c r="P134" s="73">
        <f>N134/(N134+O134)*100</f>
        <v>77.777777777777786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63</v>
      </c>
      <c r="C135" s="58" t="s">
        <v>54</v>
      </c>
      <c r="D135" s="58" t="s">
        <v>43</v>
      </c>
      <c r="E135" s="60"/>
      <c r="F135" s="81"/>
      <c r="G135" s="363"/>
      <c r="H135" s="58"/>
      <c r="I135" s="58"/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 thickBot="1">
      <c r="A136" s="314"/>
      <c r="B136" s="57" t="s">
        <v>78</v>
      </c>
      <c r="C136" s="58" t="s">
        <v>42</v>
      </c>
      <c r="D136" s="59" t="s">
        <v>101</v>
      </c>
      <c r="E136" s="60"/>
      <c r="F136" s="81"/>
      <c r="G136" s="363"/>
      <c r="H136" s="58"/>
      <c r="I136" s="58"/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hidden="1" customHeight="1">
      <c r="A137" s="314"/>
      <c r="B137" s="57" t="s">
        <v>153</v>
      </c>
      <c r="C137" s="58" t="s">
        <v>91</v>
      </c>
      <c r="D137" s="59" t="s">
        <v>156</v>
      </c>
      <c r="E137" s="60"/>
      <c r="F137" s="81"/>
      <c r="G137" s="363"/>
      <c r="H137" s="58"/>
      <c r="I137" s="58"/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hidden="1" customHeight="1">
      <c r="A138" s="314"/>
      <c r="B138" s="57" t="s">
        <v>153</v>
      </c>
      <c r="C138" s="58" t="s">
        <v>91</v>
      </c>
      <c r="D138" s="59" t="s">
        <v>161</v>
      </c>
      <c r="E138" s="60"/>
      <c r="F138" s="81"/>
      <c r="G138" s="363"/>
      <c r="H138" s="58"/>
      <c r="I138" s="58"/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hidden="1" customHeight="1">
      <c r="A139" s="314"/>
      <c r="B139" s="57" t="s">
        <v>153</v>
      </c>
      <c r="C139" s="58" t="s">
        <v>91</v>
      </c>
      <c r="D139" s="58" t="s">
        <v>152</v>
      </c>
      <c r="E139" s="60"/>
      <c r="F139" s="81"/>
      <c r="G139" s="363"/>
      <c r="H139" s="58"/>
      <c r="I139" s="58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hidden="1" customHeight="1">
      <c r="A140" s="314"/>
      <c r="B140" s="57" t="s">
        <v>89</v>
      </c>
      <c r="C140" s="58" t="s">
        <v>42</v>
      </c>
      <c r="D140" s="58" t="s">
        <v>161</v>
      </c>
      <c r="E140" s="60"/>
      <c r="F140" s="81"/>
      <c r="G140" s="363"/>
      <c r="H140" s="62"/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2.75" hidden="1" customHeight="1">
      <c r="A141" s="314"/>
      <c r="B141" s="57" t="s">
        <v>80</v>
      </c>
      <c r="C141" s="58" t="s">
        <v>42</v>
      </c>
      <c r="D141" s="58" t="s">
        <v>217</v>
      </c>
      <c r="E141" s="60"/>
      <c r="F141" s="81"/>
      <c r="G141" s="82"/>
      <c r="H141" s="62"/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5.2" hidden="1" customHeight="1">
      <c r="A142" s="314"/>
      <c r="B142" s="57" t="s">
        <v>160</v>
      </c>
      <c r="C142" s="58" t="s">
        <v>108</v>
      </c>
      <c r="D142" s="58"/>
      <c r="E142" s="60"/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5.2" hidden="1" customHeight="1">
      <c r="A143" s="314"/>
      <c r="B143" s="57" t="s">
        <v>112</v>
      </c>
      <c r="C143" s="58" t="s">
        <v>76</v>
      </c>
      <c r="D143" s="59" t="s">
        <v>524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299</v>
      </c>
      <c r="C144" s="58" t="s">
        <v>42</v>
      </c>
      <c r="D144" s="59" t="s">
        <v>126</v>
      </c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153</v>
      </c>
      <c r="C145" s="58" t="s">
        <v>91</v>
      </c>
      <c r="D145" s="59" t="s">
        <v>152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420</v>
      </c>
      <c r="C146" s="58"/>
      <c r="D146" s="59" t="s">
        <v>126</v>
      </c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436</v>
      </c>
      <c r="C147" s="58" t="s">
        <v>42</v>
      </c>
      <c r="D147" s="59" t="s">
        <v>49</v>
      </c>
      <c r="E147" s="60" t="s">
        <v>72</v>
      </c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/>
      <c r="C148" s="58"/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0</v>
      </c>
      <c r="I181" s="77">
        <f>SUM(I135:I180)</f>
        <v>0</v>
      </c>
      <c r="J181" s="77">
        <f>SUM(J135:J180)</f>
        <v>0</v>
      </c>
      <c r="K181" s="77">
        <f>SUM(K135:K180)</f>
        <v>0</v>
      </c>
      <c r="L181" s="78">
        <f>IF(H181=0,0,(I181/H181*100))</f>
        <v>0</v>
      </c>
      <c r="M181" s="73">
        <f>IF(K181=0,0,(I181/K181*100))</f>
        <v>0</v>
      </c>
      <c r="N181" s="73">
        <v>7</v>
      </c>
      <c r="O181" s="73">
        <v>1</v>
      </c>
      <c r="P181" s="73">
        <f>N181/(N181+O181)*100</f>
        <v>87.5</v>
      </c>
      <c r="Q181" s="7"/>
      <c r="R181" s="7"/>
      <c r="S181" s="7"/>
      <c r="T181" s="7"/>
      <c r="U181" s="7"/>
      <c r="V181" s="7"/>
      <c r="W181" s="7"/>
    </row>
    <row r="182" spans="1:23" ht="15.2" customHeight="1" thickBot="1">
      <c r="A182" s="314"/>
      <c r="B182" s="57" t="s">
        <v>460</v>
      </c>
      <c r="C182" s="58" t="s">
        <v>306</v>
      </c>
      <c r="D182" s="59" t="s">
        <v>116</v>
      </c>
      <c r="E182" s="60"/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customHeight="1">
      <c r="A183" s="314"/>
      <c r="B183" s="57" t="s">
        <v>153</v>
      </c>
      <c r="C183" s="58" t="s">
        <v>91</v>
      </c>
      <c r="D183" s="59" t="s">
        <v>216</v>
      </c>
      <c r="E183" s="60"/>
      <c r="F183" s="81"/>
      <c r="G183" s="329"/>
      <c r="H183" s="58"/>
      <c r="I183" s="58"/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customHeight="1">
      <c r="A184" s="314"/>
      <c r="B184" s="57" t="s">
        <v>89</v>
      </c>
      <c r="C184" s="58" t="s">
        <v>42</v>
      </c>
      <c r="D184" s="59" t="s">
        <v>161</v>
      </c>
      <c r="E184" s="60"/>
      <c r="F184" s="81"/>
      <c r="G184" s="329"/>
      <c r="H184" s="58"/>
      <c r="I184" s="58"/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2.75" customHeight="1" thickBot="1">
      <c r="A185" s="314"/>
      <c r="B185" s="57" t="s">
        <v>612</v>
      </c>
      <c r="C185" s="58"/>
      <c r="D185" s="59" t="s">
        <v>79</v>
      </c>
      <c r="E185" s="60"/>
      <c r="F185" s="81"/>
      <c r="G185" s="329"/>
      <c r="H185" s="58"/>
      <c r="I185" s="58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hidden="1" customHeight="1">
      <c r="A186" s="314"/>
      <c r="B186" s="57" t="s">
        <v>153</v>
      </c>
      <c r="C186" s="58" t="s">
        <v>91</v>
      </c>
      <c r="D186" s="59" t="s">
        <v>217</v>
      </c>
      <c r="E186" s="60"/>
      <c r="F186" s="81"/>
      <c r="G186" s="329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456</v>
      </c>
      <c r="C187" s="59" t="s">
        <v>108</v>
      </c>
      <c r="D187" s="59"/>
      <c r="E187" s="60"/>
      <c r="F187" s="81"/>
      <c r="G187" s="329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567</v>
      </c>
      <c r="C188" s="59" t="s">
        <v>79</v>
      </c>
      <c r="D188" s="59" t="s">
        <v>79</v>
      </c>
      <c r="E188" s="60"/>
      <c r="F188" s="81"/>
      <c r="G188" s="82"/>
      <c r="H188" s="64"/>
      <c r="I188" s="64"/>
      <c r="J188" s="58"/>
      <c r="K188" s="83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110</v>
      </c>
      <c r="C189" s="58"/>
      <c r="D189" s="59" t="s">
        <v>79</v>
      </c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>
        <v>28</v>
      </c>
      <c r="C190" s="58"/>
      <c r="D190" s="59" t="s">
        <v>226</v>
      </c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80</v>
      </c>
      <c r="C191" s="58" t="s">
        <v>42</v>
      </c>
      <c r="D191" s="59" t="s">
        <v>152</v>
      </c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460</v>
      </c>
      <c r="C192" s="58"/>
      <c r="D192" s="59" t="s">
        <v>79</v>
      </c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567</v>
      </c>
      <c r="C193" s="58"/>
      <c r="D193" s="59" t="s">
        <v>127</v>
      </c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567</v>
      </c>
      <c r="C194" s="58"/>
      <c r="D194" s="58" t="s">
        <v>79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5.2" customHeight="1" thickBot="1">
      <c r="A197" s="314"/>
      <c r="B197" s="316" t="s">
        <v>158</v>
      </c>
      <c r="C197" s="316"/>
      <c r="D197" s="316"/>
      <c r="E197" s="316"/>
      <c r="F197" s="316"/>
      <c r="G197" s="316"/>
      <c r="H197" s="77">
        <f>SUM(H182:H196)</f>
        <v>0</v>
      </c>
      <c r="I197" s="77">
        <f>SUM(I182:I196)</f>
        <v>0</v>
      </c>
      <c r="J197" s="77">
        <f>SUM(J182:J196)</f>
        <v>0</v>
      </c>
      <c r="K197" s="77">
        <f>SUM(K182:K196)</f>
        <v>0</v>
      </c>
      <c r="L197" s="78">
        <f>IF(H197=0,0,(I197/H197*100))</f>
        <v>0</v>
      </c>
      <c r="M197" s="73">
        <f>IF(K197=0,0,(I197/K197*100))</f>
        <v>0</v>
      </c>
      <c r="N197" s="73">
        <v>7</v>
      </c>
      <c r="O197" s="73">
        <v>0</v>
      </c>
      <c r="P197" s="73">
        <f>N197/(N197+O197)*100</f>
        <v>100</v>
      </c>
      <c r="Q197" s="7"/>
      <c r="R197" s="7"/>
      <c r="S197" s="7"/>
      <c r="T197" s="7"/>
      <c r="U197" s="7"/>
      <c r="V197" s="7"/>
      <c r="W197" s="7"/>
    </row>
    <row r="198" spans="1:23" ht="15.2" customHeight="1">
      <c r="A198" s="314"/>
      <c r="B198" s="57" t="s">
        <v>148</v>
      </c>
      <c r="C198" s="58" t="s">
        <v>108</v>
      </c>
      <c r="D198" s="58"/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5.2" customHeight="1">
      <c r="A199" s="314"/>
      <c r="B199" s="57" t="s">
        <v>252</v>
      </c>
      <c r="C199" s="58" t="s">
        <v>127</v>
      </c>
      <c r="D199" s="58" t="s">
        <v>127</v>
      </c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5.2" customHeight="1">
      <c r="A200" s="314"/>
      <c r="B200" s="57" t="s">
        <v>252</v>
      </c>
      <c r="C200" s="58" t="s">
        <v>54</v>
      </c>
      <c r="D200" s="58" t="s">
        <v>54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5.2" customHeight="1">
      <c r="A201" s="314"/>
      <c r="B201" s="57" t="s">
        <v>405</v>
      </c>
      <c r="C201" s="58" t="s">
        <v>42</v>
      </c>
      <c r="D201" s="58" t="s">
        <v>126</v>
      </c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5.2" customHeight="1">
      <c r="A202" s="314"/>
      <c r="B202" s="57" t="s">
        <v>529</v>
      </c>
      <c r="C202" s="58"/>
      <c r="D202" s="58" t="s">
        <v>126</v>
      </c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5.2" customHeight="1">
      <c r="A203" s="314"/>
      <c r="B203" s="57" t="s">
        <v>529</v>
      </c>
      <c r="C203" s="58"/>
      <c r="D203" s="58" t="s">
        <v>159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5.2" customHeight="1">
      <c r="A204" s="314"/>
      <c r="B204" s="57" t="s">
        <v>529</v>
      </c>
      <c r="C204" s="58"/>
      <c r="D204" s="59" t="s">
        <v>79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5.2" customHeight="1">
      <c r="A205" s="314"/>
      <c r="B205" s="57" t="s">
        <v>401</v>
      </c>
      <c r="C205" s="58"/>
      <c r="D205" s="58" t="s">
        <v>159</v>
      </c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5.2" customHeight="1">
      <c r="A206" s="314"/>
      <c r="B206" s="57" t="s">
        <v>401</v>
      </c>
      <c r="C206" s="58"/>
      <c r="D206" s="59" t="s">
        <v>79</v>
      </c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customHeight="1" thickBot="1">
      <c r="A207" s="314"/>
      <c r="B207" s="57" t="s">
        <v>401</v>
      </c>
      <c r="C207" s="58"/>
      <c r="D207" s="59" t="s">
        <v>226</v>
      </c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 thickBo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6.5" customHeight="1" thickBot="1">
      <c r="A211" s="314"/>
      <c r="B211" s="316" t="s">
        <v>211</v>
      </c>
      <c r="C211" s="316"/>
      <c r="D211" s="316"/>
      <c r="E211" s="316"/>
      <c r="F211" s="316"/>
      <c r="G211" s="316"/>
      <c r="H211" s="77">
        <f>SUM(H198:H210)</f>
        <v>0</v>
      </c>
      <c r="I211" s="77">
        <f>SUM(I198:I210)</f>
        <v>0</v>
      </c>
      <c r="J211" s="77">
        <f>SUM(J198:J210)</f>
        <v>0</v>
      </c>
      <c r="K211" s="77">
        <f>SUM(K198:K210)</f>
        <v>0</v>
      </c>
      <c r="L211" s="78">
        <f>IF(H211=0,0,(I211/H211*100))</f>
        <v>0</v>
      </c>
      <c r="M211" s="73">
        <f>IF(K211=0,0,(I211/K211*100))</f>
        <v>0</v>
      </c>
      <c r="N211" s="73">
        <v>10</v>
      </c>
      <c r="O211" s="73">
        <v>0</v>
      </c>
      <c r="P211" s="73">
        <f>N211/(N211+O211)*100</f>
        <v>100</v>
      </c>
      <c r="Q211" s="7"/>
      <c r="R211" s="7"/>
      <c r="S211" s="7"/>
      <c r="T211" s="7"/>
      <c r="U211" s="7"/>
      <c r="V211" s="7"/>
      <c r="W211" s="7"/>
    </row>
    <row r="212" spans="1:23" ht="12.75" customHeight="1">
      <c r="A212" s="314"/>
      <c r="B212" s="57" t="s">
        <v>613</v>
      </c>
      <c r="C212" s="58" t="s">
        <v>108</v>
      </c>
      <c r="D212" s="59"/>
      <c r="E212" s="60"/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customHeight="1" thickBot="1">
      <c r="A213" s="314"/>
      <c r="B213" s="57" t="s">
        <v>575</v>
      </c>
      <c r="C213" s="58" t="s">
        <v>108</v>
      </c>
      <c r="D213" s="59"/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customHeight="1" thickBot="1">
      <c r="A247" s="314"/>
      <c r="B247" s="316" t="s">
        <v>211</v>
      </c>
      <c r="C247" s="316"/>
      <c r="D247" s="316"/>
      <c r="E247" s="316"/>
      <c r="F247" s="316"/>
      <c r="G247" s="316"/>
      <c r="H247" s="77">
        <f>SUM(H212:H246)</f>
        <v>0</v>
      </c>
      <c r="I247" s="77">
        <f>SUM(I212:I246)</f>
        <v>0</v>
      </c>
      <c r="J247" s="77">
        <f>SUM(J212:J246)</f>
        <v>0</v>
      </c>
      <c r="K247" s="77">
        <f>SUM(K212:K246)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H134+H181+H197+H247+H211</f>
        <v>0</v>
      </c>
      <c r="I248" s="94">
        <f>I134+I181+I197+I247+I211</f>
        <v>0</v>
      </c>
      <c r="J248" s="94">
        <f>J134+J181+J197+J247+J211</f>
        <v>0</v>
      </c>
      <c r="K248" s="94">
        <f>K134+K181+K197+K247+K211</f>
        <v>0</v>
      </c>
      <c r="L248" s="78">
        <f>IF(H248=0,0,(I248/H248*100))</f>
        <v>0</v>
      </c>
      <c r="M248" s="73">
        <f>IF(K248=0,0,(I248/K248*100))</f>
        <v>0</v>
      </c>
      <c r="N248" s="94">
        <f>N134+N181+N197+N247</f>
        <v>21</v>
      </c>
      <c r="O248" s="94">
        <f>O134+O181+O197+O247</f>
        <v>3</v>
      </c>
      <c r="P248" s="73">
        <f>N248/(N248+O248)*100</f>
        <v>87.5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>
      <c r="A250" s="340"/>
      <c r="B250" s="57" t="s">
        <v>214</v>
      </c>
      <c r="C250" s="58" t="s">
        <v>42</v>
      </c>
      <c r="D250" s="58" t="s">
        <v>152</v>
      </c>
      <c r="E250" s="60"/>
      <c r="F250" s="81"/>
      <c r="G250" s="359"/>
      <c r="H250" s="62"/>
      <c r="I250" s="62"/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customHeight="1">
      <c r="A251" s="340"/>
      <c r="B251" s="57" t="s">
        <v>214</v>
      </c>
      <c r="C251" s="58" t="s">
        <v>42</v>
      </c>
      <c r="D251" s="58" t="s">
        <v>151</v>
      </c>
      <c r="E251" s="60"/>
      <c r="F251" s="81"/>
      <c r="G251" s="359"/>
      <c r="H251" s="64"/>
      <c r="I251" s="62"/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customHeight="1">
      <c r="A252" s="340"/>
      <c r="B252" s="57" t="s">
        <v>214</v>
      </c>
      <c r="C252" s="58" t="s">
        <v>42</v>
      </c>
      <c r="D252" s="58" t="s">
        <v>217</v>
      </c>
      <c r="E252" s="60"/>
      <c r="F252" s="81"/>
      <c r="G252" s="359"/>
      <c r="H252" s="64"/>
      <c r="I252" s="62"/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customHeight="1">
      <c r="A253" s="340"/>
      <c r="B253" s="57" t="s">
        <v>214</v>
      </c>
      <c r="C253" s="58" t="s">
        <v>42</v>
      </c>
      <c r="D253" s="58" t="s">
        <v>614</v>
      </c>
      <c r="E253" s="60"/>
      <c r="F253" s="81"/>
      <c r="G253" s="359"/>
      <c r="H253" s="64"/>
      <c r="I253" s="62"/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5.2" customHeight="1">
      <c r="A254" s="340"/>
      <c r="B254" s="57" t="s">
        <v>214</v>
      </c>
      <c r="C254" s="58" t="s">
        <v>42</v>
      </c>
      <c r="D254" s="58" t="s">
        <v>615</v>
      </c>
      <c r="E254" s="60"/>
      <c r="F254" s="81"/>
      <c r="G254" s="359"/>
      <c r="H254" s="64"/>
      <c r="I254" s="64"/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5.2" customHeight="1">
      <c r="A255" s="340"/>
      <c r="B255" s="57" t="s">
        <v>214</v>
      </c>
      <c r="C255" s="58" t="s">
        <v>42</v>
      </c>
      <c r="D255" s="58" t="s">
        <v>558</v>
      </c>
      <c r="E255" s="60"/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5.2" customHeight="1">
      <c r="A256" s="340"/>
      <c r="B256" s="57" t="s">
        <v>214</v>
      </c>
      <c r="C256" s="58" t="s">
        <v>42</v>
      </c>
      <c r="D256" s="58" t="s">
        <v>216</v>
      </c>
      <c r="E256" s="60"/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5.2" customHeight="1" thickBot="1">
      <c r="A257" s="340"/>
      <c r="B257" s="57" t="s">
        <v>214</v>
      </c>
      <c r="C257" s="58" t="s">
        <v>42</v>
      </c>
      <c r="D257" s="58" t="s">
        <v>402</v>
      </c>
      <c r="E257" s="60"/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220</v>
      </c>
      <c r="C258" s="58"/>
      <c r="D258" s="59"/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0</v>
      </c>
      <c r="I287" s="77">
        <f>SUM(I249:I286)</f>
        <v>0</v>
      </c>
      <c r="J287" s="77">
        <f>SUM(J249:J286)</f>
        <v>0</v>
      </c>
      <c r="K287" s="77">
        <f>SUM(K249:K286)</f>
        <v>0</v>
      </c>
      <c r="L287" s="78">
        <f>IF(H287=0,0,(I287/H287*100))</f>
        <v>0</v>
      </c>
      <c r="M287" s="73">
        <f>IF(J287=0,0,(K287/J287*100))</f>
        <v>0</v>
      </c>
      <c r="N287" s="73">
        <v>11</v>
      </c>
      <c r="O287" s="73">
        <v>0</v>
      </c>
      <c r="P287" s="73">
        <f>N287/(N287+O287)*100</f>
        <v>100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244</v>
      </c>
      <c r="C288" s="58"/>
      <c r="D288" s="58"/>
      <c r="E288" s="60"/>
      <c r="F288" s="81"/>
      <c r="G288" s="82"/>
      <c r="H288" s="106"/>
      <c r="I288" s="106"/>
      <c r="J288" s="58"/>
      <c r="K288" s="86"/>
      <c r="L288" s="429"/>
      <c r="M288" s="429"/>
      <c r="N288" s="360"/>
      <c r="O288" s="360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5.2" customHeight="1" thickBot="1">
      <c r="A289" s="340"/>
      <c r="B289" s="57" t="s">
        <v>559</v>
      </c>
      <c r="C289" s="58"/>
      <c r="D289" s="58"/>
      <c r="E289" s="60"/>
      <c r="F289" s="81"/>
      <c r="G289" s="82"/>
      <c r="H289" s="106"/>
      <c r="I289" s="106"/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2.75" hidden="1" customHeight="1">
      <c r="A290" s="340"/>
      <c r="B290" s="57" t="s">
        <v>247</v>
      </c>
      <c r="C290" s="58" t="s">
        <v>98</v>
      </c>
      <c r="D290" s="59"/>
      <c r="E290" s="60"/>
      <c r="F290" s="81"/>
      <c r="G290" s="82"/>
      <c r="H290" s="106"/>
      <c r="I290" s="106"/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hidden="1" customHeight="1">
      <c r="A291" s="340"/>
      <c r="B291" s="57" t="s">
        <v>248</v>
      </c>
      <c r="C291" s="58" t="s">
        <v>98</v>
      </c>
      <c r="D291" s="58"/>
      <c r="E291" s="60"/>
      <c r="F291" s="81"/>
      <c r="G291" s="82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249</v>
      </c>
      <c r="C292" s="58" t="s">
        <v>98</v>
      </c>
      <c r="D292" s="58" t="s">
        <v>246</v>
      </c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0</v>
      </c>
      <c r="I324" s="77">
        <f>SUM(I288:I323)</f>
        <v>0</v>
      </c>
      <c r="J324" s="77">
        <f>SUM(J288:J323)</f>
        <v>0</v>
      </c>
      <c r="K324" s="77">
        <f>SUM(K288:K323)</f>
        <v>0</v>
      </c>
      <c r="L324" s="78">
        <f>IF(H324=0,0,(I324/H324*100))</f>
        <v>0</v>
      </c>
      <c r="M324" s="73">
        <f>IF(J324=0,0,(K324/J324*100))</f>
        <v>0</v>
      </c>
      <c r="N324" s="73">
        <v>7</v>
      </c>
      <c r="O324" s="73">
        <v>0</v>
      </c>
      <c r="P324" s="73">
        <f>N324/(N324+O324)*100</f>
        <v>100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377</v>
      </c>
      <c r="C325" s="58"/>
      <c r="D325" s="58"/>
      <c r="E325" s="60"/>
      <c r="F325" s="81"/>
      <c r="G325" s="82"/>
      <c r="H325" s="106"/>
      <c r="I325" s="106"/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5.2" customHeight="1">
      <c r="A326" s="340"/>
      <c r="B326" s="57" t="s">
        <v>467</v>
      </c>
      <c r="C326" s="58"/>
      <c r="D326" s="59"/>
      <c r="E326" s="60"/>
      <c r="F326" s="81"/>
      <c r="G326" s="82"/>
      <c r="H326" s="106"/>
      <c r="I326" s="106"/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customHeight="1">
      <c r="A327" s="340"/>
      <c r="B327" s="57" t="s">
        <v>616</v>
      </c>
      <c r="C327" s="58"/>
      <c r="D327" s="59"/>
      <c r="E327" s="60"/>
      <c r="F327" s="81"/>
      <c r="G327" s="82"/>
      <c r="H327" s="106"/>
      <c r="I327" s="106"/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customHeight="1" thickBot="1">
      <c r="A328" s="340"/>
      <c r="B328" s="57" t="s">
        <v>468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559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/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/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/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customHeight="1" thickBot="1">
      <c r="A379" s="340"/>
      <c r="B379" s="316" t="s">
        <v>158</v>
      </c>
      <c r="C379" s="316"/>
      <c r="D379" s="316"/>
      <c r="E379" s="316"/>
      <c r="F379" s="316"/>
      <c r="G379" s="316"/>
      <c r="H379" s="77">
        <f>SUM(H325:H378)</f>
        <v>0</v>
      </c>
      <c r="I379" s="77">
        <f>SUM(I325:I378)</f>
        <v>0</v>
      </c>
      <c r="J379" s="77">
        <f>SUM(J325:J378)</f>
        <v>0</v>
      </c>
      <c r="K379" s="77">
        <f>SUM(K325:K378)</f>
        <v>0</v>
      </c>
      <c r="L379" s="78">
        <f>IF(H379=0,0,(I379/H379*100))</f>
        <v>0</v>
      </c>
      <c r="M379" s="73">
        <f>IF(K379=0,0,(I379/K379*100))</f>
        <v>0</v>
      </c>
      <c r="N379" s="73">
        <v>19</v>
      </c>
      <c r="O379" s="73">
        <v>1</v>
      </c>
      <c r="P379" s="73">
        <f>N379/(N379+O379)*100</f>
        <v>95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</f>
        <v>0</v>
      </c>
      <c r="I380" s="94">
        <f>I287+I324+I379</f>
        <v>0</v>
      </c>
      <c r="J380" s="94">
        <f>J287+J324+J379</f>
        <v>0</v>
      </c>
      <c r="K380" s="94">
        <f>K287+K324+K379</f>
        <v>0</v>
      </c>
      <c r="L380" s="78">
        <f>IF(H380=0,0,(I380/H380*100))</f>
        <v>0</v>
      </c>
      <c r="M380" s="73">
        <f>IF(K380=0,0,(I380/K380*100))</f>
        <v>0</v>
      </c>
      <c r="N380" s="73">
        <f>N287+N324+N379</f>
        <v>37</v>
      </c>
      <c r="O380" s="73">
        <f>O287+O324+O379</f>
        <v>1</v>
      </c>
      <c r="P380" s="73">
        <f>N380/(N380+O380)*100</f>
        <v>97.368421052631575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286</v>
      </c>
      <c r="B381" s="57" t="s">
        <v>452</v>
      </c>
      <c r="C381" s="58" t="s">
        <v>280</v>
      </c>
      <c r="D381" s="58" t="s">
        <v>291</v>
      </c>
      <c r="E381" s="60"/>
      <c r="F381" s="119"/>
      <c r="G381" s="320"/>
      <c r="H381" s="106"/>
      <c r="I381" s="106"/>
      <c r="J381" s="58"/>
      <c r="K381" s="83"/>
      <c r="L381" s="83"/>
      <c r="M381" s="84"/>
      <c r="N381" s="430"/>
      <c r="O381" s="430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>
      <c r="A382" s="342"/>
      <c r="B382" s="57" t="s">
        <v>228</v>
      </c>
      <c r="C382" s="58"/>
      <c r="D382" s="59" t="s">
        <v>216</v>
      </c>
      <c r="E382" s="60"/>
      <c r="F382" s="81"/>
      <c r="G382" s="320"/>
      <c r="H382" s="58"/>
      <c r="I382" s="58"/>
      <c r="J382" s="58"/>
      <c r="K382" s="55"/>
      <c r="L382" s="55"/>
      <c r="M382" s="56"/>
      <c r="N382" s="55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customHeight="1">
      <c r="A383" s="342"/>
      <c r="B383" s="57" t="s">
        <v>228</v>
      </c>
      <c r="C383" s="58"/>
      <c r="D383" s="59" t="s">
        <v>152</v>
      </c>
      <c r="E383" s="60"/>
      <c r="F383" s="81"/>
      <c r="G383" s="320"/>
      <c r="H383" s="58"/>
      <c r="I383" s="58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customHeight="1">
      <c r="A384" s="342"/>
      <c r="B384" s="57" t="s">
        <v>416</v>
      </c>
      <c r="C384" s="58"/>
      <c r="D384" s="59" t="s">
        <v>152</v>
      </c>
      <c r="E384" s="60"/>
      <c r="F384" s="81"/>
      <c r="G384" s="320"/>
      <c r="H384" s="58"/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5.2" customHeight="1" thickBot="1">
      <c r="A385" s="342"/>
      <c r="B385" s="57" t="s">
        <v>504</v>
      </c>
      <c r="C385" s="58" t="s">
        <v>54</v>
      </c>
      <c r="D385" s="59" t="s">
        <v>126</v>
      </c>
      <c r="E385" s="60"/>
      <c r="F385" s="81"/>
      <c r="G385" s="320"/>
      <c r="H385" s="58"/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5.2" hidden="1" customHeight="1">
      <c r="A386" s="342"/>
      <c r="B386" s="57" t="s">
        <v>440</v>
      </c>
      <c r="C386" s="58" t="s">
        <v>289</v>
      </c>
      <c r="D386" s="59" t="s">
        <v>294</v>
      </c>
      <c r="E386" s="60"/>
      <c r="F386" s="81"/>
      <c r="G386" s="320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5.2" hidden="1" customHeight="1">
      <c r="A387" s="342"/>
      <c r="B387" s="57" t="s">
        <v>419</v>
      </c>
      <c r="C387" s="58" t="s">
        <v>79</v>
      </c>
      <c r="D387" s="59" t="s">
        <v>288</v>
      </c>
      <c r="E387" s="60"/>
      <c r="F387" s="81"/>
      <c r="G387" s="3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5.2" hidden="1" customHeight="1">
      <c r="A388" s="342"/>
      <c r="B388" s="57" t="s">
        <v>290</v>
      </c>
      <c r="C388" s="58" t="s">
        <v>79</v>
      </c>
      <c r="D388" s="59" t="s">
        <v>291</v>
      </c>
      <c r="E388" s="60"/>
      <c r="F388" s="81"/>
      <c r="G388" s="320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5.2" hidden="1" customHeight="1">
      <c r="A389" s="342"/>
      <c r="B389" s="57" t="s">
        <v>452</v>
      </c>
      <c r="C389" s="58" t="s">
        <v>280</v>
      </c>
      <c r="D389" s="59" t="s">
        <v>291</v>
      </c>
      <c r="E389" s="60"/>
      <c r="F389" s="81"/>
      <c r="G389" s="3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0</v>
      </c>
      <c r="I572" s="94">
        <f>SUM(I381:I571)</f>
        <v>0</v>
      </c>
      <c r="J572" s="121">
        <f>SUM(J381:J571)</f>
        <v>0</v>
      </c>
      <c r="K572" s="121">
        <f>SUM(K381:K571)</f>
        <v>0</v>
      </c>
      <c r="L572" s="78">
        <f>IF(H572=0,0,(I572/H572*100))</f>
        <v>0</v>
      </c>
      <c r="M572" s="73">
        <f>IF(J572=0,0,(K572/J572*100))</f>
        <v>0</v>
      </c>
      <c r="N572" s="73">
        <v>6</v>
      </c>
      <c r="O572" s="73">
        <v>0</v>
      </c>
      <c r="P572" s="73">
        <f>N572/(N572+O572)*100</f>
        <v>100</v>
      </c>
      <c r="Q572" s="7"/>
      <c r="R572" s="7"/>
      <c r="S572" s="7"/>
      <c r="T572" s="7"/>
      <c r="U572" s="7"/>
      <c r="V572" s="7"/>
      <c r="W572" s="7"/>
    </row>
    <row r="573" spans="1:23" ht="15.2" customHeight="1">
      <c r="A573" s="314" t="s">
        <v>376</v>
      </c>
      <c r="B573" s="57" t="s">
        <v>453</v>
      </c>
      <c r="C573" s="58" t="s">
        <v>108</v>
      </c>
      <c r="D573" s="59"/>
      <c r="E573" s="60"/>
      <c r="F573" s="119"/>
      <c r="G573" s="8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5.2" customHeight="1" thickBot="1">
      <c r="A574" s="314"/>
      <c r="B574" s="57" t="s">
        <v>144</v>
      </c>
      <c r="C574" s="58" t="s">
        <v>108</v>
      </c>
      <c r="D574" s="59"/>
      <c r="E574" s="60"/>
      <c r="F574" s="81"/>
      <c r="G574" s="120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82</v>
      </c>
      <c r="C575" s="58" t="s">
        <v>58</v>
      </c>
      <c r="D575" s="58" t="s">
        <v>58</v>
      </c>
      <c r="E575" s="60" t="s">
        <v>192</v>
      </c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82</v>
      </c>
      <c r="C576" s="58" t="s">
        <v>49</v>
      </c>
      <c r="D576" s="58" t="s">
        <v>49</v>
      </c>
      <c r="E576" s="60" t="s">
        <v>192</v>
      </c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5.2" customHeight="1" thickBot="1">
      <c r="A578" s="344" t="s">
        <v>379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>
        <v>9</v>
      </c>
      <c r="O578" s="73">
        <v>0</v>
      </c>
      <c r="P578" s="73">
        <f>N578/(N578+O578)*100</f>
        <v>100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0</v>
      </c>
      <c r="I579" s="130">
        <f>I108+I248+I380+I572+I578</f>
        <v>0</v>
      </c>
      <c r="J579" s="130">
        <f>J108+J248+J380+J572+J578</f>
        <v>0</v>
      </c>
      <c r="K579" s="130">
        <f>K108+K248+K380+K572+K578</f>
        <v>0</v>
      </c>
      <c r="L579" s="78">
        <f>IF(H579=0,0,(I579/H579*100))</f>
        <v>0</v>
      </c>
      <c r="M579" s="73">
        <f>IF(J579=0,0,(K579/J579*100))</f>
        <v>0</v>
      </c>
      <c r="N579" s="73">
        <f>N578+N572+N380+N248+N108</f>
        <v>100</v>
      </c>
      <c r="O579" s="73">
        <f>O578+O572+O380+O248+O108</f>
        <v>19</v>
      </c>
      <c r="P579" s="73">
        <f>N579/(N579+O579)*100</f>
        <v>84.033613445378151</v>
      </c>
      <c r="Q579" s="7"/>
      <c r="R579" s="7"/>
      <c r="S579" s="7"/>
      <c r="T579" s="7"/>
      <c r="U579" s="7"/>
      <c r="V579" s="7"/>
      <c r="W579" s="7"/>
    </row>
    <row r="580" spans="1:23" ht="15.75">
      <c r="A580" s="345" t="s">
        <v>381</v>
      </c>
      <c r="B580" s="345"/>
      <c r="C580" s="345"/>
      <c r="D580" s="345"/>
      <c r="E580" s="345"/>
      <c r="F580" s="131"/>
      <c r="G580" s="346">
        <f>I579+K579</f>
        <v>0</v>
      </c>
      <c r="H580" s="346" t="e">
        <f>SUM(H109+H249+H273+H381+H573+"#REF!#REF!"+"#REF!#REF!")</f>
        <v>#VALUE!</v>
      </c>
      <c r="I580" s="346"/>
      <c r="J580" s="346"/>
      <c r="K580" s="346"/>
      <c r="L580" s="350" t="e">
        <f>(I579+K579)/(H579+J579)</f>
        <v>#DIV/0!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0</v>
      </c>
      <c r="I581" s="132">
        <f t="shared" si="0"/>
        <v>0</v>
      </c>
      <c r="J581" s="132">
        <f t="shared" si="0"/>
        <v>0</v>
      </c>
      <c r="K581" s="132">
        <f t="shared" si="0"/>
        <v>0</v>
      </c>
      <c r="L581" s="132">
        <f t="shared" si="0"/>
        <v>0</v>
      </c>
      <c r="M581" s="132">
        <f t="shared" si="0"/>
        <v>0</v>
      </c>
      <c r="N581" s="132">
        <f t="shared" si="0"/>
        <v>27</v>
      </c>
      <c r="O581" s="132">
        <f t="shared" si="0"/>
        <v>15</v>
      </c>
      <c r="P581" s="132">
        <f t="shared" si="0"/>
        <v>64.285714285714292</v>
      </c>
      <c r="Q581" s="7"/>
      <c r="R581" s="7"/>
      <c r="S581" s="7"/>
      <c r="T581" s="7"/>
      <c r="U581" s="7"/>
      <c r="V581" s="7"/>
      <c r="W581" s="7"/>
    </row>
    <row r="582" spans="1:23" ht="15.75">
      <c r="A582" s="351" t="s">
        <v>383</v>
      </c>
      <c r="B582" s="351"/>
      <c r="C582" s="351"/>
      <c r="D582" s="351"/>
      <c r="E582" s="351"/>
      <c r="F582" s="131"/>
      <c r="G582" s="132"/>
      <c r="H582" s="132">
        <f t="shared" ref="H582:P582" si="1">H134+H181+H197</f>
        <v>0</v>
      </c>
      <c r="I582" s="132">
        <f t="shared" si="1"/>
        <v>0</v>
      </c>
      <c r="J582" s="132">
        <f t="shared" si="1"/>
        <v>0</v>
      </c>
      <c r="K582" s="132">
        <f t="shared" si="1"/>
        <v>0</v>
      </c>
      <c r="L582" s="132">
        <f t="shared" si="1"/>
        <v>0</v>
      </c>
      <c r="M582" s="132">
        <f t="shared" si="1"/>
        <v>0</v>
      </c>
      <c r="N582" s="132">
        <f t="shared" si="1"/>
        <v>21</v>
      </c>
      <c r="O582" s="132">
        <f t="shared" si="1"/>
        <v>3</v>
      </c>
      <c r="P582" s="132">
        <f t="shared" si="1"/>
        <v>265.27777777777777</v>
      </c>
      <c r="Q582" s="7"/>
      <c r="R582" s="7"/>
      <c r="S582" s="7"/>
      <c r="T582" s="7"/>
      <c r="U582" s="7"/>
      <c r="V582" s="7"/>
      <c r="W582" s="7"/>
    </row>
    <row r="583" spans="1:23" ht="15.75">
      <c r="A583" s="351" t="s">
        <v>384</v>
      </c>
      <c r="B583" s="351"/>
      <c r="C583" s="351"/>
      <c r="D583" s="351"/>
      <c r="E583" s="351"/>
      <c r="F583" s="131"/>
      <c r="G583" s="132"/>
      <c r="H583" s="132">
        <f t="shared" ref="H583:P583" si="2">H247</f>
        <v>0</v>
      </c>
      <c r="I583" s="132">
        <f t="shared" si="2"/>
        <v>0</v>
      </c>
      <c r="J583" s="132">
        <f t="shared" si="2"/>
        <v>0</v>
      </c>
      <c r="K583" s="132">
        <f t="shared" si="2"/>
        <v>0</v>
      </c>
      <c r="L583" s="132">
        <f t="shared" si="2"/>
        <v>0</v>
      </c>
      <c r="M583" s="132">
        <f t="shared" si="2"/>
        <v>0</v>
      </c>
      <c r="N583" s="132">
        <f t="shared" si="2"/>
        <v>0</v>
      </c>
      <c r="O583" s="132">
        <f t="shared" si="2"/>
        <v>0</v>
      </c>
      <c r="P583" s="132" t="e">
        <f t="shared" si="2"/>
        <v>#DIV/0!</v>
      </c>
      <c r="Q583" s="7"/>
      <c r="R583" s="7"/>
      <c r="S583" s="7"/>
      <c r="T583" s="7"/>
      <c r="U583" s="7"/>
      <c r="V583" s="7"/>
      <c r="W583" s="7"/>
    </row>
    <row r="584" spans="1:23" ht="15.75">
      <c r="A584" s="351" t="s">
        <v>553</v>
      </c>
      <c r="B584" s="351"/>
      <c r="C584" s="351"/>
      <c r="D584" s="351"/>
      <c r="E584" s="351"/>
      <c r="F584" s="131"/>
      <c r="G584" s="132"/>
      <c r="H584" s="132" t="s">
        <v>385</v>
      </c>
      <c r="I584" s="132" t="s">
        <v>385</v>
      </c>
      <c r="J584" s="132" t="s">
        <v>385</v>
      </c>
      <c r="K584" s="132" t="s">
        <v>385</v>
      </c>
      <c r="L584" s="132" t="s">
        <v>385</v>
      </c>
      <c r="M584" s="132" t="s">
        <v>385</v>
      </c>
      <c r="N584" s="132" t="s">
        <v>385</v>
      </c>
      <c r="O584" s="132" t="s">
        <v>385</v>
      </c>
      <c r="P584" s="132" t="s">
        <v>385</v>
      </c>
      <c r="Q584" s="7"/>
      <c r="R584" s="7"/>
      <c r="S584" s="7"/>
      <c r="T584" s="7"/>
      <c r="U584" s="7"/>
      <c r="V584" s="7"/>
      <c r="W584" s="7"/>
    </row>
    <row r="585" spans="1:23" ht="15.75">
      <c r="A585" s="351" t="s">
        <v>386</v>
      </c>
      <c r="B585" s="351"/>
      <c r="C585" s="351"/>
      <c r="D585" s="351"/>
      <c r="E585" s="351"/>
      <c r="F585" s="131"/>
      <c r="G585" s="132"/>
      <c r="H585" s="132">
        <f t="shared" ref="H585:P585" si="3">H287</f>
        <v>0</v>
      </c>
      <c r="I585" s="132">
        <f t="shared" si="3"/>
        <v>0</v>
      </c>
      <c r="J585" s="132">
        <f t="shared" si="3"/>
        <v>0</v>
      </c>
      <c r="K585" s="132">
        <f t="shared" si="3"/>
        <v>0</v>
      </c>
      <c r="L585" s="132">
        <f t="shared" si="3"/>
        <v>0</v>
      </c>
      <c r="M585" s="132">
        <f t="shared" si="3"/>
        <v>0</v>
      </c>
      <c r="N585" s="132">
        <f t="shared" si="3"/>
        <v>11</v>
      </c>
      <c r="O585" s="132">
        <f t="shared" si="3"/>
        <v>0</v>
      </c>
      <c r="P585" s="132">
        <f t="shared" si="3"/>
        <v>100</v>
      </c>
      <c r="Q585" s="7"/>
      <c r="R585" s="7"/>
      <c r="S585" s="7"/>
      <c r="T585" s="7"/>
      <c r="U585" s="7"/>
      <c r="V585" s="7"/>
      <c r="W585" s="7"/>
    </row>
    <row r="586" spans="1:23" ht="15.75">
      <c r="A586" s="351" t="s">
        <v>387</v>
      </c>
      <c r="B586" s="351"/>
      <c r="C586" s="351"/>
      <c r="D586" s="351"/>
      <c r="E586" s="351"/>
      <c r="F586" s="131"/>
      <c r="G586" s="132"/>
      <c r="H586" s="132">
        <f t="shared" ref="H586:P586" si="4">H379+H324</f>
        <v>0</v>
      </c>
      <c r="I586" s="132">
        <f t="shared" si="4"/>
        <v>0</v>
      </c>
      <c r="J586" s="132">
        <f t="shared" si="4"/>
        <v>0</v>
      </c>
      <c r="K586" s="132">
        <f t="shared" si="4"/>
        <v>0</v>
      </c>
      <c r="L586" s="132">
        <f t="shared" si="4"/>
        <v>0</v>
      </c>
      <c r="M586" s="132">
        <f t="shared" si="4"/>
        <v>0</v>
      </c>
      <c r="N586" s="132">
        <f t="shared" si="4"/>
        <v>26</v>
      </c>
      <c r="O586" s="132">
        <f t="shared" si="4"/>
        <v>1</v>
      </c>
      <c r="P586" s="132">
        <f t="shared" si="4"/>
        <v>195</v>
      </c>
      <c r="Q586" s="7"/>
      <c r="R586" s="7"/>
      <c r="S586" s="7"/>
      <c r="T586" s="7"/>
      <c r="U586" s="7"/>
      <c r="V586" s="7"/>
      <c r="W586" s="7"/>
    </row>
    <row r="587" spans="1:23" ht="15.75">
      <c r="A587" s="351" t="s">
        <v>388</v>
      </c>
      <c r="B587" s="351"/>
      <c r="C587" s="351"/>
      <c r="D587" s="351"/>
      <c r="E587" s="351"/>
      <c r="F587" s="131"/>
      <c r="G587" s="132"/>
      <c r="H587" s="132">
        <f t="shared" ref="H587:P587" si="5">H572</f>
        <v>0</v>
      </c>
      <c r="I587" s="132">
        <f t="shared" si="5"/>
        <v>0</v>
      </c>
      <c r="J587" s="132">
        <f t="shared" si="5"/>
        <v>0</v>
      </c>
      <c r="K587" s="132">
        <f t="shared" si="5"/>
        <v>0</v>
      </c>
      <c r="L587" s="132">
        <f t="shared" si="5"/>
        <v>0</v>
      </c>
      <c r="M587" s="132">
        <f t="shared" si="5"/>
        <v>0</v>
      </c>
      <c r="N587" s="132">
        <f t="shared" si="5"/>
        <v>6</v>
      </c>
      <c r="O587" s="132">
        <f t="shared" si="5"/>
        <v>0</v>
      </c>
      <c r="P587" s="132">
        <f t="shared" si="5"/>
        <v>100</v>
      </c>
      <c r="Q587" s="7"/>
      <c r="R587" s="7"/>
      <c r="S587" s="7"/>
      <c r="T587" s="7"/>
      <c r="U587" s="7"/>
      <c r="V587" s="7"/>
      <c r="W587" s="7"/>
    </row>
    <row r="588" spans="1:23" ht="15.75">
      <c r="A588" s="351" t="s">
        <v>428</v>
      </c>
      <c r="B588" s="351"/>
      <c r="C588" s="351"/>
      <c r="D588" s="351"/>
      <c r="E588" s="351"/>
      <c r="F588" s="131"/>
      <c r="G588" s="132"/>
      <c r="H588" s="132">
        <f t="shared" ref="H588:P588" si="6">H578</f>
        <v>0</v>
      </c>
      <c r="I588" s="132">
        <f t="shared" si="6"/>
        <v>0</v>
      </c>
      <c r="J588" s="132">
        <f t="shared" si="6"/>
        <v>0</v>
      </c>
      <c r="K588" s="132">
        <f t="shared" si="6"/>
        <v>0</v>
      </c>
      <c r="L588" s="132">
        <f t="shared" si="6"/>
        <v>0</v>
      </c>
      <c r="M588" s="132">
        <f t="shared" si="6"/>
        <v>0</v>
      </c>
      <c r="N588" s="132">
        <f t="shared" si="6"/>
        <v>9</v>
      </c>
      <c r="O588" s="132">
        <f t="shared" si="6"/>
        <v>0</v>
      </c>
      <c r="P588" s="132">
        <f t="shared" si="6"/>
        <v>100</v>
      </c>
      <c r="Q588" s="7"/>
      <c r="R588" s="7"/>
      <c r="S588" s="7"/>
      <c r="T588" s="7"/>
      <c r="U588" s="7"/>
      <c r="V588" s="7"/>
      <c r="W588" s="7"/>
    </row>
    <row r="589" spans="1:23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"/>
      <c r="O589" s="3"/>
      <c r="P589" s="3"/>
      <c r="Q589" s="7"/>
      <c r="R589" s="7"/>
      <c r="S589" s="7"/>
      <c r="T589" s="7"/>
      <c r="U589" s="7"/>
      <c r="V589" s="7"/>
      <c r="W589" s="7"/>
    </row>
    <row r="590" spans="1:23" ht="15" thickTop="1">
      <c r="A590" s="353" t="s">
        <v>610</v>
      </c>
      <c r="B590" s="353"/>
      <c r="C590" s="353"/>
      <c r="D590" s="353"/>
      <c r="E590" s="353"/>
      <c r="F590" s="353"/>
      <c r="G590" s="353"/>
      <c r="H590" s="353"/>
      <c r="I590" s="353"/>
      <c r="J590" s="353"/>
      <c r="K590" s="353"/>
      <c r="L590" s="353"/>
      <c r="M590" s="353"/>
      <c r="N590" s="134"/>
      <c r="O590" s="134"/>
      <c r="P590" s="134"/>
      <c r="Q590" s="7"/>
      <c r="R590" s="7"/>
      <c r="S590" s="7"/>
      <c r="T590" s="7"/>
      <c r="U590" s="7"/>
      <c r="V590" s="7"/>
      <c r="W590" s="7"/>
    </row>
    <row r="591" spans="1:23" ht="15">
      <c r="A591" s="135"/>
      <c r="B591" s="136"/>
      <c r="C591" s="137"/>
      <c r="D591" s="138"/>
      <c r="E591" s="136"/>
      <c r="F591" s="136"/>
      <c r="G591" s="139"/>
      <c r="H591" s="140"/>
      <c r="I591" s="141"/>
      <c r="J591" s="354" t="s">
        <v>390</v>
      </c>
      <c r="K591" s="354"/>
      <c r="L591" s="354"/>
      <c r="M591" s="354"/>
      <c r="N591" s="299"/>
      <c r="O591" s="299"/>
      <c r="P591" s="299"/>
      <c r="Q591" s="7"/>
      <c r="R591" s="7"/>
      <c r="S591" s="7"/>
      <c r="T591" s="7"/>
      <c r="U591" s="7"/>
      <c r="V591" s="7"/>
      <c r="W591" s="7"/>
    </row>
    <row r="592" spans="1:23" ht="15">
      <c r="A592" s="143"/>
      <c r="B592" s="144"/>
      <c r="C592" s="144"/>
      <c r="D592" s="145"/>
      <c r="E592" s="146"/>
      <c r="F592" s="144"/>
      <c r="G592" s="147"/>
      <c r="H592" s="148"/>
      <c r="I592" s="149"/>
      <c r="J592" s="150"/>
      <c r="K592" s="144"/>
      <c r="L592" s="144"/>
      <c r="M592" s="151"/>
      <c r="N592" s="151"/>
      <c r="O592" s="151"/>
      <c r="P592" s="151"/>
      <c r="Q592" s="7"/>
      <c r="R592" s="7"/>
      <c r="S592" s="7"/>
      <c r="T592" s="7"/>
      <c r="U592" s="7"/>
      <c r="V592" s="7"/>
      <c r="W592" s="7"/>
    </row>
    <row r="593" spans="1:23" ht="15.75">
      <c r="A593" s="347" t="s">
        <v>841</v>
      </c>
      <c r="B593" s="347"/>
      <c r="C593" s="347"/>
      <c r="D593" s="348" t="s">
        <v>843</v>
      </c>
      <c r="E593" s="348"/>
      <c r="F593" s="348"/>
      <c r="G593" s="348"/>
      <c r="H593" s="348"/>
      <c r="I593" s="348"/>
      <c r="J593" s="349" t="s">
        <v>391</v>
      </c>
      <c r="K593" s="349"/>
      <c r="L593" s="349"/>
      <c r="M593" s="349"/>
      <c r="N593" s="298"/>
      <c r="O593" s="298"/>
      <c r="P593" s="298"/>
      <c r="Q593" s="7"/>
      <c r="R593" s="7"/>
      <c r="S593" s="7"/>
      <c r="T593" s="7"/>
      <c r="U593" s="7"/>
      <c r="V593" s="7"/>
      <c r="W593" s="7"/>
    </row>
    <row r="594" spans="1:23" ht="15.75" thickBot="1">
      <c r="A594" s="355" t="s">
        <v>842</v>
      </c>
      <c r="B594" s="355"/>
      <c r="C594" s="355"/>
      <c r="D594" s="356" t="s">
        <v>392</v>
      </c>
      <c r="E594" s="356"/>
      <c r="F594" s="356"/>
      <c r="G594" s="356"/>
      <c r="H594" s="356"/>
      <c r="I594" s="356"/>
      <c r="J594" s="357" t="s">
        <v>393</v>
      </c>
      <c r="K594" s="357"/>
      <c r="L594" s="357"/>
      <c r="M594" s="357"/>
      <c r="N594" s="300"/>
      <c r="O594" s="300"/>
      <c r="P594" s="300"/>
      <c r="Q594" s="7"/>
      <c r="R594" s="7"/>
      <c r="S594" s="7"/>
      <c r="T594" s="7"/>
      <c r="U594" s="7"/>
      <c r="V594" s="7"/>
      <c r="W594" s="7"/>
    </row>
    <row r="595" spans="1:23" ht="15" thickTop="1">
      <c r="A595" s="154"/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154" t="s">
        <v>394</v>
      </c>
      <c r="B596" s="154"/>
      <c r="C596" s="154"/>
      <c r="D596" s="154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395</v>
      </c>
      <c r="B597" s="358"/>
      <c r="C597" s="173">
        <f>Total!B37</f>
        <v>57589</v>
      </c>
      <c r="D597" s="157"/>
      <c r="E597" s="155"/>
      <c r="F597" s="154"/>
      <c r="G597" s="155"/>
      <c r="H597" s="156"/>
      <c r="I597" s="156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 ht="14.25">
      <c r="A598" s="358" t="s">
        <v>396</v>
      </c>
      <c r="B598" s="358"/>
      <c r="C598" s="158">
        <f>Total!C37</f>
        <v>6904</v>
      </c>
      <c r="D598" s="159"/>
      <c r="E598" s="160"/>
      <c r="F598" s="7"/>
      <c r="G598" s="160"/>
      <c r="H598" s="161"/>
      <c r="I598" s="161"/>
      <c r="J598" s="154"/>
      <c r="K598" s="154"/>
      <c r="L598" s="154"/>
      <c r="M598" s="154"/>
      <c r="N598" s="154"/>
      <c r="O598" s="154"/>
      <c r="P598" s="154"/>
      <c r="Q598" s="7"/>
      <c r="R598" s="7"/>
      <c r="S598" s="7"/>
      <c r="T598" s="7"/>
      <c r="U598" s="7"/>
      <c r="V598" s="7"/>
      <c r="W598" s="7"/>
    </row>
    <row r="599" spans="1:23">
      <c r="C599" s="35">
        <f>SUM(C597:C598)</f>
        <v>64493</v>
      </c>
    </row>
  </sheetData>
  <sheetProtection selectLockedCells="1" selectUnlockedCells="1"/>
  <mergeCells count="79">
    <mergeCell ref="A597:B597"/>
    <mergeCell ref="A598:B598"/>
    <mergeCell ref="A593:C593"/>
    <mergeCell ref="D593:I593"/>
    <mergeCell ref="J593:M593"/>
    <mergeCell ref="A594:C594"/>
    <mergeCell ref="D594:I594"/>
    <mergeCell ref="J594:M594"/>
    <mergeCell ref="J591:M591"/>
    <mergeCell ref="L580:M580"/>
    <mergeCell ref="A581:E581"/>
    <mergeCell ref="A582:E582"/>
    <mergeCell ref="A583:E583"/>
    <mergeCell ref="A584:E584"/>
    <mergeCell ref="A585:E585"/>
    <mergeCell ref="A586:E586"/>
    <mergeCell ref="A587:E587"/>
    <mergeCell ref="A588:E588"/>
    <mergeCell ref="A589:M589"/>
    <mergeCell ref="A590:M590"/>
    <mergeCell ref="A572:F572"/>
    <mergeCell ref="A573:A577"/>
    <mergeCell ref="A578:F578"/>
    <mergeCell ref="A579:G579"/>
    <mergeCell ref="A580:E580"/>
    <mergeCell ref="G580:K580"/>
    <mergeCell ref="A380:G380"/>
    <mergeCell ref="A381:A571"/>
    <mergeCell ref="G381:G389"/>
    <mergeCell ref="N381:O381"/>
    <mergeCell ref="H481:H483"/>
    <mergeCell ref="H506:H507"/>
    <mergeCell ref="I560:I561"/>
    <mergeCell ref="H562:H563"/>
    <mergeCell ref="A249:A379"/>
    <mergeCell ref="G250:G260"/>
    <mergeCell ref="N250:O250"/>
    <mergeCell ref="N252:O252"/>
    <mergeCell ref="B287:G287"/>
    <mergeCell ref="L288:M288"/>
    <mergeCell ref="N288:O288"/>
    <mergeCell ref="B324:G324"/>
    <mergeCell ref="B379:G379"/>
    <mergeCell ref="A248:F248"/>
    <mergeCell ref="N110:O110"/>
    <mergeCell ref="B134:G134"/>
    <mergeCell ref="G135:G140"/>
    <mergeCell ref="N136:O136"/>
    <mergeCell ref="N140:O140"/>
    <mergeCell ref="B181:G181"/>
    <mergeCell ref="A109:A247"/>
    <mergeCell ref="G110:G117"/>
    <mergeCell ref="B211:G211"/>
    <mergeCell ref="N182:O182"/>
    <mergeCell ref="G183:G187"/>
    <mergeCell ref="N184:O184"/>
    <mergeCell ref="B197:G197"/>
    <mergeCell ref="B247:G247"/>
    <mergeCell ref="H69:H70"/>
    <mergeCell ref="B74:G74"/>
    <mergeCell ref="G75:G80"/>
    <mergeCell ref="B107:G107"/>
    <mergeCell ref="A108:F108"/>
    <mergeCell ref="A13:A107"/>
    <mergeCell ref="G14:G20"/>
    <mergeCell ref="B48:G48"/>
    <mergeCell ref="G49:G65"/>
    <mergeCell ref="P8:P11"/>
    <mergeCell ref="C9:F9"/>
    <mergeCell ref="D10:F10"/>
    <mergeCell ref="D11:F11"/>
    <mergeCell ref="D12:F12"/>
    <mergeCell ref="N51:N57"/>
    <mergeCell ref="A3:K3"/>
    <mergeCell ref="B7:I7"/>
    <mergeCell ref="A8:G8"/>
    <mergeCell ref="H8:I9"/>
    <mergeCell ref="J8:K9"/>
    <mergeCell ref="N8:O9"/>
  </mergeCells>
  <pageMargins left="0.78749999999999998" right="0.78749999999999998" top="1.0527777777777778" bottom="1.0527777777777778" header="0.78749999999999998" footer="0.78749999999999998"/>
  <pageSetup firstPageNumber="0" orientation="portrait" horizontalDpi="300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AZ49"/>
  <sheetViews>
    <sheetView zoomScale="80" zoomScaleNormal="80" workbookViewId="0">
      <pane xSplit="1" ySplit="8" topLeftCell="B9" activePane="bottomRight" state="frozen"/>
      <selection pane="topRight" activeCell="B1" sqref="B1"/>
      <selection pane="bottomLeft" activeCell="A24" sqref="A24"/>
      <selection pane="bottomRight" activeCell="B18" sqref="B18:B21"/>
    </sheetView>
  </sheetViews>
  <sheetFormatPr defaultColWidth="11.5703125" defaultRowHeight="12.75"/>
  <cols>
    <col min="1" max="1" width="16" customWidth="1"/>
    <col min="2" max="2" width="10.5703125" customWidth="1"/>
    <col min="3" max="3" width="9.85546875" customWidth="1"/>
    <col min="4" max="4" width="10.85546875" customWidth="1"/>
    <col min="5" max="5" width="11.85546875" customWidth="1"/>
    <col min="6" max="6" width="12.5703125" customWidth="1"/>
    <col min="7" max="39" width="0" hidden="1" customWidth="1"/>
    <col min="41" max="52" width="0" hidden="1" customWidth="1"/>
  </cols>
  <sheetData>
    <row r="1" spans="1:52" ht="15.75">
      <c r="A1" s="1" t="s">
        <v>583</v>
      </c>
    </row>
    <row r="2" spans="1:52" ht="15.75">
      <c r="A2" s="1" t="s">
        <v>1</v>
      </c>
    </row>
    <row r="4" spans="1:52" ht="18">
      <c r="A4" s="438" t="s">
        <v>625</v>
      </c>
      <c r="B4" s="438"/>
      <c r="C4" s="438"/>
      <c r="D4" s="438"/>
      <c r="E4" s="438"/>
      <c r="F4" s="438"/>
      <c r="Z4" s="439" t="s">
        <v>584</v>
      </c>
      <c r="AA4" s="439"/>
      <c r="AB4" s="439"/>
      <c r="AC4" s="439"/>
    </row>
    <row r="5" spans="1:52" ht="18">
      <c r="A5" s="438" t="s">
        <v>585</v>
      </c>
      <c r="B5" s="438"/>
      <c r="C5" s="438"/>
      <c r="D5" s="438"/>
      <c r="E5" s="438"/>
      <c r="F5" s="438"/>
      <c r="Z5" s="195"/>
      <c r="AA5" s="196"/>
      <c r="AB5" s="196"/>
      <c r="AC5" s="197"/>
    </row>
    <row r="6" spans="1:52">
      <c r="Z6" s="198"/>
      <c r="AA6" s="199"/>
      <c r="AB6" s="199"/>
      <c r="AC6" s="200"/>
    </row>
    <row r="7" spans="1:52" ht="16.5" customHeight="1">
      <c r="A7" s="432" t="s">
        <v>586</v>
      </c>
      <c r="B7" s="432" t="s">
        <v>18</v>
      </c>
      <c r="C7" s="432" t="s">
        <v>19</v>
      </c>
      <c r="D7" s="432" t="s">
        <v>587</v>
      </c>
      <c r="E7" s="440" t="s">
        <v>22</v>
      </c>
      <c r="F7" s="440"/>
      <c r="G7" s="441" t="s">
        <v>18</v>
      </c>
      <c r="H7" s="441"/>
      <c r="I7" s="441"/>
      <c r="J7" s="441"/>
      <c r="K7" s="441"/>
      <c r="L7" s="441"/>
      <c r="M7" s="441"/>
      <c r="N7" s="441"/>
      <c r="O7" s="441"/>
      <c r="P7" s="434" t="s">
        <v>19</v>
      </c>
      <c r="Q7" s="434"/>
      <c r="R7" s="434"/>
      <c r="S7" s="434"/>
      <c r="T7" s="434"/>
      <c r="U7" s="434"/>
      <c r="V7" s="434"/>
      <c r="W7" s="434"/>
      <c r="X7" s="434"/>
      <c r="Y7" s="201"/>
      <c r="Z7" s="435" t="s">
        <v>586</v>
      </c>
      <c r="AA7" s="435" t="s">
        <v>588</v>
      </c>
      <c r="AB7" s="435" t="s">
        <v>589</v>
      </c>
      <c r="AC7" s="435" t="s">
        <v>22</v>
      </c>
      <c r="AD7" s="436" t="s">
        <v>590</v>
      </c>
      <c r="AE7" s="436"/>
      <c r="AF7" s="436"/>
      <c r="AG7" s="436"/>
      <c r="AH7" s="436"/>
      <c r="AI7" s="201"/>
      <c r="AJ7" s="201"/>
      <c r="AK7" s="201"/>
      <c r="AL7" s="201"/>
      <c r="AM7" s="201"/>
      <c r="AP7" s="433" t="s">
        <v>18</v>
      </c>
      <c r="AQ7" s="433" t="s">
        <v>19</v>
      </c>
      <c r="AR7" s="433" t="s">
        <v>587</v>
      </c>
      <c r="AS7" s="437" t="s">
        <v>22</v>
      </c>
      <c r="AT7" s="437"/>
      <c r="AU7" s="431" t="s">
        <v>18</v>
      </c>
      <c r="AV7" s="431"/>
      <c r="AW7" s="431"/>
      <c r="AX7" s="431" t="s">
        <v>19</v>
      </c>
      <c r="AY7" s="431"/>
      <c r="AZ7" s="431"/>
    </row>
    <row r="8" spans="1:52" ht="30">
      <c r="A8" s="432"/>
      <c r="B8" s="432"/>
      <c r="C8" s="432"/>
      <c r="D8" s="432"/>
      <c r="E8" s="202" t="s">
        <v>18</v>
      </c>
      <c r="F8" s="203" t="s">
        <v>19</v>
      </c>
      <c r="G8" s="204" t="s">
        <v>591</v>
      </c>
      <c r="H8" s="204" t="s">
        <v>592</v>
      </c>
      <c r="I8" s="205" t="s">
        <v>593</v>
      </c>
      <c r="J8" s="205" t="s">
        <v>594</v>
      </c>
      <c r="K8" s="205" t="s">
        <v>595</v>
      </c>
      <c r="L8" s="205" t="s">
        <v>596</v>
      </c>
      <c r="M8" s="204" t="s">
        <v>597</v>
      </c>
      <c r="N8" s="205" t="s">
        <v>376</v>
      </c>
      <c r="O8" s="205" t="s">
        <v>587</v>
      </c>
      <c r="P8" s="206" t="s">
        <v>591</v>
      </c>
      <c r="Q8" s="206" t="s">
        <v>592</v>
      </c>
      <c r="R8" s="207" t="s">
        <v>593</v>
      </c>
      <c r="S8" s="207" t="s">
        <v>594</v>
      </c>
      <c r="T8" s="207" t="s">
        <v>595</v>
      </c>
      <c r="U8" s="207" t="s">
        <v>596</v>
      </c>
      <c r="V8" s="206" t="s">
        <v>597</v>
      </c>
      <c r="W8" s="207" t="s">
        <v>376</v>
      </c>
      <c r="X8" s="207" t="s">
        <v>587</v>
      </c>
      <c r="Y8" s="208"/>
      <c r="Z8" s="435"/>
      <c r="AA8" s="435"/>
      <c r="AB8" s="435"/>
      <c r="AC8" s="435"/>
      <c r="AD8" s="201" t="s">
        <v>591</v>
      </c>
      <c r="AE8" s="201" t="s">
        <v>592</v>
      </c>
      <c r="AF8" s="201" t="s">
        <v>71</v>
      </c>
      <c r="AG8" s="201"/>
      <c r="AH8" s="201" t="s">
        <v>597</v>
      </c>
      <c r="AI8" s="208"/>
      <c r="AJ8" s="208"/>
      <c r="AK8" s="208"/>
      <c r="AL8" s="208"/>
      <c r="AM8" s="208"/>
      <c r="AP8" s="433"/>
      <c r="AQ8" s="433"/>
      <c r="AR8" s="433"/>
      <c r="AS8" s="209" t="s">
        <v>18</v>
      </c>
      <c r="AT8" s="210" t="s">
        <v>19</v>
      </c>
      <c r="AU8" s="211" t="s">
        <v>591</v>
      </c>
      <c r="AV8" s="211" t="s">
        <v>592</v>
      </c>
      <c r="AW8" s="211" t="s">
        <v>597</v>
      </c>
      <c r="AX8" s="211" t="s">
        <v>591</v>
      </c>
      <c r="AY8" s="211" t="s">
        <v>592</v>
      </c>
      <c r="AZ8" s="211" t="s">
        <v>597</v>
      </c>
    </row>
    <row r="9" spans="1:52" ht="15.75">
      <c r="A9" s="212">
        <v>4</v>
      </c>
      <c r="B9" s="213">
        <f>'1 Feb'!I579</f>
        <v>1728</v>
      </c>
      <c r="C9" s="213">
        <f>'1 Feb'!K579</f>
        <v>0</v>
      </c>
      <c r="D9" s="213">
        <f t="shared" ref="D9:D36" si="0">SUM(B9:C9)</f>
        <v>1728</v>
      </c>
      <c r="E9" s="214">
        <f t="shared" ref="E9:E37" si="1">B9/D9</f>
        <v>1</v>
      </c>
      <c r="F9" s="215">
        <f t="shared" ref="F9:F37" si="2">C9/D9</f>
        <v>0</v>
      </c>
      <c r="G9" s="216">
        <f>'1 Feb'!I581</f>
        <v>706</v>
      </c>
      <c r="H9" s="216">
        <f>'1 Feb'!I582</f>
        <v>686</v>
      </c>
      <c r="I9" s="216" t="str">
        <f>'1 Feb'!I583</f>
        <v>=</v>
      </c>
      <c r="J9" s="216" t="s">
        <v>385</v>
      </c>
      <c r="K9" s="216">
        <f>'1 Feb'!I584</f>
        <v>0</v>
      </c>
      <c r="L9" s="216">
        <f>'1 Feb'!I585</f>
        <v>330</v>
      </c>
      <c r="M9" s="216">
        <f>'1 Feb'!I586</f>
        <v>6</v>
      </c>
      <c r="N9" s="216">
        <f>'1 Feb'!I587</f>
        <v>0</v>
      </c>
      <c r="O9" s="216">
        <f t="shared" ref="O9:O33" si="3">SUM(G9:N9)</f>
        <v>1728</v>
      </c>
      <c r="P9" s="217">
        <f>'1 Feb'!K581</f>
        <v>0</v>
      </c>
      <c r="Q9" s="217">
        <f>'1 Feb'!K582</f>
        <v>0</v>
      </c>
      <c r="R9" s="217" t="str">
        <f>'1 Feb'!K583</f>
        <v>=</v>
      </c>
      <c r="S9" s="217"/>
      <c r="T9" s="217">
        <f>'1 Feb'!K584</f>
        <v>0</v>
      </c>
      <c r="U9" s="217">
        <f>'1 Feb'!K585</f>
        <v>0</v>
      </c>
      <c r="V9" s="217">
        <f>'1 Feb'!K586</f>
        <v>0</v>
      </c>
      <c r="W9" s="217">
        <f>'1 Feb'!K587</f>
        <v>0</v>
      </c>
      <c r="X9" s="216">
        <f t="shared" ref="X9:X33" si="4">SUM(P9:W9)</f>
        <v>0</v>
      </c>
      <c r="Y9" s="218"/>
      <c r="Z9" s="212">
        <v>2</v>
      </c>
      <c r="AA9" s="213">
        <f>'1 Feb'!H579</f>
        <v>2686</v>
      </c>
      <c r="AB9" s="213">
        <f t="shared" ref="AB9:AB26" si="5">D9</f>
        <v>1728</v>
      </c>
      <c r="AC9" s="219">
        <f t="shared" ref="AC9:AC26" si="6">AB9/AA9</f>
        <v>0.64333581533879369</v>
      </c>
      <c r="AD9" s="220">
        <f>'1 Feb'!L108/100</f>
        <v>0.47702702702702704</v>
      </c>
      <c r="AE9" s="218">
        <f>'1 Feb'!L248</f>
        <v>103.62537764350452</v>
      </c>
      <c r="AF9" s="218"/>
      <c r="AG9" s="218"/>
      <c r="AH9" s="218"/>
      <c r="AI9" s="218"/>
      <c r="AJ9" s="218"/>
      <c r="AK9" s="218"/>
      <c r="AL9" s="218"/>
      <c r="AM9" s="218"/>
      <c r="AO9" s="221" t="s">
        <v>598</v>
      </c>
      <c r="AP9" s="222">
        <f>SUM(B9:B15)</f>
        <v>15052</v>
      </c>
      <c r="AQ9" s="222">
        <f>SUM(C9:C15)</f>
        <v>3784</v>
      </c>
      <c r="AR9" s="222">
        <f>SUM(D9:D15)</f>
        <v>18836</v>
      </c>
      <c r="AS9" s="223">
        <f t="shared" ref="AS9:AS26" si="7">AP9/AR9</f>
        <v>0.79910809088978552</v>
      </c>
      <c r="AT9" s="224">
        <f t="shared" ref="AT9:AT26" si="8">AQ9/AR9</f>
        <v>0.20089190911021448</v>
      </c>
      <c r="AU9" s="222">
        <f>SUM(G9:G15)</f>
        <v>6913</v>
      </c>
      <c r="AV9" s="222">
        <f>SUM(H9:H15)</f>
        <v>3383</v>
      </c>
      <c r="AW9" s="222">
        <f>SUM(M9:M15)</f>
        <v>197</v>
      </c>
      <c r="AX9" s="222">
        <f>SUM(P9:P15)</f>
        <v>1211</v>
      </c>
      <c r="AY9" s="222">
        <f>SUM(Q9:Q15)</f>
        <v>1008</v>
      </c>
      <c r="AZ9" s="222">
        <f>SUM(V9:V15)</f>
        <v>99</v>
      </c>
    </row>
    <row r="10" spans="1:52" ht="15.75">
      <c r="A10" s="212">
        <v>5</v>
      </c>
      <c r="B10" s="213">
        <f>'2 Feb'!I579</f>
        <v>2593</v>
      </c>
      <c r="C10" s="213">
        <f>'2 Feb'!K579</f>
        <v>45</v>
      </c>
      <c r="D10" s="213">
        <f t="shared" si="0"/>
        <v>2638</v>
      </c>
      <c r="E10" s="214">
        <f t="shared" si="1"/>
        <v>0.98294162244124339</v>
      </c>
      <c r="F10" s="215">
        <f t="shared" si="2"/>
        <v>1.7058377558756634E-2</v>
      </c>
      <c r="G10" s="216">
        <f>'2 Feb'!I581</f>
        <v>1355</v>
      </c>
      <c r="H10" s="216">
        <f>'2 Feb'!I582</f>
        <v>562</v>
      </c>
      <c r="I10" s="216" t="str">
        <f>'2 Feb'!I583</f>
        <v>=</v>
      </c>
      <c r="J10" s="216" t="s">
        <v>385</v>
      </c>
      <c r="K10" s="216">
        <f>'2 Feb'!I584</f>
        <v>400</v>
      </c>
      <c r="L10" s="216">
        <f>'2 Feb'!I585</f>
        <v>248</v>
      </c>
      <c r="M10" s="216">
        <f>'2 Feb'!I586</f>
        <v>28</v>
      </c>
      <c r="N10" s="216">
        <f>'2 Feb'!I587</f>
        <v>0</v>
      </c>
      <c r="O10" s="216">
        <f t="shared" si="3"/>
        <v>2593</v>
      </c>
      <c r="P10" s="217">
        <f>'2 Feb'!K581</f>
        <v>0</v>
      </c>
      <c r="Q10" s="217">
        <f>'2 Feb'!K582</f>
        <v>0</v>
      </c>
      <c r="R10" s="217" t="str">
        <f>'2 Feb'!K583</f>
        <v>=</v>
      </c>
      <c r="S10" s="217"/>
      <c r="T10" s="217">
        <f>'2 Feb'!K584</f>
        <v>0</v>
      </c>
      <c r="U10" s="217">
        <f>'2 Feb'!K585</f>
        <v>45</v>
      </c>
      <c r="V10" s="217">
        <f>'2 Feb'!K586</f>
        <v>0</v>
      </c>
      <c r="W10" s="217">
        <f>'2 Feb'!K587</f>
        <v>0</v>
      </c>
      <c r="X10" s="216">
        <f t="shared" si="4"/>
        <v>45</v>
      </c>
      <c r="Y10" s="218"/>
      <c r="Z10" s="212">
        <v>3</v>
      </c>
      <c r="AA10" s="213">
        <f>'2 Feb'!H579</f>
        <v>2507</v>
      </c>
      <c r="AB10" s="213">
        <f t="shared" si="5"/>
        <v>2638</v>
      </c>
      <c r="AC10" s="219">
        <f t="shared" si="6"/>
        <v>1.052253689668927</v>
      </c>
      <c r="AD10" s="220">
        <f>'2 Feb'!L108/100</f>
        <v>1.092741935483871</v>
      </c>
      <c r="AE10" s="218"/>
      <c r="AF10" s="218"/>
      <c r="AG10" s="218"/>
      <c r="AH10" s="218"/>
      <c r="AI10" s="218"/>
      <c r="AJ10" s="218"/>
      <c r="AK10" s="218"/>
      <c r="AL10" s="218"/>
      <c r="AM10" s="218"/>
      <c r="AO10" s="221" t="s">
        <v>599</v>
      </c>
      <c r="AP10" s="222">
        <f>AVERAGE(B9:B15)</f>
        <v>2150.2857142857142</v>
      </c>
      <c r="AQ10" s="222">
        <f>AVERAGE(C9:C15)</f>
        <v>540.57142857142856</v>
      </c>
      <c r="AR10" s="222">
        <f>AVERAGE(D9:D15)</f>
        <v>2690.8571428571427</v>
      </c>
      <c r="AS10" s="223">
        <f t="shared" si="7"/>
        <v>0.79910809088978552</v>
      </c>
      <c r="AT10" s="224">
        <f t="shared" si="8"/>
        <v>0.20089190911021448</v>
      </c>
      <c r="AU10" s="222">
        <f>AVERAGE(G9:G15)</f>
        <v>987.57142857142856</v>
      </c>
      <c r="AV10" s="222">
        <f>AVERAGE(H9:H15)</f>
        <v>483.28571428571428</v>
      </c>
      <c r="AW10" s="222">
        <f>AVERAGE(M9:M15)</f>
        <v>28.142857142857142</v>
      </c>
      <c r="AX10" s="222">
        <f>AVERAGE(P9:P15)</f>
        <v>173</v>
      </c>
      <c r="AY10" s="222">
        <f>AVERAGE(Q9:Q15)</f>
        <v>144</v>
      </c>
      <c r="AZ10" s="222">
        <f>AVERAGE(V9:V15)</f>
        <v>14.142857142857142</v>
      </c>
    </row>
    <row r="11" spans="1:52" ht="15.75">
      <c r="A11" s="212">
        <v>6</v>
      </c>
      <c r="B11" s="213">
        <f>'3 Feb'!I579</f>
        <v>2276</v>
      </c>
      <c r="C11" s="213">
        <f>'3 Feb'!K579</f>
        <v>235</v>
      </c>
      <c r="D11" s="213">
        <f t="shared" si="0"/>
        <v>2511</v>
      </c>
      <c r="E11" s="214">
        <f t="shared" si="1"/>
        <v>0.90641178813221823</v>
      </c>
      <c r="F11" s="215">
        <f t="shared" si="2"/>
        <v>9.3588211867781754E-2</v>
      </c>
      <c r="G11" s="216">
        <f>'3 Feb'!I581</f>
        <v>1402</v>
      </c>
      <c r="H11" s="216">
        <f>'3 Feb'!I582</f>
        <v>494</v>
      </c>
      <c r="I11" s="216">
        <f>'3 Feb'!I583</f>
        <v>0</v>
      </c>
      <c r="J11" s="216" t="s">
        <v>385</v>
      </c>
      <c r="K11" s="216">
        <f>'3 Feb'!I584</f>
        <v>0</v>
      </c>
      <c r="L11" s="216">
        <f>'3 Feb'!I585</f>
        <v>365</v>
      </c>
      <c r="M11" s="216">
        <f>'3 Feb'!I586</f>
        <v>15</v>
      </c>
      <c r="N11" s="216">
        <f>'3 Feb'!I587</f>
        <v>0</v>
      </c>
      <c r="O11" s="216">
        <f t="shared" si="3"/>
        <v>2276</v>
      </c>
      <c r="P11" s="217">
        <f>'3 Feb'!K581</f>
        <v>0</v>
      </c>
      <c r="Q11" s="217">
        <f>'3 Feb'!K582</f>
        <v>0</v>
      </c>
      <c r="R11" s="217">
        <f>'3 Feb'!K583</f>
        <v>0</v>
      </c>
      <c r="S11" s="217"/>
      <c r="T11" s="217">
        <f>'3 Feb'!K584</f>
        <v>235</v>
      </c>
      <c r="U11" s="217">
        <f>'3 Feb'!K585</f>
        <v>0</v>
      </c>
      <c r="V11" s="217">
        <f>'3 Feb'!K586</f>
        <v>0</v>
      </c>
      <c r="W11" s="217">
        <f>'3 Feb'!K587</f>
        <v>0</v>
      </c>
      <c r="X11" s="216">
        <f t="shared" si="4"/>
        <v>235</v>
      </c>
      <c r="Y11" s="218"/>
      <c r="Z11" s="212">
        <v>4</v>
      </c>
      <c r="AA11" s="213">
        <f>'3 Feb'!H579</f>
        <v>2394</v>
      </c>
      <c r="AB11" s="213">
        <f t="shared" si="5"/>
        <v>2511</v>
      </c>
      <c r="AC11" s="219">
        <f t="shared" si="6"/>
        <v>1.0488721804511278</v>
      </c>
      <c r="AD11" s="220">
        <f>'3 Feb'!L108/100</f>
        <v>0.86757425742574257</v>
      </c>
      <c r="AE11" s="218"/>
      <c r="AF11" s="218"/>
      <c r="AG11" s="218"/>
      <c r="AH11" s="218"/>
      <c r="AI11" s="218"/>
      <c r="AJ11" s="218"/>
      <c r="AK11" s="218"/>
      <c r="AL11" s="218"/>
      <c r="AM11" s="218"/>
      <c r="AO11" s="225" t="s">
        <v>600</v>
      </c>
      <c r="AP11" s="222">
        <f>MIN(B9:B15)</f>
        <v>0</v>
      </c>
      <c r="AQ11" s="222">
        <f>MIN(C9:C15)</f>
        <v>0</v>
      </c>
      <c r="AR11" s="222">
        <f>MIN(D9:D15)</f>
        <v>1728</v>
      </c>
      <c r="AS11" s="223">
        <f t="shared" si="7"/>
        <v>0</v>
      </c>
      <c r="AT11" s="224">
        <f t="shared" si="8"/>
        <v>0</v>
      </c>
      <c r="AU11" s="222">
        <f>MIN(G9:G15)</f>
        <v>0</v>
      </c>
      <c r="AV11" s="222">
        <f>MIN(H9:H15)</f>
        <v>0</v>
      </c>
      <c r="AW11" s="222">
        <f>MIN(M9:M15)</f>
        <v>0</v>
      </c>
      <c r="AX11" s="222">
        <f>MIN(P9:P15)</f>
        <v>0</v>
      </c>
      <c r="AY11" s="222">
        <f>MIN(Q9:Q15)</f>
        <v>0</v>
      </c>
      <c r="AZ11" s="222">
        <f>MIN(V9:V15)</f>
        <v>0</v>
      </c>
    </row>
    <row r="12" spans="1:52" ht="15.75">
      <c r="A12" s="212">
        <v>7</v>
      </c>
      <c r="B12" s="213">
        <f>'4 Feb'!I579</f>
        <v>2723</v>
      </c>
      <c r="C12" s="213">
        <f>'4 Feb'!K579</f>
        <v>300</v>
      </c>
      <c r="D12" s="213">
        <f t="shared" si="0"/>
        <v>3023</v>
      </c>
      <c r="E12" s="214">
        <f t="shared" si="1"/>
        <v>0.90076083360899772</v>
      </c>
      <c r="F12" s="215">
        <f t="shared" si="2"/>
        <v>9.9239166391002318E-2</v>
      </c>
      <c r="G12" s="226">
        <f>'4 Feb'!I581</f>
        <v>1183</v>
      </c>
      <c r="H12" s="226">
        <f>'4 Feb'!I582</f>
        <v>583</v>
      </c>
      <c r="I12" s="226">
        <f>'4 Feb'!I583</f>
        <v>0</v>
      </c>
      <c r="J12" s="226" t="s">
        <v>385</v>
      </c>
      <c r="K12" s="226">
        <f>'4 Feb'!I584</f>
        <v>652</v>
      </c>
      <c r="L12" s="226">
        <f>'4 Feb'!I585</f>
        <v>125</v>
      </c>
      <c r="M12" s="226">
        <f>'4 Feb'!I586</f>
        <v>63</v>
      </c>
      <c r="N12" s="226">
        <f>'4 Feb'!I587</f>
        <v>0</v>
      </c>
      <c r="O12" s="216">
        <f t="shared" si="3"/>
        <v>2606</v>
      </c>
      <c r="P12" s="227">
        <f>'4 Feb'!K581</f>
        <v>0</v>
      </c>
      <c r="Q12" s="227">
        <f>'4 Feb'!K582</f>
        <v>0</v>
      </c>
      <c r="R12" s="227">
        <f>'4 Feb'!K583</f>
        <v>0</v>
      </c>
      <c r="S12" s="227" t="s">
        <v>385</v>
      </c>
      <c r="T12" s="227">
        <f>'4 Feb'!K584</f>
        <v>300</v>
      </c>
      <c r="U12" s="227">
        <f>'4 Feb'!K585</f>
        <v>0</v>
      </c>
      <c r="V12" s="227">
        <f>'4 Feb'!K586</f>
        <v>0</v>
      </c>
      <c r="W12" s="227">
        <f>'4 Feb'!K587</f>
        <v>0</v>
      </c>
      <c r="X12" s="216">
        <f t="shared" si="4"/>
        <v>300</v>
      </c>
      <c r="Y12" s="228"/>
      <c r="Z12" s="212">
        <v>7</v>
      </c>
      <c r="AA12" s="213">
        <f>'4 Feb'!H579</f>
        <v>2426</v>
      </c>
      <c r="AB12" s="213">
        <f t="shared" si="5"/>
        <v>3023</v>
      </c>
      <c r="AC12" s="219">
        <f t="shared" si="6"/>
        <v>1.2460840890354492</v>
      </c>
      <c r="AD12" s="220">
        <f>'4 Feb'!L108/100</f>
        <v>0.75111111111111095</v>
      </c>
      <c r="AE12" s="228"/>
      <c r="AF12" s="228"/>
      <c r="AG12" s="228"/>
      <c r="AH12" s="228"/>
      <c r="AI12" s="228"/>
      <c r="AJ12" s="228"/>
      <c r="AK12" s="228"/>
      <c r="AL12" s="228"/>
      <c r="AM12" s="228"/>
      <c r="AO12" s="225" t="s">
        <v>601</v>
      </c>
      <c r="AP12" s="222">
        <f>MAX(B9:B15)</f>
        <v>2947</v>
      </c>
      <c r="AQ12" s="222">
        <f>MAX(C9:C15)</f>
        <v>3060</v>
      </c>
      <c r="AR12" s="222">
        <f>MAX(D9:D15)</f>
        <v>3091</v>
      </c>
      <c r="AS12" s="223">
        <f t="shared" si="7"/>
        <v>0.95341313490779678</v>
      </c>
      <c r="AT12" s="224">
        <f t="shared" si="8"/>
        <v>0.98997088320931736</v>
      </c>
      <c r="AU12" s="222">
        <f>MAX(G9:G15)</f>
        <v>1402</v>
      </c>
      <c r="AV12" s="222">
        <f>MAX(H9:H15)</f>
        <v>686</v>
      </c>
      <c r="AW12" s="222">
        <f>MAX(M9:M15)</f>
        <v>75</v>
      </c>
      <c r="AX12" s="222">
        <f>MAX(P9:P15)</f>
        <v>1211</v>
      </c>
      <c r="AY12" s="222">
        <f>MAX(Q9:Q15)</f>
        <v>864</v>
      </c>
      <c r="AZ12" s="222">
        <f>MAX(V9:V15)</f>
        <v>99</v>
      </c>
    </row>
    <row r="13" spans="1:52" ht="15.75">
      <c r="A13" s="212">
        <v>8</v>
      </c>
      <c r="B13" s="213">
        <f>'5 Feb'!I579</f>
        <v>2785</v>
      </c>
      <c r="C13" s="213">
        <f>'5 Feb'!K579</f>
        <v>0</v>
      </c>
      <c r="D13" s="213">
        <f t="shared" si="0"/>
        <v>2785</v>
      </c>
      <c r="E13" s="214">
        <f t="shared" si="1"/>
        <v>1</v>
      </c>
      <c r="F13" s="215">
        <f t="shared" si="2"/>
        <v>0</v>
      </c>
      <c r="G13" s="226">
        <f>'5 Feb'!I581</f>
        <v>1243</v>
      </c>
      <c r="H13" s="226">
        <f>'5 Feb'!I582</f>
        <v>482</v>
      </c>
      <c r="I13" s="226" t="s">
        <v>385</v>
      </c>
      <c r="J13" s="226" t="s">
        <v>385</v>
      </c>
      <c r="K13" s="226">
        <f>'5 Feb'!I584</f>
        <v>800</v>
      </c>
      <c r="L13" s="226">
        <f>'5 Feb'!I585</f>
        <v>250</v>
      </c>
      <c r="M13" s="226">
        <f>'5 Feb'!I586</f>
        <v>10</v>
      </c>
      <c r="N13" s="226">
        <f>'5 Feb'!I587</f>
        <v>0</v>
      </c>
      <c r="O13" s="216">
        <f t="shared" si="3"/>
        <v>2785</v>
      </c>
      <c r="P13" s="227">
        <f>'5 Feb'!K581</f>
        <v>0</v>
      </c>
      <c r="Q13" s="227">
        <f>'5 Feb'!K582</f>
        <v>0</v>
      </c>
      <c r="R13" s="227">
        <f>'5 Feb'!K583</f>
        <v>0</v>
      </c>
      <c r="S13" s="227" t="s">
        <v>385</v>
      </c>
      <c r="T13" s="227">
        <f>'5 Feb'!K584</f>
        <v>0</v>
      </c>
      <c r="U13" s="227">
        <f>'5 Feb'!K585</f>
        <v>0</v>
      </c>
      <c r="V13" s="227">
        <f>'5 Feb'!K586</f>
        <v>0</v>
      </c>
      <c r="W13" s="227">
        <f>'5 Feb'!K587</f>
        <v>0</v>
      </c>
      <c r="X13" s="216">
        <f t="shared" si="4"/>
        <v>0</v>
      </c>
      <c r="Y13" s="228"/>
      <c r="Z13" s="212">
        <v>8</v>
      </c>
      <c r="AA13" s="213">
        <f>'5 Feb'!H579</f>
        <v>3426</v>
      </c>
      <c r="AB13" s="213">
        <f t="shared" si="5"/>
        <v>2785</v>
      </c>
      <c r="AC13" s="219">
        <f t="shared" si="6"/>
        <v>0.81290134267367187</v>
      </c>
      <c r="AD13" s="220">
        <f>'5 Feb'!L108/100</f>
        <v>0.86080332409972304</v>
      </c>
      <c r="AE13" s="228"/>
      <c r="AF13" s="228"/>
      <c r="AG13" s="228"/>
      <c r="AH13" s="228"/>
      <c r="AI13" s="228"/>
      <c r="AJ13" s="228"/>
      <c r="AK13" s="228"/>
      <c r="AL13" s="228"/>
      <c r="AM13" s="228"/>
      <c r="AO13" s="229" t="s">
        <v>602</v>
      </c>
      <c r="AP13" s="230">
        <f>SUM(B16:B20)</f>
        <v>11845</v>
      </c>
      <c r="AQ13" s="230">
        <f>SUM(C16:C20)</f>
        <v>1375</v>
      </c>
      <c r="AR13" s="230">
        <f>SUM(D16:D20)</f>
        <v>13220</v>
      </c>
      <c r="AS13" s="231">
        <f t="shared" si="7"/>
        <v>0.89599092284417547</v>
      </c>
      <c r="AT13" s="232">
        <f t="shared" si="8"/>
        <v>0.10400907715582451</v>
      </c>
      <c r="AU13" s="230">
        <f>SUM(G16:G20)</f>
        <v>5089</v>
      </c>
      <c r="AV13" s="230">
        <f>SUM(H16:H20)</f>
        <v>2553</v>
      </c>
      <c r="AW13" s="230">
        <f>SUM(M16:M20)</f>
        <v>206</v>
      </c>
      <c r="AX13" s="230">
        <f>SUM(P16:P20)</f>
        <v>0</v>
      </c>
      <c r="AY13" s="230">
        <f>SUM(Q16:Q20)</f>
        <v>0</v>
      </c>
      <c r="AZ13" s="230">
        <f>SUM(V16:V20)</f>
        <v>0</v>
      </c>
    </row>
    <row r="14" spans="1:52" ht="15.75">
      <c r="A14" s="212">
        <v>9</v>
      </c>
      <c r="B14" s="213">
        <f>'6 Feb'!I579</f>
        <v>0</v>
      </c>
      <c r="C14" s="213">
        <f>'6 Feb'!K579</f>
        <v>3060</v>
      </c>
      <c r="D14" s="213">
        <f t="shared" si="0"/>
        <v>3060</v>
      </c>
      <c r="E14" s="214">
        <f t="shared" si="1"/>
        <v>0</v>
      </c>
      <c r="F14" s="215">
        <f t="shared" si="2"/>
        <v>1</v>
      </c>
      <c r="G14" s="226">
        <f>'6 Feb'!I581</f>
        <v>0</v>
      </c>
      <c r="H14" s="226">
        <f>'6 Feb'!I582</f>
        <v>0</v>
      </c>
      <c r="I14" s="226" t="s">
        <v>385</v>
      </c>
      <c r="J14" s="226" t="s">
        <v>385</v>
      </c>
      <c r="K14" s="226">
        <f>'6 Feb'!H584</f>
        <v>0</v>
      </c>
      <c r="L14" s="226">
        <f>'6 Feb'!I585</f>
        <v>0</v>
      </c>
      <c r="M14" s="226">
        <f>'6 Feb'!I586</f>
        <v>0</v>
      </c>
      <c r="N14" s="226">
        <f>'6 Feb'!I587</f>
        <v>0</v>
      </c>
      <c r="O14" s="216">
        <f t="shared" si="3"/>
        <v>0</v>
      </c>
      <c r="P14" s="227">
        <f>'6 Feb'!K581</f>
        <v>1211</v>
      </c>
      <c r="Q14" s="227">
        <f>'6 Feb'!K582</f>
        <v>864</v>
      </c>
      <c r="R14" s="227">
        <f>'6 Feb'!K583</f>
        <v>0</v>
      </c>
      <c r="S14" s="227" t="s">
        <v>385</v>
      </c>
      <c r="T14" s="227">
        <f>'6 Feb'!K584</f>
        <v>636</v>
      </c>
      <c r="U14" s="227">
        <f>'6 Feb'!K585</f>
        <v>250</v>
      </c>
      <c r="V14" s="227">
        <f>'6 Feb'!K586</f>
        <v>99</v>
      </c>
      <c r="W14" s="227">
        <f>'6 Feb'!M587</f>
        <v>0</v>
      </c>
      <c r="X14" s="216">
        <f t="shared" si="4"/>
        <v>3060</v>
      </c>
      <c r="Y14" s="228"/>
      <c r="Z14" s="212">
        <v>9</v>
      </c>
      <c r="AA14" s="213">
        <f>'6 Feb'!H579</f>
        <v>0</v>
      </c>
      <c r="AB14" s="213">
        <f t="shared" si="5"/>
        <v>3060</v>
      </c>
      <c r="AC14" s="219" t="e">
        <f t="shared" si="6"/>
        <v>#DIV/0!</v>
      </c>
      <c r="AD14" s="220">
        <f>'6 Feb'!L108/100</f>
        <v>0</v>
      </c>
      <c r="AE14" s="228"/>
      <c r="AF14" s="228"/>
      <c r="AG14" s="228"/>
      <c r="AH14" s="228"/>
      <c r="AI14" s="228"/>
      <c r="AJ14" s="228"/>
      <c r="AK14" s="228"/>
      <c r="AL14" s="228"/>
      <c r="AM14" s="228"/>
      <c r="AO14" s="229" t="s">
        <v>599</v>
      </c>
      <c r="AP14" s="230">
        <f>AVERAGE(B16:B20)</f>
        <v>2369</v>
      </c>
      <c r="AQ14" s="230">
        <f>AVERAGE(C16:C20)</f>
        <v>275</v>
      </c>
      <c r="AR14" s="230">
        <f>AVERAGE(D16:D20)</f>
        <v>2644</v>
      </c>
      <c r="AS14" s="231">
        <f t="shared" si="7"/>
        <v>0.89599092284417547</v>
      </c>
      <c r="AT14" s="232">
        <f t="shared" si="8"/>
        <v>0.10400907715582451</v>
      </c>
      <c r="AU14" s="230">
        <f>AVERAGE(G16:G20)</f>
        <v>1017.8</v>
      </c>
      <c r="AV14" s="230">
        <f>AVERAGE(H16:H20)</f>
        <v>510.6</v>
      </c>
      <c r="AW14" s="230">
        <f>AVERAGE(M16:M20)</f>
        <v>41.2</v>
      </c>
      <c r="AX14" s="230">
        <f>AVERAGE(P16:P20)</f>
        <v>0</v>
      </c>
      <c r="AY14" s="230">
        <f>AVERAGE(Q16:Q20)</f>
        <v>0</v>
      </c>
      <c r="AZ14" s="230">
        <f>AVERAGE(V16:V20)</f>
        <v>0</v>
      </c>
    </row>
    <row r="15" spans="1:52" ht="15.75">
      <c r="A15" s="212">
        <v>8</v>
      </c>
      <c r="B15" s="213">
        <f>'8 Feb'!I582</f>
        <v>2947</v>
      </c>
      <c r="C15" s="213">
        <f>'8 Feb'!K582</f>
        <v>144</v>
      </c>
      <c r="D15" s="213">
        <f t="shared" si="0"/>
        <v>3091</v>
      </c>
      <c r="E15" s="214">
        <f t="shared" si="1"/>
        <v>0.95341313490779678</v>
      </c>
      <c r="F15" s="215">
        <f t="shared" si="2"/>
        <v>4.6586865092203174E-2</v>
      </c>
      <c r="G15" s="226">
        <f>'8 Feb'!I584</f>
        <v>1024</v>
      </c>
      <c r="H15" s="226">
        <f>'8 Feb'!I585</f>
        <v>576</v>
      </c>
      <c r="I15" s="226">
        <f>'8 Feb'!I586</f>
        <v>0</v>
      </c>
      <c r="J15" s="226" t="s">
        <v>603</v>
      </c>
      <c r="K15" s="226">
        <f>'8 Feb'!I587</f>
        <v>912</v>
      </c>
      <c r="L15" s="226">
        <f>'8 Feb'!I588</f>
        <v>180</v>
      </c>
      <c r="M15" s="226">
        <f>'8 Feb'!I589</f>
        <v>75</v>
      </c>
      <c r="N15" s="226">
        <f>'8 Feb'!I590</f>
        <v>0</v>
      </c>
      <c r="O15" s="216">
        <f t="shared" si="3"/>
        <v>2767</v>
      </c>
      <c r="P15" s="227">
        <f>'8 Feb'!K584</f>
        <v>0</v>
      </c>
      <c r="Q15" s="227">
        <f>'8 Feb'!K585</f>
        <v>144</v>
      </c>
      <c r="R15" s="227">
        <f>'8 Feb'!K586</f>
        <v>0</v>
      </c>
      <c r="S15" s="227" t="s">
        <v>385</v>
      </c>
      <c r="T15" s="227">
        <f>'8 Feb'!K587</f>
        <v>0</v>
      </c>
      <c r="U15" s="227">
        <f>'8 Feb'!K588</f>
        <v>0</v>
      </c>
      <c r="V15" s="227">
        <f>'8 Feb'!K589</f>
        <v>0</v>
      </c>
      <c r="W15" s="227">
        <f>'8 Feb'!K590</f>
        <v>0</v>
      </c>
      <c r="X15" s="216">
        <f t="shared" si="4"/>
        <v>144</v>
      </c>
      <c r="Y15" s="228"/>
      <c r="Z15" s="212">
        <v>10</v>
      </c>
      <c r="AA15" s="213">
        <f>'8 Feb'!H582</f>
        <v>3744</v>
      </c>
      <c r="AB15" s="213">
        <f t="shared" si="5"/>
        <v>3091</v>
      </c>
      <c r="AC15" s="219">
        <f t="shared" si="6"/>
        <v>0.82558760683760679</v>
      </c>
      <c r="AD15" s="220">
        <f>'8 Feb'!L108/100</f>
        <v>0.70620689655172408</v>
      </c>
      <c r="AE15" s="228"/>
      <c r="AF15" s="228"/>
      <c r="AG15" s="228"/>
      <c r="AH15" s="228"/>
      <c r="AI15" s="228"/>
      <c r="AJ15" s="228"/>
      <c r="AK15" s="228"/>
      <c r="AL15" s="228"/>
      <c r="AM15" s="228"/>
      <c r="AO15" s="233" t="s">
        <v>600</v>
      </c>
      <c r="AP15" s="230">
        <f>MIN(B16:B20)</f>
        <v>0</v>
      </c>
      <c r="AQ15" s="230">
        <f>MIN(C16:C20)</f>
        <v>0</v>
      </c>
      <c r="AR15" s="230">
        <f>MIN(D16:D20)</f>
        <v>1375</v>
      </c>
      <c r="AS15" s="231">
        <f t="shared" si="7"/>
        <v>0</v>
      </c>
      <c r="AT15" s="232">
        <f t="shared" si="8"/>
        <v>0</v>
      </c>
      <c r="AU15" s="230">
        <f>MIN(G16:G20)</f>
        <v>0</v>
      </c>
      <c r="AV15" s="230">
        <f>MIN(H16:H20)</f>
        <v>0</v>
      </c>
      <c r="AW15" s="230">
        <f>MIN(M16:M20)</f>
        <v>0</v>
      </c>
      <c r="AX15" s="230">
        <f>MIN(P16:P20)</f>
        <v>0</v>
      </c>
      <c r="AY15" s="230">
        <f>MIN(Q16:Q20)</f>
        <v>0</v>
      </c>
      <c r="AZ15" s="230">
        <f>MIN(V16:V20)</f>
        <v>0</v>
      </c>
    </row>
    <row r="16" spans="1:52" ht="15.75">
      <c r="A16" s="212">
        <v>11</v>
      </c>
      <c r="B16" s="213">
        <f>'9 Feb'!I579</f>
        <v>2428</v>
      </c>
      <c r="C16" s="213">
        <f>'9 Feb'!K579</f>
        <v>0</v>
      </c>
      <c r="D16" s="213">
        <f t="shared" si="0"/>
        <v>2428</v>
      </c>
      <c r="E16" s="214">
        <f t="shared" si="1"/>
        <v>1</v>
      </c>
      <c r="F16" s="215">
        <f t="shared" si="2"/>
        <v>0</v>
      </c>
      <c r="G16" s="226">
        <f>'9 Feb'!I581</f>
        <v>1218</v>
      </c>
      <c r="H16" s="226">
        <f>'9 Feb'!I582</f>
        <v>561</v>
      </c>
      <c r="I16" s="226">
        <f>'9 Feb'!I583</f>
        <v>0</v>
      </c>
      <c r="J16" s="226" t="s">
        <v>603</v>
      </c>
      <c r="K16" s="226">
        <f>'9 Feb'!I584</f>
        <v>296</v>
      </c>
      <c r="L16" s="226">
        <f>'9 Feb'!I585</f>
        <v>330</v>
      </c>
      <c r="M16" s="226">
        <f>'9 Feb'!I586</f>
        <v>23</v>
      </c>
      <c r="N16" s="226">
        <f>'9 Feb'!I587</f>
        <v>0</v>
      </c>
      <c r="O16" s="216">
        <f t="shared" si="3"/>
        <v>2428</v>
      </c>
      <c r="P16" s="227">
        <f>'9 Feb'!K581</f>
        <v>0</v>
      </c>
      <c r="Q16" s="227">
        <f>'9 Feb'!K582</f>
        <v>0</v>
      </c>
      <c r="R16" s="227">
        <f>'9 Feb'!K583</f>
        <v>0</v>
      </c>
      <c r="S16" s="227" t="s">
        <v>385</v>
      </c>
      <c r="T16" s="227">
        <f>'9 Feb'!K584</f>
        <v>0</v>
      </c>
      <c r="U16" s="227">
        <f>'9 Feb'!K585</f>
        <v>0</v>
      </c>
      <c r="V16" s="227">
        <f>'9 Feb'!K586</f>
        <v>0</v>
      </c>
      <c r="W16" s="227">
        <f>'9 Feb'!K587</f>
        <v>0</v>
      </c>
      <c r="X16" s="216">
        <f t="shared" si="4"/>
        <v>0</v>
      </c>
      <c r="Y16" s="228"/>
      <c r="Z16" s="212">
        <v>11</v>
      </c>
      <c r="AA16" s="213">
        <f>'9 Feb'!H579</f>
        <v>2893</v>
      </c>
      <c r="AB16" s="213">
        <f t="shared" si="5"/>
        <v>2428</v>
      </c>
      <c r="AC16" s="219">
        <f t="shared" si="6"/>
        <v>0.8392671966816454</v>
      </c>
      <c r="AD16" s="234">
        <f>'9 Feb'!L108/100</f>
        <v>0.69599999999999995</v>
      </c>
      <c r="AE16" s="228"/>
      <c r="AF16" s="228"/>
      <c r="AG16" s="228"/>
      <c r="AH16" s="228"/>
      <c r="AI16" s="228"/>
      <c r="AJ16" s="228"/>
      <c r="AK16" s="228"/>
      <c r="AL16" s="228"/>
      <c r="AM16" s="228"/>
      <c r="AO16" s="233" t="s">
        <v>601</v>
      </c>
      <c r="AP16" s="230">
        <f>MAX(B16:B20)</f>
        <v>3402</v>
      </c>
      <c r="AQ16" s="230">
        <f>MAX(C16:C20)</f>
        <v>1375</v>
      </c>
      <c r="AR16" s="230">
        <f>MAX(D16:D20)</f>
        <v>3402</v>
      </c>
      <c r="AS16" s="231">
        <f t="shared" si="7"/>
        <v>1</v>
      </c>
      <c r="AT16" s="232">
        <f t="shared" si="8"/>
        <v>0.40417401528512642</v>
      </c>
      <c r="AU16" s="230">
        <f>MAX(G16:G20)</f>
        <v>1415</v>
      </c>
      <c r="AV16" s="230">
        <f>MAX(H16:H20)</f>
        <v>790</v>
      </c>
      <c r="AW16" s="230">
        <f>MAX(M16:M20)</f>
        <v>88</v>
      </c>
      <c r="AX16" s="230">
        <f>MAX(P16:P20)</f>
        <v>0</v>
      </c>
      <c r="AY16" s="230">
        <f>MAX(Q16:Q20)</f>
        <v>0</v>
      </c>
      <c r="AZ16" s="230">
        <f>MAX(V16:V20)</f>
        <v>0</v>
      </c>
    </row>
    <row r="17" spans="1:52" ht="15.75">
      <c r="A17" s="212">
        <v>12</v>
      </c>
      <c r="B17" s="213">
        <f>'10 Feb'!I581</f>
        <v>2776</v>
      </c>
      <c r="C17" s="213">
        <f>'10 Feb'!K581</f>
        <v>0</v>
      </c>
      <c r="D17" s="213">
        <f t="shared" si="0"/>
        <v>2776</v>
      </c>
      <c r="E17" s="214">
        <f t="shared" si="1"/>
        <v>1</v>
      </c>
      <c r="F17" s="215">
        <f t="shared" si="2"/>
        <v>0</v>
      </c>
      <c r="G17" s="226">
        <f>'10 Feb'!I583</f>
        <v>1415</v>
      </c>
      <c r="H17" s="226">
        <f>'10 Feb'!I584</f>
        <v>544</v>
      </c>
      <c r="I17" s="226">
        <f>'10 Feb'!I585</f>
        <v>0</v>
      </c>
      <c r="J17" s="226" t="s">
        <v>603</v>
      </c>
      <c r="K17" s="226">
        <f>'10 Feb'!I586</f>
        <v>369</v>
      </c>
      <c r="L17" s="226">
        <f>'10 Feb'!I587</f>
        <v>360</v>
      </c>
      <c r="M17" s="226">
        <f>'10 Feb'!I588</f>
        <v>88</v>
      </c>
      <c r="N17" s="226">
        <f>'10 Feb'!I589</f>
        <v>0</v>
      </c>
      <c r="O17" s="216">
        <f t="shared" si="3"/>
        <v>2776</v>
      </c>
      <c r="P17" s="227">
        <f>'10 Feb'!K583</f>
        <v>0</v>
      </c>
      <c r="Q17" s="227">
        <f>'10 Feb'!K584</f>
        <v>0</v>
      </c>
      <c r="R17" s="227">
        <f>'10 Feb'!K585</f>
        <v>0</v>
      </c>
      <c r="S17" s="227" t="s">
        <v>385</v>
      </c>
      <c r="T17" s="227">
        <f>'10 Feb'!J599</f>
        <v>0</v>
      </c>
      <c r="U17" s="227">
        <f>'10 Feb'!K587</f>
        <v>0</v>
      </c>
      <c r="V17" s="227">
        <f>'10 Feb'!K588</f>
        <v>0</v>
      </c>
      <c r="W17" s="227">
        <f>'10 Feb'!K589</f>
        <v>0</v>
      </c>
      <c r="X17" s="216">
        <f t="shared" si="4"/>
        <v>0</v>
      </c>
      <c r="Y17" s="228"/>
      <c r="Z17" s="212">
        <v>14</v>
      </c>
      <c r="AA17" s="213">
        <f>'10 Feb'!H581</f>
        <v>3418</v>
      </c>
      <c r="AB17" s="213">
        <f t="shared" si="5"/>
        <v>2776</v>
      </c>
      <c r="AC17" s="219">
        <f t="shared" si="6"/>
        <v>0.8121708601521358</v>
      </c>
      <c r="AD17" s="234">
        <f>'10 Feb'!L108/100</f>
        <v>0.94333333333333347</v>
      </c>
      <c r="AE17" s="228"/>
      <c r="AF17" s="228"/>
      <c r="AG17" s="228"/>
      <c r="AH17" s="228"/>
      <c r="AI17" s="228"/>
      <c r="AJ17" s="228"/>
      <c r="AK17" s="228"/>
      <c r="AL17" s="228"/>
      <c r="AM17" s="228"/>
      <c r="AN17" s="235"/>
      <c r="AO17" s="236" t="s">
        <v>604</v>
      </c>
      <c r="AP17" s="237">
        <f>SUM(B23:B26)</f>
        <v>12221</v>
      </c>
      <c r="AQ17" s="237">
        <f>SUM(C23:C26)</f>
        <v>875</v>
      </c>
      <c r="AR17" s="237">
        <f>SUM(D23:D26)</f>
        <v>13096</v>
      </c>
      <c r="AS17" s="238">
        <f t="shared" si="7"/>
        <v>0.93318570555894931</v>
      </c>
      <c r="AT17" s="239">
        <f t="shared" si="8"/>
        <v>6.6814294441050706E-2</v>
      </c>
      <c r="AU17" s="237">
        <f>SUM(G23:G26)</f>
        <v>2999</v>
      </c>
      <c r="AV17" s="237">
        <f>SUM(H23:H26)</f>
        <v>1665</v>
      </c>
      <c r="AW17" s="237">
        <f>SUM(M23:M26)</f>
        <v>41</v>
      </c>
      <c r="AX17" s="237">
        <f>SUM(P23:P26)</f>
        <v>0</v>
      </c>
      <c r="AY17" s="237">
        <f>SUM(Q23:Q26)</f>
        <v>0</v>
      </c>
      <c r="AZ17" s="237">
        <f>SUM(V23:V26)</f>
        <v>0</v>
      </c>
    </row>
    <row r="18" spans="1:52" ht="15.75">
      <c r="A18" s="212">
        <v>13</v>
      </c>
      <c r="B18" s="213">
        <f>'11 Feb'!I579</f>
        <v>3239</v>
      </c>
      <c r="C18" s="213">
        <f>'11 Feb'!K579</f>
        <v>0</v>
      </c>
      <c r="D18" s="213">
        <f t="shared" si="0"/>
        <v>3239</v>
      </c>
      <c r="E18" s="240">
        <f t="shared" si="1"/>
        <v>1</v>
      </c>
      <c r="F18" s="241">
        <f t="shared" si="2"/>
        <v>0</v>
      </c>
      <c r="G18" s="226">
        <f>'11 Feb'!I581</f>
        <v>1146</v>
      </c>
      <c r="H18" s="226">
        <f>'11 Feb'!I582</f>
        <v>658</v>
      </c>
      <c r="I18" s="226">
        <f>'11 Feb'!I583</f>
        <v>0</v>
      </c>
      <c r="J18" s="226" t="s">
        <v>385</v>
      </c>
      <c r="K18" s="226">
        <f>'11 Feb'!I584</f>
        <v>927</v>
      </c>
      <c r="L18" s="226">
        <f>'11 Feb'!I585</f>
        <v>460</v>
      </c>
      <c r="M18" s="226">
        <f>'11 Feb'!I586</f>
        <v>48</v>
      </c>
      <c r="N18" s="226">
        <f>'11 Feb'!I587</f>
        <v>0</v>
      </c>
      <c r="O18" s="216">
        <f t="shared" si="3"/>
        <v>3239</v>
      </c>
      <c r="P18" s="227">
        <f>'11 Feb'!K581</f>
        <v>0</v>
      </c>
      <c r="Q18" s="227">
        <f>'11 Feb'!K582</f>
        <v>0</v>
      </c>
      <c r="R18" s="227">
        <f>'11 Feb'!K583</f>
        <v>0</v>
      </c>
      <c r="S18" s="227" t="s">
        <v>385</v>
      </c>
      <c r="T18" s="227">
        <f>'11 Feb'!K584</f>
        <v>0</v>
      </c>
      <c r="U18" s="227">
        <f>'11 Feb'!K585</f>
        <v>0</v>
      </c>
      <c r="V18" s="227">
        <f>'11 Feb'!K586</f>
        <v>0</v>
      </c>
      <c r="W18" s="227">
        <f>'11 Feb'!K587</f>
        <v>0</v>
      </c>
      <c r="X18" s="216">
        <f t="shared" si="4"/>
        <v>0</v>
      </c>
      <c r="Y18" s="228"/>
      <c r="Z18" s="212">
        <v>15</v>
      </c>
      <c r="AA18" s="213">
        <f>'11 Feb'!H579</f>
        <v>3526</v>
      </c>
      <c r="AB18" s="213">
        <f t="shared" si="5"/>
        <v>3239</v>
      </c>
      <c r="AC18" s="219">
        <f t="shared" si="6"/>
        <v>0.91860465116279066</v>
      </c>
      <c r="AD18" s="234">
        <f>'11 Feb'!L108/100</f>
        <v>1.0418181818181818</v>
      </c>
      <c r="AE18" s="228"/>
      <c r="AF18" s="228"/>
      <c r="AG18" s="228"/>
      <c r="AH18" s="228"/>
      <c r="AI18" s="228"/>
      <c r="AJ18" s="228"/>
      <c r="AK18" s="228"/>
      <c r="AL18" s="228"/>
      <c r="AM18" s="228"/>
      <c r="AO18" s="236" t="s">
        <v>599</v>
      </c>
      <c r="AP18" s="237">
        <f>AVERAGE(B23:B26)</f>
        <v>3055.25</v>
      </c>
      <c r="AQ18" s="237">
        <f>AVERAGE(C23:C26)</f>
        <v>218.75</v>
      </c>
      <c r="AR18" s="237">
        <f>AVERAGE(D23:D26)</f>
        <v>3274</v>
      </c>
      <c r="AS18" s="238">
        <f t="shared" si="7"/>
        <v>0.93318570555894931</v>
      </c>
      <c r="AT18" s="239">
        <f t="shared" si="8"/>
        <v>6.6814294441050706E-2</v>
      </c>
      <c r="AU18" s="237">
        <f>AVERAGE(G23:G26)</f>
        <v>749.75</v>
      </c>
      <c r="AV18" s="237">
        <f>AVERAGE(H23:H26)</f>
        <v>416.25</v>
      </c>
      <c r="AW18" s="237">
        <f>AVERAGE(M23:M26)</f>
        <v>10.25</v>
      </c>
      <c r="AX18" s="237">
        <f>AVERAGE(P23:P26)</f>
        <v>0</v>
      </c>
      <c r="AY18" s="237">
        <f>AVERAGE(Q23:Q26)</f>
        <v>0</v>
      </c>
      <c r="AZ18" s="237">
        <f>AVERAGE(V23:V26)</f>
        <v>0</v>
      </c>
    </row>
    <row r="19" spans="1:52" ht="15.75">
      <c r="A19" s="212">
        <v>14</v>
      </c>
      <c r="B19" s="213">
        <f>'13 Feb'!I579</f>
        <v>0</v>
      </c>
      <c r="C19" s="213">
        <f>'13 Feb'!K579</f>
        <v>1375</v>
      </c>
      <c r="D19" s="213">
        <f t="shared" si="0"/>
        <v>1375</v>
      </c>
      <c r="E19" s="240">
        <f t="shared" si="1"/>
        <v>0</v>
      </c>
      <c r="F19" s="241">
        <f t="shared" si="2"/>
        <v>1</v>
      </c>
      <c r="G19" s="226">
        <f>'13 Feb'!I581</f>
        <v>0</v>
      </c>
      <c r="H19" s="226">
        <f>'13 Feb'!I582</f>
        <v>0</v>
      </c>
      <c r="I19" s="226">
        <f>'13 Feb'!I583</f>
        <v>0</v>
      </c>
      <c r="J19" s="226" t="s">
        <v>385</v>
      </c>
      <c r="K19" s="226">
        <f>'13 Feb'!I584</f>
        <v>0</v>
      </c>
      <c r="L19" s="226">
        <f>'13 Feb'!I585</f>
        <v>0</v>
      </c>
      <c r="M19" s="226">
        <f>'13 Feb'!I586</f>
        <v>0</v>
      </c>
      <c r="N19" s="226">
        <f>'13 Feb'!I587</f>
        <v>0</v>
      </c>
      <c r="O19" s="216">
        <f t="shared" si="3"/>
        <v>0</v>
      </c>
      <c r="P19" s="227">
        <f>'13 Feb'!K581</f>
        <v>0</v>
      </c>
      <c r="Q19" s="227">
        <f>'13 Feb'!K582</f>
        <v>0</v>
      </c>
      <c r="R19" s="227">
        <f>'13 Feb'!K583</f>
        <v>0</v>
      </c>
      <c r="S19" s="227" t="s">
        <v>385</v>
      </c>
      <c r="T19" s="227">
        <f>'13 Feb'!K584</f>
        <v>1000</v>
      </c>
      <c r="U19" s="227">
        <f>'13 Feb'!K585</f>
        <v>375</v>
      </c>
      <c r="V19" s="227">
        <f>'13 Feb'!K586</f>
        <v>0</v>
      </c>
      <c r="W19" s="227">
        <f>'13 Feb'!K587</f>
        <v>0</v>
      </c>
      <c r="X19" s="216">
        <f t="shared" si="4"/>
        <v>1375</v>
      </c>
      <c r="Y19" s="228"/>
      <c r="Z19" s="212">
        <v>16</v>
      </c>
      <c r="AA19" s="213">
        <f>'13 Feb'!H579</f>
        <v>0</v>
      </c>
      <c r="AB19" s="213">
        <f t="shared" si="5"/>
        <v>1375</v>
      </c>
      <c r="AC19" s="219" t="e">
        <f t="shared" si="6"/>
        <v>#DIV/0!</v>
      </c>
      <c r="AD19" s="234">
        <f>'13 Feb'!L108/100</f>
        <v>0</v>
      </c>
      <c r="AE19" s="228"/>
      <c r="AF19" s="228"/>
      <c r="AG19" s="228"/>
      <c r="AH19" s="228"/>
      <c r="AI19" s="228"/>
      <c r="AJ19" s="228"/>
      <c r="AK19" s="228"/>
      <c r="AL19" s="228"/>
      <c r="AM19" s="228"/>
      <c r="AO19" s="242" t="s">
        <v>600</v>
      </c>
      <c r="AP19" s="237">
        <f>MIN(B23:B26)</f>
        <v>0</v>
      </c>
      <c r="AQ19" s="237">
        <f>MIN(C23:C26)</f>
        <v>0</v>
      </c>
      <c r="AR19" s="237">
        <f>MIN(D23:D26)</f>
        <v>875</v>
      </c>
      <c r="AS19" s="238">
        <f t="shared" si="7"/>
        <v>0</v>
      </c>
      <c r="AT19" s="239">
        <f t="shared" si="8"/>
        <v>0</v>
      </c>
      <c r="AU19" s="237">
        <f>MIN(G23:G26)</f>
        <v>0</v>
      </c>
      <c r="AV19" s="237">
        <f>MIN(H23:H26)</f>
        <v>0</v>
      </c>
      <c r="AW19" s="237">
        <f>MIN(M23:M26)</f>
        <v>0</v>
      </c>
      <c r="AX19" s="237">
        <f>MIN(P23:P26)</f>
        <v>0</v>
      </c>
      <c r="AY19" s="237">
        <f>MIN(Q23:Q26)</f>
        <v>0</v>
      </c>
      <c r="AZ19" s="237">
        <f>MIN(V23:V26)</f>
        <v>0</v>
      </c>
    </row>
    <row r="20" spans="1:52" ht="15.75">
      <c r="A20" s="212">
        <v>15</v>
      </c>
      <c r="B20" s="213">
        <f>'15 Feb'!I583</f>
        <v>3402</v>
      </c>
      <c r="C20" s="213">
        <f>'15 Feb'!K583</f>
        <v>0</v>
      </c>
      <c r="D20" s="213">
        <f t="shared" si="0"/>
        <v>3402</v>
      </c>
      <c r="E20" s="240">
        <f t="shared" si="1"/>
        <v>1</v>
      </c>
      <c r="F20" s="241">
        <f t="shared" si="2"/>
        <v>0</v>
      </c>
      <c r="G20" s="226">
        <f>'15 Feb'!I585</f>
        <v>1310</v>
      </c>
      <c r="H20" s="226">
        <f>'15 Feb'!I586</f>
        <v>790</v>
      </c>
      <c r="I20" s="226">
        <f>'15 Feb'!I587</f>
        <v>0</v>
      </c>
      <c r="J20" s="226" t="s">
        <v>385</v>
      </c>
      <c r="K20" s="226">
        <f>'15 Feb'!I588</f>
        <v>804</v>
      </c>
      <c r="L20" s="226">
        <f>'15 Feb'!I589</f>
        <v>451</v>
      </c>
      <c r="M20" s="226">
        <f>'15 Feb'!I590</f>
        <v>47</v>
      </c>
      <c r="N20" s="226">
        <f>'15 Feb'!I591</f>
        <v>0</v>
      </c>
      <c r="O20" s="216">
        <f t="shared" si="3"/>
        <v>3402</v>
      </c>
      <c r="P20" s="227">
        <f>'15 Feb'!K585</f>
        <v>0</v>
      </c>
      <c r="Q20" s="227">
        <f>'15 Feb'!K586</f>
        <v>0</v>
      </c>
      <c r="R20" s="227">
        <f>'15 Feb'!K587</f>
        <v>0</v>
      </c>
      <c r="S20" s="227" t="s">
        <v>385</v>
      </c>
      <c r="T20" s="227">
        <f>'15 Feb'!K588</f>
        <v>0</v>
      </c>
      <c r="U20" s="227">
        <f>'15 Feb'!K589</f>
        <v>0</v>
      </c>
      <c r="V20" s="227">
        <f>'15 Feb'!K590</f>
        <v>0</v>
      </c>
      <c r="W20" s="227">
        <f>'15 Feb'!K591</f>
        <v>0</v>
      </c>
      <c r="X20" s="216">
        <f t="shared" si="4"/>
        <v>0</v>
      </c>
      <c r="Y20" s="228"/>
      <c r="Z20" s="212">
        <v>17</v>
      </c>
      <c r="AA20" s="213">
        <f>'15 Feb'!H583</f>
        <v>3932</v>
      </c>
      <c r="AB20" s="213">
        <f t="shared" si="5"/>
        <v>3402</v>
      </c>
      <c r="AC20" s="219">
        <f t="shared" si="6"/>
        <v>0.86520854526958291</v>
      </c>
      <c r="AD20" s="234">
        <f>'15 Feb'!L108/100</f>
        <v>0.93571428571428572</v>
      </c>
      <c r="AE20" s="228"/>
      <c r="AF20" s="228"/>
      <c r="AG20" s="228"/>
      <c r="AH20" s="228"/>
      <c r="AI20" s="228"/>
      <c r="AJ20" s="228"/>
      <c r="AK20" s="228"/>
      <c r="AL20" s="228"/>
      <c r="AM20" s="228"/>
      <c r="AO20" s="242" t="s">
        <v>601</v>
      </c>
      <c r="AP20" s="237">
        <f>MAX(B23:B26)</f>
        <v>4140</v>
      </c>
      <c r="AQ20" s="237">
        <f>MAX(C23:C26)</f>
        <v>875</v>
      </c>
      <c r="AR20" s="237">
        <f>MAX(D23:D26)</f>
        <v>4140</v>
      </c>
      <c r="AS20" s="238">
        <f t="shared" si="7"/>
        <v>1</v>
      </c>
      <c r="AT20" s="239">
        <f t="shared" si="8"/>
        <v>0.21135265700483091</v>
      </c>
      <c r="AU20" s="237">
        <f>MAX(G23:G26)</f>
        <v>1539</v>
      </c>
      <c r="AV20" s="237">
        <f>MAX(H23:H26)</f>
        <v>860</v>
      </c>
      <c r="AW20" s="237">
        <f>MAX(M23:M26)</f>
        <v>41</v>
      </c>
      <c r="AX20" s="237">
        <f>MAX(P23:P26)</f>
        <v>0</v>
      </c>
      <c r="AY20" s="237">
        <f>MAX(Q23:Q26)</f>
        <v>0</v>
      </c>
      <c r="AZ20" s="237">
        <f>MAX(V23:V26)</f>
        <v>0</v>
      </c>
    </row>
    <row r="21" spans="1:52" ht="15.75">
      <c r="A21" s="212" t="s">
        <v>631</v>
      </c>
      <c r="B21" s="213">
        <f>'16 Feb'!I579</f>
        <v>3773</v>
      </c>
      <c r="C21" s="213">
        <f>'16 Feb'!K579</f>
        <v>11</v>
      </c>
      <c r="D21" s="213">
        <f t="shared" si="0"/>
        <v>3784</v>
      </c>
      <c r="E21" s="240">
        <f t="shared" si="1"/>
        <v>0.99709302325581395</v>
      </c>
      <c r="F21" s="241">
        <f t="shared" si="2"/>
        <v>2.9069767441860465E-3</v>
      </c>
      <c r="G21" s="226">
        <f>'16 Feb'!I581</f>
        <v>1502</v>
      </c>
      <c r="H21" s="226">
        <f>'16 Feb'!I582</f>
        <v>852</v>
      </c>
      <c r="I21" s="226">
        <f>'16 Feb'!I583</f>
        <v>0</v>
      </c>
      <c r="J21" s="226" t="s">
        <v>385</v>
      </c>
      <c r="K21" s="226">
        <f>'16 Feb'!I584</f>
        <v>918</v>
      </c>
      <c r="L21" s="226">
        <f>'16 Feb'!I585</f>
        <v>470</v>
      </c>
      <c r="M21" s="226">
        <f>'16 Feb'!I586</f>
        <v>31</v>
      </c>
      <c r="N21" s="226">
        <f>'16 Feb'!I587</f>
        <v>0</v>
      </c>
      <c r="O21" s="216">
        <f t="shared" si="3"/>
        <v>3773</v>
      </c>
      <c r="P21" s="227">
        <f>'16 Feb'!K581</f>
        <v>0</v>
      </c>
      <c r="Q21" s="227">
        <f>'16 Feb'!K582</f>
        <v>0</v>
      </c>
      <c r="R21" s="227">
        <f>'16 Feb'!K583</f>
        <v>0</v>
      </c>
      <c r="S21" s="227" t="s">
        <v>385</v>
      </c>
      <c r="T21" s="227">
        <f>'16 Feb'!K584</f>
        <v>0</v>
      </c>
      <c r="U21" s="227">
        <f>'16 Feb'!K585</f>
        <v>0</v>
      </c>
      <c r="V21" s="227">
        <f>'16 Feb'!K586</f>
        <v>11</v>
      </c>
      <c r="W21" s="227">
        <f>'16 Feb'!K587</f>
        <v>0</v>
      </c>
      <c r="X21" s="216">
        <f t="shared" si="4"/>
        <v>11</v>
      </c>
      <c r="Y21" s="228"/>
      <c r="Z21" s="212">
        <v>18</v>
      </c>
      <c r="AA21" s="213">
        <f>'16 Feb'!H579</f>
        <v>4185</v>
      </c>
      <c r="AB21" s="213">
        <f t="shared" si="5"/>
        <v>3784</v>
      </c>
      <c r="AC21" s="219">
        <f t="shared" si="6"/>
        <v>0.90418160095579447</v>
      </c>
      <c r="AD21" s="234">
        <f>'16 Feb'!L108/100</f>
        <v>0.97532467532467537</v>
      </c>
      <c r="AE21" s="228"/>
      <c r="AF21" s="228"/>
      <c r="AG21" s="228"/>
      <c r="AH21" s="228"/>
      <c r="AI21" s="228"/>
      <c r="AJ21" s="228"/>
      <c r="AK21" s="228"/>
      <c r="AL21" s="228"/>
      <c r="AM21" s="228"/>
      <c r="AO21" s="243" t="s">
        <v>605</v>
      </c>
      <c r="AP21" s="244">
        <f>SUM(B27:B28)</f>
        <v>6282</v>
      </c>
      <c r="AQ21" s="244">
        <f>SUM(C27:C28)</f>
        <v>0</v>
      </c>
      <c r="AR21" s="244">
        <f>SUM(D27:D28)</f>
        <v>6282</v>
      </c>
      <c r="AS21" s="245">
        <f t="shared" si="7"/>
        <v>1</v>
      </c>
      <c r="AT21" s="246">
        <f t="shared" si="8"/>
        <v>0</v>
      </c>
      <c r="AU21" s="244">
        <f>SUM(G27:G28)</f>
        <v>0</v>
      </c>
      <c r="AV21" s="244">
        <f>SUM(H27:H28)</f>
        <v>0</v>
      </c>
      <c r="AW21" s="244">
        <f>SUM(M27:M28)</f>
        <v>0</v>
      </c>
      <c r="AX21" s="244">
        <f>SUM(P27:P28)</f>
        <v>0</v>
      </c>
      <c r="AY21" s="244">
        <f>SUM(Q27:Q28)</f>
        <v>0</v>
      </c>
      <c r="AZ21" s="244">
        <f>SUM(V27:V28)</f>
        <v>0</v>
      </c>
    </row>
    <row r="22" spans="1:52" ht="15.75">
      <c r="A22" s="212">
        <v>16</v>
      </c>
      <c r="B22" s="213">
        <f>'17 Feb'!I579</f>
        <v>3701</v>
      </c>
      <c r="C22" s="213">
        <f>'17 Feb'!K579</f>
        <v>0</v>
      </c>
      <c r="D22" s="213">
        <f t="shared" si="0"/>
        <v>3701</v>
      </c>
      <c r="E22" s="240">
        <f t="shared" si="1"/>
        <v>1</v>
      </c>
      <c r="F22" s="241">
        <f t="shared" si="2"/>
        <v>0</v>
      </c>
      <c r="G22" s="226">
        <f>'17 Feb'!I581</f>
        <v>1500</v>
      </c>
      <c r="H22" s="226">
        <f>'17 Feb'!I582</f>
        <v>871</v>
      </c>
      <c r="I22" s="226">
        <f>'17 Feb'!I583</f>
        <v>0</v>
      </c>
      <c r="J22" s="226" t="s">
        <v>385</v>
      </c>
      <c r="K22" s="226">
        <f>'17 Feb'!I584</f>
        <v>840</v>
      </c>
      <c r="L22" s="226">
        <f>'17 Feb'!I585</f>
        <v>430</v>
      </c>
      <c r="M22" s="226">
        <f>'17 Feb'!I586</f>
        <v>60</v>
      </c>
      <c r="N22" s="226">
        <f>'17 Feb'!I587</f>
        <v>0</v>
      </c>
      <c r="O22" s="216">
        <f t="shared" si="3"/>
        <v>3701</v>
      </c>
      <c r="P22" s="227">
        <f>'17 Feb'!K581</f>
        <v>0</v>
      </c>
      <c r="Q22" s="227">
        <f>'17 Feb'!K582</f>
        <v>0</v>
      </c>
      <c r="R22" s="227">
        <f>'17 Feb'!K583</f>
        <v>0</v>
      </c>
      <c r="S22" s="227" t="s">
        <v>385</v>
      </c>
      <c r="T22" s="227">
        <f>'17 Feb'!K584</f>
        <v>0</v>
      </c>
      <c r="U22" s="227">
        <f>'17 Feb'!K585</f>
        <v>0</v>
      </c>
      <c r="V22" s="227">
        <f>'17 Feb'!K586</f>
        <v>0</v>
      </c>
      <c r="W22" s="227">
        <f>'17 Feb'!K587</f>
        <v>0</v>
      </c>
      <c r="X22" s="216">
        <f t="shared" si="4"/>
        <v>0</v>
      </c>
      <c r="Y22" s="228"/>
      <c r="Z22" s="212">
        <v>21</v>
      </c>
      <c r="AA22" s="213">
        <f>'17 Feb'!H579</f>
        <v>3773</v>
      </c>
      <c r="AB22" s="213">
        <f t="shared" si="5"/>
        <v>3701</v>
      </c>
      <c r="AC22" s="219">
        <f t="shared" si="6"/>
        <v>0.98091704214153197</v>
      </c>
      <c r="AD22" s="234">
        <f>'17 Feb'!L108/100</f>
        <v>1.0380622837370241</v>
      </c>
      <c r="AE22" s="228"/>
      <c r="AF22" s="228"/>
      <c r="AG22" s="228"/>
      <c r="AH22" s="228"/>
      <c r="AI22" s="228"/>
      <c r="AJ22" s="228"/>
      <c r="AK22" s="228"/>
      <c r="AL22" s="228"/>
      <c r="AM22" s="228"/>
      <c r="AO22" s="243" t="s">
        <v>599</v>
      </c>
      <c r="AP22" s="244">
        <f>AVERAGE(B27:B28)</f>
        <v>3141</v>
      </c>
      <c r="AQ22" s="244">
        <f>AVERAGE(C27:C28)</f>
        <v>0</v>
      </c>
      <c r="AR22" s="244">
        <f>AVERAGE(D27:D28)</f>
        <v>3141</v>
      </c>
      <c r="AS22" s="245">
        <f t="shared" si="7"/>
        <v>1</v>
      </c>
      <c r="AT22" s="246">
        <f t="shared" si="8"/>
        <v>0</v>
      </c>
      <c r="AU22" s="244">
        <f>AVERAGE(G27:G28)</f>
        <v>0</v>
      </c>
      <c r="AV22" s="244">
        <f>AVERAGE(H27:H28)</f>
        <v>0</v>
      </c>
      <c r="AW22" s="244">
        <f>AVERAGE(M27:M28)</f>
        <v>0</v>
      </c>
      <c r="AX22" s="244">
        <f>AVERAGE(P27:P28)</f>
        <v>0</v>
      </c>
      <c r="AY22" s="244">
        <f>AVERAGE(Q27:Q28)</f>
        <v>0</v>
      </c>
      <c r="AZ22" s="244">
        <f>AVERAGE(V27:V28)</f>
        <v>0</v>
      </c>
    </row>
    <row r="23" spans="1:52" ht="15.75">
      <c r="A23" s="212">
        <v>17</v>
      </c>
      <c r="B23" s="213">
        <f>'18 Feb'!I579</f>
        <v>3975</v>
      </c>
      <c r="C23" s="213">
        <f>'18 Feb'!K579</f>
        <v>0</v>
      </c>
      <c r="D23" s="213">
        <f t="shared" si="0"/>
        <v>3975</v>
      </c>
      <c r="E23" s="240">
        <f t="shared" si="1"/>
        <v>1</v>
      </c>
      <c r="F23" s="241">
        <f t="shared" si="2"/>
        <v>0</v>
      </c>
      <c r="G23" s="226">
        <f>'18 Feb'!I581</f>
        <v>1539</v>
      </c>
      <c r="H23" s="226">
        <f>'18 Feb'!I582</f>
        <v>805</v>
      </c>
      <c r="I23" s="226">
        <f>'18 Feb'!I583</f>
        <v>0</v>
      </c>
      <c r="J23" s="226" t="s">
        <v>385</v>
      </c>
      <c r="K23" s="226">
        <f>'18 Feb'!I584</f>
        <v>1135</v>
      </c>
      <c r="L23" s="226">
        <f>'18 Feb'!I585</f>
        <v>455</v>
      </c>
      <c r="M23" s="226">
        <f>'18 Feb'!I586</f>
        <v>41</v>
      </c>
      <c r="N23" s="226">
        <f>'18 Feb'!I587</f>
        <v>0</v>
      </c>
      <c r="O23" s="216">
        <f t="shared" si="3"/>
        <v>3975</v>
      </c>
      <c r="P23" s="227">
        <f>'18 Feb'!K581</f>
        <v>0</v>
      </c>
      <c r="Q23" s="227">
        <f>'18 Feb'!K582</f>
        <v>0</v>
      </c>
      <c r="R23" s="227">
        <f>'18 Feb'!K583</f>
        <v>0</v>
      </c>
      <c r="S23" s="227" t="s">
        <v>385</v>
      </c>
      <c r="T23" s="227">
        <f>'18 Feb'!K584</f>
        <v>0</v>
      </c>
      <c r="U23" s="227">
        <f>'18 Feb'!K585</f>
        <v>0</v>
      </c>
      <c r="V23" s="227">
        <f>'18 Feb'!K586</f>
        <v>0</v>
      </c>
      <c r="W23" s="227">
        <f>'18 Feb'!K587</f>
        <v>0</v>
      </c>
      <c r="X23" s="216">
        <f t="shared" si="4"/>
        <v>0</v>
      </c>
      <c r="Y23" s="228"/>
      <c r="Z23" s="212">
        <v>22</v>
      </c>
      <c r="AA23" s="213">
        <f>'18 Feb'!H579</f>
        <v>3867</v>
      </c>
      <c r="AB23" s="213">
        <f t="shared" si="5"/>
        <v>3975</v>
      </c>
      <c r="AC23" s="219">
        <f t="shared" si="6"/>
        <v>1.0279286268425136</v>
      </c>
      <c r="AD23" s="234">
        <f>'18 Feb'!L108/100</f>
        <v>1.026</v>
      </c>
      <c r="AE23" s="228"/>
      <c r="AF23" s="228"/>
      <c r="AG23" s="228"/>
      <c r="AH23" s="228"/>
      <c r="AI23" s="228"/>
      <c r="AJ23" s="228"/>
      <c r="AK23" s="228"/>
      <c r="AL23" s="228"/>
      <c r="AM23" s="228"/>
      <c r="AO23" s="247" t="s">
        <v>600</v>
      </c>
      <c r="AP23" s="244">
        <f>MIN(B27:B28)</f>
        <v>2661</v>
      </c>
      <c r="AQ23" s="244">
        <f>MIN(C27:C28)</f>
        <v>0</v>
      </c>
      <c r="AR23" s="244">
        <f>MIN(D27:D28)</f>
        <v>2661</v>
      </c>
      <c r="AS23" s="245">
        <f t="shared" si="7"/>
        <v>1</v>
      </c>
      <c r="AT23" s="246">
        <f t="shared" si="8"/>
        <v>0</v>
      </c>
      <c r="AU23" s="244">
        <f>MIN(G27:G28)</f>
        <v>0</v>
      </c>
      <c r="AV23" s="244">
        <f>MIN(H27:H28)</f>
        <v>0</v>
      </c>
      <c r="AW23" s="244">
        <f>MIN(M27:M28)</f>
        <v>0</v>
      </c>
      <c r="AX23" s="244">
        <f>MIN(P27:P28)</f>
        <v>0</v>
      </c>
      <c r="AY23" s="244">
        <f>MIN(Q27:Q28)</f>
        <v>0</v>
      </c>
      <c r="AZ23" s="244">
        <f>MIN(V27:V28)</f>
        <v>0</v>
      </c>
    </row>
    <row r="24" spans="1:52" ht="15.75">
      <c r="A24" s="212">
        <v>18</v>
      </c>
      <c r="B24" s="213">
        <f>'19 Feb'!I579</f>
        <v>4106</v>
      </c>
      <c r="C24" s="213">
        <f>'19 Feb'!K579</f>
        <v>0</v>
      </c>
      <c r="D24" s="213">
        <f t="shared" si="0"/>
        <v>4106</v>
      </c>
      <c r="E24" s="240">
        <f t="shared" si="1"/>
        <v>1</v>
      </c>
      <c r="F24" s="241">
        <f t="shared" si="2"/>
        <v>0</v>
      </c>
      <c r="G24" s="226">
        <f>'19 Feb'!I581</f>
        <v>1460</v>
      </c>
      <c r="H24" s="226">
        <f>'19 Feb'!I582</f>
        <v>860</v>
      </c>
      <c r="I24" s="226">
        <f>'19 Feb'!I583</f>
        <v>0</v>
      </c>
      <c r="J24" s="226" t="s">
        <v>385</v>
      </c>
      <c r="K24" s="226">
        <f>'19 Feb'!I584</f>
        <v>1258</v>
      </c>
      <c r="L24" s="226">
        <f>'19 Feb'!K585</f>
        <v>0</v>
      </c>
      <c r="M24" s="226">
        <f>'19 Feb'!K586</f>
        <v>0</v>
      </c>
      <c r="N24" s="226">
        <f>'19 Feb'!K587</f>
        <v>0</v>
      </c>
      <c r="O24" s="216">
        <f t="shared" si="3"/>
        <v>3578</v>
      </c>
      <c r="P24" s="227">
        <f>'19 Feb'!K889</f>
        <v>0</v>
      </c>
      <c r="Q24" s="227">
        <f>'19 Feb'!K890</f>
        <v>0</v>
      </c>
      <c r="R24" s="227"/>
      <c r="S24" s="227"/>
      <c r="T24" s="227"/>
      <c r="U24" s="227"/>
      <c r="V24" s="227">
        <f>'19 Feb'!K891</f>
        <v>0</v>
      </c>
      <c r="W24" s="227"/>
      <c r="X24" s="216">
        <f t="shared" si="4"/>
        <v>0</v>
      </c>
      <c r="Y24" s="228"/>
      <c r="Z24" s="212">
        <v>23</v>
      </c>
      <c r="AA24" s="213">
        <f>'19 Feb'!H579</f>
        <v>3986</v>
      </c>
      <c r="AB24" s="213">
        <f t="shared" si="5"/>
        <v>4106</v>
      </c>
      <c r="AC24" s="219">
        <f t="shared" si="6"/>
        <v>1.0301053687907678</v>
      </c>
      <c r="AD24" s="234">
        <f>'19 Feb'!L108/100</f>
        <v>1.028169014084507</v>
      </c>
      <c r="AE24" s="228"/>
      <c r="AF24" s="228"/>
      <c r="AG24" s="228"/>
      <c r="AH24" s="228"/>
      <c r="AI24" s="228"/>
      <c r="AJ24" s="228"/>
      <c r="AK24" s="228"/>
      <c r="AL24" s="228"/>
      <c r="AM24" s="228"/>
      <c r="AO24" s="247" t="s">
        <v>601</v>
      </c>
      <c r="AP24" s="244">
        <f>MAX(B27:B28)</f>
        <v>3621</v>
      </c>
      <c r="AQ24" s="244">
        <f>MAX(C27:C28)</f>
        <v>0</v>
      </c>
      <c r="AR24" s="244">
        <f>MAX(D27:D28)</f>
        <v>3621</v>
      </c>
      <c r="AS24" s="245">
        <f t="shared" si="7"/>
        <v>1</v>
      </c>
      <c r="AT24" s="246">
        <f t="shared" si="8"/>
        <v>0</v>
      </c>
      <c r="AU24" s="244">
        <f>MAX(G27:G28)</f>
        <v>0</v>
      </c>
      <c r="AV24" s="244">
        <f>MAX(H27:H28)</f>
        <v>0</v>
      </c>
      <c r="AW24" s="244">
        <f>MAX(M27:M28)</f>
        <v>0</v>
      </c>
      <c r="AX24" s="244">
        <f>MAX(P27:P28)</f>
        <v>0</v>
      </c>
      <c r="AY24" s="244">
        <f>MAX(Q27:Q28)</f>
        <v>0</v>
      </c>
      <c r="AZ24" s="244">
        <f>MAX(V27:V28)</f>
        <v>0</v>
      </c>
    </row>
    <row r="25" spans="1:52" ht="15.75">
      <c r="A25" s="212">
        <v>19</v>
      </c>
      <c r="B25" s="213">
        <f>'20 Feb'!I579</f>
        <v>0</v>
      </c>
      <c r="C25" s="213">
        <f>'20 Feb'!K579</f>
        <v>875</v>
      </c>
      <c r="D25" s="213">
        <f t="shared" si="0"/>
        <v>875</v>
      </c>
      <c r="E25" s="240">
        <f t="shared" si="1"/>
        <v>0</v>
      </c>
      <c r="F25" s="241">
        <f t="shared" si="2"/>
        <v>1</v>
      </c>
      <c r="G25" s="226">
        <f>'20 Feb'!J840</f>
        <v>0</v>
      </c>
      <c r="H25" s="226">
        <f>'20 Feb'!J841</f>
        <v>0</v>
      </c>
      <c r="I25" s="226"/>
      <c r="J25" s="226"/>
      <c r="K25" s="226"/>
      <c r="L25" s="226"/>
      <c r="M25" s="226">
        <f>'20 Feb'!J842</f>
        <v>0</v>
      </c>
      <c r="N25" s="226"/>
      <c r="O25" s="216">
        <f t="shared" si="3"/>
        <v>0</v>
      </c>
      <c r="P25" s="227">
        <f>'20 Feb'!K840</f>
        <v>0</v>
      </c>
      <c r="Q25" s="227">
        <f>'20 Feb'!K841</f>
        <v>0</v>
      </c>
      <c r="R25" s="227"/>
      <c r="S25" s="227"/>
      <c r="T25" s="227"/>
      <c r="U25" s="227"/>
      <c r="V25" s="227">
        <f>'20 Feb'!K842</f>
        <v>0</v>
      </c>
      <c r="W25" s="227"/>
      <c r="X25" s="216">
        <f t="shared" si="4"/>
        <v>0</v>
      </c>
      <c r="Y25" s="228"/>
      <c r="Z25" s="212">
        <v>24</v>
      </c>
      <c r="AA25" s="213">
        <f>'20 Feb'!H579</f>
        <v>0</v>
      </c>
      <c r="AB25" s="213">
        <f t="shared" si="5"/>
        <v>875</v>
      </c>
      <c r="AC25" s="219" t="e">
        <f t="shared" si="6"/>
        <v>#DIV/0!</v>
      </c>
      <c r="AD25" s="234">
        <f>'20 Feb'!L108/100</f>
        <v>0</v>
      </c>
      <c r="AE25" s="228"/>
      <c r="AF25" s="228"/>
      <c r="AG25" s="228"/>
      <c r="AH25" s="228"/>
      <c r="AI25" s="228"/>
      <c r="AJ25" s="228"/>
      <c r="AK25" s="228"/>
      <c r="AL25" s="228"/>
      <c r="AM25" s="228"/>
      <c r="AO25" s="248" t="s">
        <v>606</v>
      </c>
      <c r="AP25" s="249"/>
      <c r="AQ25" s="249"/>
      <c r="AR25" s="249"/>
      <c r="AS25" s="250" t="e">
        <f t="shared" si="7"/>
        <v>#DIV/0!</v>
      </c>
      <c r="AT25" s="251" t="e">
        <f t="shared" si="8"/>
        <v>#DIV/0!</v>
      </c>
      <c r="AU25" s="249">
        <f>SUM(G28:G30)</f>
        <v>0</v>
      </c>
      <c r="AV25" s="249">
        <f>SUM(H28:H30)</f>
        <v>0</v>
      </c>
      <c r="AW25" s="249">
        <f>SUM(M28:M30)</f>
        <v>0</v>
      </c>
      <c r="AX25" s="249">
        <f>SUM(P28:P30)</f>
        <v>0</v>
      </c>
      <c r="AY25" s="249">
        <f>SUM(Q28:Q30)</f>
        <v>0</v>
      </c>
      <c r="AZ25" s="249">
        <f>SUM(V28:V30)</f>
        <v>0</v>
      </c>
    </row>
    <row r="26" spans="1:52" ht="15.75">
      <c r="A26" s="212">
        <v>20</v>
      </c>
      <c r="B26" s="213">
        <f>'22 Feb'!I579</f>
        <v>4140</v>
      </c>
      <c r="C26" s="213">
        <f>'22 Feb'!K579</f>
        <v>0</v>
      </c>
      <c r="D26" s="213">
        <f t="shared" si="0"/>
        <v>4140</v>
      </c>
      <c r="E26" s="240">
        <f t="shared" si="1"/>
        <v>1</v>
      </c>
      <c r="F26" s="241">
        <f t="shared" si="2"/>
        <v>0</v>
      </c>
      <c r="G26" s="226">
        <f>'22 Feb'!J853</f>
        <v>0</v>
      </c>
      <c r="H26" s="226">
        <f>'22 Feb'!J854</f>
        <v>0</v>
      </c>
      <c r="I26" s="226"/>
      <c r="J26" s="226"/>
      <c r="K26" s="226"/>
      <c r="L26" s="226"/>
      <c r="M26" s="226">
        <f>'22 Feb'!J855</f>
        <v>0</v>
      </c>
      <c r="N26" s="226"/>
      <c r="O26" s="216">
        <f t="shared" si="3"/>
        <v>0</v>
      </c>
      <c r="P26" s="227">
        <f>'22 Feb'!K853</f>
        <v>0</v>
      </c>
      <c r="Q26" s="227">
        <f>'22 Feb'!K854</f>
        <v>0</v>
      </c>
      <c r="R26" s="227"/>
      <c r="S26" s="227"/>
      <c r="T26" s="227"/>
      <c r="U26" s="227"/>
      <c r="V26" s="227">
        <f>'22 Feb'!K855</f>
        <v>0</v>
      </c>
      <c r="W26" s="227"/>
      <c r="X26" s="216">
        <f t="shared" si="4"/>
        <v>0</v>
      </c>
      <c r="Y26" s="228"/>
      <c r="Z26" s="212">
        <v>25</v>
      </c>
      <c r="AA26" s="213">
        <f>'22 Feb'!H579</f>
        <v>4134</v>
      </c>
      <c r="AB26" s="213">
        <f t="shared" si="5"/>
        <v>4140</v>
      </c>
      <c r="AC26" s="219">
        <f t="shared" si="6"/>
        <v>1.0014513788098693</v>
      </c>
      <c r="AD26" s="234">
        <f>'22 Feb'!L108/100</f>
        <v>1.0431154381084839</v>
      </c>
      <c r="AE26" s="228"/>
      <c r="AF26" s="228"/>
      <c r="AG26" s="228"/>
      <c r="AH26" s="228"/>
      <c r="AI26" s="228"/>
      <c r="AJ26" s="228"/>
      <c r="AK26" s="228"/>
      <c r="AL26" s="228"/>
      <c r="AM26" s="228"/>
      <c r="AO26" s="248" t="s">
        <v>599</v>
      </c>
      <c r="AP26" s="252"/>
      <c r="AQ26" s="252"/>
      <c r="AR26" s="252"/>
      <c r="AS26" s="250" t="e">
        <f t="shared" si="7"/>
        <v>#DIV/0!</v>
      </c>
      <c r="AT26" s="251" t="e">
        <f t="shared" si="8"/>
        <v>#DIV/0!</v>
      </c>
      <c r="AU26" s="252">
        <f>AVERAGE(G28:G30)</f>
        <v>0</v>
      </c>
      <c r="AV26" s="252">
        <f>AVERAGE(H28:H30)</f>
        <v>0</v>
      </c>
      <c r="AW26" s="252">
        <f>AVERAGE(M28:M30)</f>
        <v>0</v>
      </c>
      <c r="AX26" s="252">
        <f>AVERAGE(P28:P30)</f>
        <v>0</v>
      </c>
      <c r="AY26" s="252">
        <f>AVERAGE(Q28:Q30)</f>
        <v>0</v>
      </c>
      <c r="AZ26" s="252">
        <f>AVERAGE(V28:V30)</f>
        <v>0</v>
      </c>
    </row>
    <row r="27" spans="1:52" ht="15">
      <c r="A27" s="212">
        <v>21</v>
      </c>
      <c r="B27" s="213">
        <f>'23 Feb'!I579</f>
        <v>2661</v>
      </c>
      <c r="C27" s="213">
        <f>'23 Feb'!K579</f>
        <v>0</v>
      </c>
      <c r="D27" s="213">
        <f t="shared" si="0"/>
        <v>2661</v>
      </c>
      <c r="E27" s="240">
        <f t="shared" si="1"/>
        <v>1</v>
      </c>
      <c r="F27" s="241">
        <f t="shared" si="2"/>
        <v>0</v>
      </c>
      <c r="G27" s="226">
        <f>'26 Feb'!K821</f>
        <v>0</v>
      </c>
      <c r="H27" s="226">
        <f>'26 Feb'!K822</f>
        <v>0</v>
      </c>
      <c r="I27" s="226"/>
      <c r="J27" s="226"/>
      <c r="K27" s="226"/>
      <c r="L27" s="226"/>
      <c r="M27" s="226">
        <f>'26 Feb'!K823</f>
        <v>0</v>
      </c>
      <c r="N27" s="226"/>
      <c r="O27" s="216">
        <f t="shared" si="3"/>
        <v>0</v>
      </c>
      <c r="P27" s="227">
        <f>'26 Feb'!L821</f>
        <v>0</v>
      </c>
      <c r="Q27" s="227">
        <f>'26 Feb'!L822</f>
        <v>0</v>
      </c>
      <c r="R27" s="227"/>
      <c r="S27" s="227"/>
      <c r="T27" s="227"/>
      <c r="U27" s="227"/>
      <c r="V27" s="227">
        <f>'26 Feb'!L823</f>
        <v>0</v>
      </c>
      <c r="W27" s="227"/>
      <c r="X27" s="216">
        <f t="shared" si="4"/>
        <v>0</v>
      </c>
      <c r="Y27" s="228"/>
      <c r="Z27" s="212">
        <v>28</v>
      </c>
      <c r="AA27" s="213"/>
      <c r="AB27" s="213"/>
      <c r="AC27" s="219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</row>
    <row r="28" spans="1:52" ht="15">
      <c r="A28" s="212">
        <v>22</v>
      </c>
      <c r="B28" s="213">
        <f>'24 Feb'!I637</f>
        <v>3621</v>
      </c>
      <c r="C28" s="213">
        <f>'24 Feb'!K637</f>
        <v>0</v>
      </c>
      <c r="D28" s="213">
        <f t="shared" si="0"/>
        <v>3621</v>
      </c>
      <c r="E28" s="240">
        <f t="shared" si="1"/>
        <v>1</v>
      </c>
      <c r="F28" s="241">
        <f t="shared" si="2"/>
        <v>0</v>
      </c>
      <c r="G28" s="226">
        <f>Total!P845</f>
        <v>0</v>
      </c>
      <c r="H28" s="226">
        <f>Total!P846</f>
        <v>0</v>
      </c>
      <c r="I28" s="226"/>
      <c r="J28" s="226"/>
      <c r="K28" s="226"/>
      <c r="L28" s="226"/>
      <c r="M28" s="226">
        <f>Total!P847</f>
        <v>0</v>
      </c>
      <c r="N28" s="226"/>
      <c r="O28" s="216">
        <f t="shared" si="3"/>
        <v>0</v>
      </c>
      <c r="P28" s="227">
        <f>Total!Q845</f>
        <v>0</v>
      </c>
      <c r="Q28" s="227">
        <f>Total!Q846</f>
        <v>0</v>
      </c>
      <c r="R28" s="227"/>
      <c r="S28" s="227"/>
      <c r="T28" s="227"/>
      <c r="U28" s="227"/>
      <c r="V28" s="227">
        <f>Total!Q847</f>
        <v>0</v>
      </c>
      <c r="W28" s="227"/>
      <c r="X28" s="216">
        <f t="shared" si="4"/>
        <v>0</v>
      </c>
      <c r="Y28" s="228"/>
      <c r="Z28" s="212">
        <v>29</v>
      </c>
      <c r="AA28" s="213"/>
      <c r="AB28" s="213"/>
      <c r="AC28" s="219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</row>
    <row r="29" spans="1:52" ht="15">
      <c r="A29" s="212">
        <v>23</v>
      </c>
      <c r="B29" s="213">
        <f>'25 Feb'!I582</f>
        <v>2564</v>
      </c>
      <c r="C29" s="213">
        <f>'25 Feb'!K582</f>
        <v>0</v>
      </c>
      <c r="D29" s="213">
        <f t="shared" si="0"/>
        <v>2564</v>
      </c>
      <c r="E29" s="240">
        <f t="shared" si="1"/>
        <v>1</v>
      </c>
      <c r="F29" s="241">
        <f t="shared" si="2"/>
        <v>0</v>
      </c>
      <c r="G29" s="226"/>
      <c r="H29" s="226"/>
      <c r="I29" s="226"/>
      <c r="J29" s="226"/>
      <c r="K29" s="226"/>
      <c r="L29" s="226"/>
      <c r="M29" s="226"/>
      <c r="N29" s="226"/>
      <c r="O29" s="216">
        <f t="shared" si="3"/>
        <v>0</v>
      </c>
      <c r="P29" s="227"/>
      <c r="Q29" s="227"/>
      <c r="R29" s="227"/>
      <c r="S29" s="227"/>
      <c r="T29" s="227"/>
      <c r="U29" s="227"/>
      <c r="V29" s="227"/>
      <c r="W29" s="227"/>
      <c r="X29" s="216">
        <f t="shared" si="4"/>
        <v>0</v>
      </c>
      <c r="Y29" s="228"/>
      <c r="Z29" s="212">
        <v>30</v>
      </c>
      <c r="AA29" s="213"/>
      <c r="AB29" s="213"/>
      <c r="AC29" s="219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</row>
    <row r="30" spans="1:52" ht="15">
      <c r="A30" s="212">
        <v>24</v>
      </c>
      <c r="B30" s="213">
        <f>'26 Feb'!I579</f>
        <v>2151</v>
      </c>
      <c r="C30" s="213">
        <f>'26 Feb'!K579</f>
        <v>0</v>
      </c>
      <c r="D30" s="213">
        <f t="shared" si="0"/>
        <v>2151</v>
      </c>
      <c r="E30" s="240">
        <f t="shared" si="1"/>
        <v>1</v>
      </c>
      <c r="F30" s="241">
        <f t="shared" si="2"/>
        <v>0</v>
      </c>
      <c r="G30" s="226"/>
      <c r="H30" s="226"/>
      <c r="I30" s="226"/>
      <c r="J30" s="226"/>
      <c r="K30" s="226"/>
      <c r="L30" s="226"/>
      <c r="M30" s="226"/>
      <c r="N30" s="226"/>
      <c r="O30" s="216">
        <f t="shared" si="3"/>
        <v>0</v>
      </c>
      <c r="P30" s="227"/>
      <c r="Q30" s="227"/>
      <c r="R30" s="227"/>
      <c r="S30" s="227"/>
      <c r="T30" s="227"/>
      <c r="U30" s="227"/>
      <c r="V30" s="227"/>
      <c r="W30" s="227"/>
      <c r="X30" s="216">
        <f t="shared" si="4"/>
        <v>0</v>
      </c>
      <c r="Y30" s="228"/>
      <c r="Z30" s="212">
        <v>31</v>
      </c>
      <c r="AA30" s="213"/>
      <c r="AB30" s="213"/>
      <c r="AC30" s="219"/>
      <c r="AD30" s="228"/>
      <c r="AE30" s="228"/>
      <c r="AF30" s="228"/>
      <c r="AG30" s="228"/>
      <c r="AH30" s="228"/>
      <c r="AI30" s="228"/>
      <c r="AJ30" s="228"/>
      <c r="AK30" s="228"/>
      <c r="AL30" s="228"/>
      <c r="AM30" s="228"/>
    </row>
    <row r="31" spans="1:52" ht="15">
      <c r="A31" s="212">
        <v>25</v>
      </c>
      <c r="B31" s="213">
        <f>'28 Feb'!I579</f>
        <v>0</v>
      </c>
      <c r="C31" s="213">
        <f>'28 Feb'!K579</f>
        <v>859</v>
      </c>
      <c r="D31" s="213">
        <f t="shared" si="0"/>
        <v>859</v>
      </c>
      <c r="E31" s="240">
        <f t="shared" si="1"/>
        <v>0</v>
      </c>
      <c r="F31" s="241">
        <f t="shared" si="2"/>
        <v>1</v>
      </c>
      <c r="G31" s="226"/>
      <c r="H31" s="226"/>
      <c r="I31" s="226"/>
      <c r="J31" s="226"/>
      <c r="K31" s="226"/>
      <c r="L31" s="226"/>
      <c r="M31" s="226"/>
      <c r="N31" s="226"/>
      <c r="O31" s="216">
        <f t="shared" si="3"/>
        <v>0</v>
      </c>
      <c r="P31" s="227"/>
      <c r="Q31" s="227"/>
      <c r="R31" s="227"/>
      <c r="S31" s="227"/>
      <c r="T31" s="227"/>
      <c r="U31" s="227"/>
      <c r="V31" s="227"/>
      <c r="W31" s="227"/>
      <c r="X31" s="216">
        <f t="shared" si="4"/>
        <v>0</v>
      </c>
      <c r="Y31" s="228"/>
      <c r="Z31" s="212"/>
      <c r="AA31" s="213"/>
      <c r="AB31" s="213"/>
      <c r="AC31" s="219"/>
      <c r="AD31" s="228"/>
      <c r="AE31" s="228"/>
      <c r="AF31" s="228"/>
      <c r="AG31" s="228"/>
      <c r="AH31" s="228"/>
      <c r="AI31" s="228"/>
      <c r="AJ31" s="228"/>
      <c r="AK31" s="228"/>
      <c r="AL31" s="228"/>
      <c r="AM31" s="228"/>
    </row>
    <row r="32" spans="1:52" ht="15">
      <c r="A32" s="212">
        <v>26</v>
      </c>
      <c r="B32" s="213">
        <f>'29 Nov'!I579</f>
        <v>0</v>
      </c>
      <c r="C32" s="213">
        <f>'29 Nov'!K579</f>
        <v>0</v>
      </c>
      <c r="D32" s="213">
        <f t="shared" si="0"/>
        <v>0</v>
      </c>
      <c r="E32" s="240" t="e">
        <f t="shared" si="1"/>
        <v>#DIV/0!</v>
      </c>
      <c r="F32" s="241" t="e">
        <f t="shared" si="2"/>
        <v>#DIV/0!</v>
      </c>
      <c r="G32" s="226"/>
      <c r="H32" s="226"/>
      <c r="I32" s="226"/>
      <c r="J32" s="226"/>
      <c r="K32" s="226"/>
      <c r="L32" s="226"/>
      <c r="M32" s="226"/>
      <c r="N32" s="226"/>
      <c r="O32" s="216">
        <f t="shared" si="3"/>
        <v>0</v>
      </c>
      <c r="P32" s="227"/>
      <c r="Q32" s="227"/>
      <c r="R32" s="227"/>
      <c r="S32" s="227"/>
      <c r="T32" s="227"/>
      <c r="U32" s="227"/>
      <c r="V32" s="227"/>
      <c r="W32" s="227"/>
      <c r="X32" s="216">
        <f t="shared" si="4"/>
        <v>0</v>
      </c>
      <c r="Y32" s="228"/>
      <c r="Z32" s="212"/>
      <c r="AA32" s="213"/>
      <c r="AB32" s="213"/>
      <c r="AC32" s="219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</row>
    <row r="33" spans="1:39" ht="15">
      <c r="A33" s="212">
        <v>28</v>
      </c>
      <c r="B33" s="213">
        <f>'30 Npv'!I579</f>
        <v>0</v>
      </c>
      <c r="C33" s="213">
        <f>'30 Npv'!K579</f>
        <v>0</v>
      </c>
      <c r="D33" s="213">
        <f t="shared" si="0"/>
        <v>0</v>
      </c>
      <c r="E33" s="240" t="e">
        <f t="shared" si="1"/>
        <v>#DIV/0!</v>
      </c>
      <c r="F33" s="241" t="e">
        <f t="shared" si="2"/>
        <v>#DIV/0!</v>
      </c>
      <c r="G33" s="226"/>
      <c r="H33" s="226"/>
      <c r="I33" s="226"/>
      <c r="J33" s="226"/>
      <c r="K33" s="226"/>
      <c r="L33" s="226"/>
      <c r="M33" s="226"/>
      <c r="N33" s="226"/>
      <c r="O33" s="216">
        <f t="shared" si="3"/>
        <v>0</v>
      </c>
      <c r="P33" s="227"/>
      <c r="Q33" s="227"/>
      <c r="R33" s="227"/>
      <c r="S33" s="227"/>
      <c r="T33" s="227"/>
      <c r="U33" s="227"/>
      <c r="V33" s="227"/>
      <c r="W33" s="227"/>
      <c r="X33" s="216">
        <f t="shared" si="4"/>
        <v>0</v>
      </c>
      <c r="Y33" s="228"/>
      <c r="Z33" s="212"/>
      <c r="AA33" s="213"/>
      <c r="AB33" s="213"/>
      <c r="AC33" s="219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</row>
    <row r="34" spans="1:39" ht="15">
      <c r="A34" s="212">
        <v>29</v>
      </c>
      <c r="B34" s="213">
        <f>'29 Okt'!I579</f>
        <v>0</v>
      </c>
      <c r="C34" s="213">
        <f>'29 Okt'!K579</f>
        <v>0</v>
      </c>
      <c r="D34" s="213">
        <f t="shared" si="0"/>
        <v>0</v>
      </c>
      <c r="E34" s="240" t="e">
        <f t="shared" si="1"/>
        <v>#DIV/0!</v>
      </c>
      <c r="F34" s="241" t="e">
        <f t="shared" si="2"/>
        <v>#DIV/0!</v>
      </c>
      <c r="G34" s="226"/>
      <c r="H34" s="226"/>
      <c r="I34" s="226"/>
      <c r="J34" s="226"/>
      <c r="K34" s="226"/>
      <c r="L34" s="226"/>
      <c r="M34" s="226"/>
      <c r="N34" s="226"/>
      <c r="O34" s="216"/>
      <c r="P34" s="227"/>
      <c r="Q34" s="227"/>
      <c r="R34" s="227"/>
      <c r="S34" s="227"/>
      <c r="T34" s="227"/>
      <c r="U34" s="227"/>
      <c r="V34" s="227"/>
      <c r="W34" s="227"/>
      <c r="X34" s="216"/>
      <c r="Y34" s="228"/>
      <c r="Z34" s="212"/>
      <c r="AA34" s="213"/>
      <c r="AB34" s="213"/>
      <c r="AC34" s="219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</row>
    <row r="35" spans="1:39" ht="15">
      <c r="A35" s="212">
        <v>30</v>
      </c>
      <c r="B35" s="213">
        <f>'30 Okt'!I579</f>
        <v>0</v>
      </c>
      <c r="C35" s="213">
        <f>'30 Okt'!K579</f>
        <v>0</v>
      </c>
      <c r="D35" s="213">
        <f t="shared" si="0"/>
        <v>0</v>
      </c>
      <c r="E35" s="240" t="e">
        <f t="shared" si="1"/>
        <v>#DIV/0!</v>
      </c>
      <c r="F35" s="241" t="e">
        <f t="shared" si="2"/>
        <v>#DIV/0!</v>
      </c>
      <c r="G35" s="226"/>
      <c r="H35" s="226"/>
      <c r="I35" s="226"/>
      <c r="J35" s="226"/>
      <c r="K35" s="226"/>
      <c r="L35" s="226"/>
      <c r="M35" s="226"/>
      <c r="N35" s="226"/>
      <c r="O35" s="216"/>
      <c r="P35" s="227"/>
      <c r="Q35" s="227"/>
      <c r="R35" s="227"/>
      <c r="S35" s="227"/>
      <c r="T35" s="227"/>
      <c r="U35" s="227"/>
      <c r="V35" s="227"/>
      <c r="W35" s="227"/>
      <c r="X35" s="216"/>
      <c r="Y35" s="228"/>
      <c r="Z35" s="212"/>
      <c r="AA35" s="213"/>
      <c r="AB35" s="213"/>
      <c r="AC35" s="219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</row>
    <row r="36" spans="1:39" ht="15">
      <c r="A36" s="212">
        <v>31</v>
      </c>
      <c r="B36" s="213">
        <f>'31 Okt'!I579</f>
        <v>0</v>
      </c>
      <c r="C36" s="213">
        <f>'31 Okt'!K579</f>
        <v>0</v>
      </c>
      <c r="D36" s="213">
        <f t="shared" si="0"/>
        <v>0</v>
      </c>
      <c r="E36" s="240" t="e">
        <f t="shared" si="1"/>
        <v>#DIV/0!</v>
      </c>
      <c r="F36" s="241" t="e">
        <f t="shared" si="2"/>
        <v>#DIV/0!</v>
      </c>
      <c r="G36" s="226"/>
      <c r="H36" s="226"/>
      <c r="I36" s="226"/>
      <c r="J36" s="226"/>
      <c r="K36" s="226"/>
      <c r="L36" s="226"/>
      <c r="M36" s="226"/>
      <c r="N36" s="226"/>
      <c r="O36" s="216"/>
      <c r="P36" s="227"/>
      <c r="Q36" s="227"/>
      <c r="R36" s="227"/>
      <c r="S36" s="227"/>
      <c r="T36" s="227"/>
      <c r="U36" s="227"/>
      <c r="V36" s="227"/>
      <c r="W36" s="227"/>
      <c r="X36" s="216"/>
      <c r="Y36" s="228"/>
      <c r="Z36" s="212"/>
      <c r="AA36" s="213"/>
      <c r="AB36" s="213"/>
      <c r="AC36" s="219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</row>
    <row r="37" spans="1:39" ht="15.75">
      <c r="A37" s="253" t="s">
        <v>587</v>
      </c>
      <c r="B37" s="213">
        <f>SUM(B9:B36)</f>
        <v>57589</v>
      </c>
      <c r="C37" s="213">
        <f>SUM(C9:C36)</f>
        <v>6904</v>
      </c>
      <c r="D37" s="213">
        <f>SUM(D9:D36)</f>
        <v>64493</v>
      </c>
      <c r="E37" s="240">
        <f t="shared" si="1"/>
        <v>0.8929496224396446</v>
      </c>
      <c r="F37" s="241">
        <f t="shared" si="2"/>
        <v>0.10705037756035539</v>
      </c>
      <c r="G37" s="213">
        <f>SUM(G9:G33)</f>
        <v>18003</v>
      </c>
      <c r="H37" s="213" t="e">
        <f>SUM(#REF!)</f>
        <v>#REF!</v>
      </c>
      <c r="I37" s="213" t="e">
        <f>SUM(#REF!)</f>
        <v>#REF!</v>
      </c>
      <c r="J37" s="213" t="e">
        <f>SUM(#REF!)</f>
        <v>#REF!</v>
      </c>
      <c r="K37" s="213" t="e">
        <f>SUM(#REF!)</f>
        <v>#REF!</v>
      </c>
      <c r="L37" s="213" t="e">
        <f>SUM(#REF!)</f>
        <v>#REF!</v>
      </c>
      <c r="M37" s="213" t="e">
        <f>SUM(#REF!)</f>
        <v>#REF!</v>
      </c>
      <c r="N37" s="213" t="e">
        <f>SUM(#REF!)</f>
        <v>#REF!</v>
      </c>
      <c r="O37" s="213" t="e">
        <f>SUM(#REF!)</f>
        <v>#REF!</v>
      </c>
      <c r="P37" s="213" t="e">
        <f>SUM(#REF!)</f>
        <v>#REF!</v>
      </c>
      <c r="Q37" s="213" t="e">
        <f>SUM(#REF!)</f>
        <v>#REF!</v>
      </c>
      <c r="R37" s="213" t="e">
        <f>SUM(#REF!)</f>
        <v>#REF!</v>
      </c>
      <c r="S37" s="213" t="e">
        <f>SUM(#REF!)</f>
        <v>#REF!</v>
      </c>
      <c r="T37" s="213" t="e">
        <f>SUM(#REF!)</f>
        <v>#REF!</v>
      </c>
      <c r="U37" s="213" t="e">
        <f>SUM(#REF!)</f>
        <v>#REF!</v>
      </c>
      <c r="V37" s="213" t="e">
        <f>SUM(#REF!)</f>
        <v>#REF!</v>
      </c>
      <c r="W37" s="213" t="e">
        <f>SUM(#REF!)</f>
        <v>#REF!</v>
      </c>
      <c r="X37" s="213" t="e">
        <f>SUM(#REF!)</f>
        <v>#REF!</v>
      </c>
      <c r="Y37" s="254"/>
      <c r="Z37" s="253" t="s">
        <v>587</v>
      </c>
      <c r="AA37" s="213">
        <f>SUM(AA9:AA30)</f>
        <v>50897</v>
      </c>
      <c r="AB37" s="213">
        <f>SUM(AB9:AB30)</f>
        <v>52637</v>
      </c>
      <c r="AC37" s="219">
        <f>AB37/AA37</f>
        <v>1.0341866907676287</v>
      </c>
      <c r="AD37" s="254"/>
      <c r="AE37" s="254"/>
      <c r="AF37" s="254"/>
      <c r="AG37" s="254"/>
      <c r="AH37" s="254"/>
      <c r="AI37" s="254"/>
      <c r="AJ37" s="254"/>
      <c r="AK37" s="254"/>
      <c r="AL37" s="254"/>
      <c r="AM37" s="254"/>
    </row>
    <row r="39" spans="1:39" ht="15.75">
      <c r="A39" s="253" t="s">
        <v>607</v>
      </c>
      <c r="B39" s="255">
        <f>AVERAGE(B9:B21)</f>
        <v>2359.2307692307691</v>
      </c>
      <c r="C39" s="255">
        <f>AVERAGE(C9:C21)</f>
        <v>397.69230769230768</v>
      </c>
      <c r="D39" s="255">
        <f>AVERAGE(D9:D21)</f>
        <v>2756.9230769230771</v>
      </c>
      <c r="Z39" s="253" t="s">
        <v>607</v>
      </c>
      <c r="AA39" s="255">
        <f>AVERAGE(AA9:AA30)</f>
        <v>2827.6111111111113</v>
      </c>
      <c r="AB39" s="255">
        <f>AVERAGE(AB9:AB30)</f>
        <v>2924.2777777777778</v>
      </c>
      <c r="AC39" s="256" t="e">
        <f>AVERAGE(AC9:AC30)</f>
        <v>#DIV/0!</v>
      </c>
      <c r="AD39" s="256">
        <f>AVERAGE(AD9:AD30)</f>
        <v>0.74905565354553838</v>
      </c>
      <c r="AE39" s="255">
        <f>AVERAGE(AE9:AE30)</f>
        <v>103.62537764350452</v>
      </c>
      <c r="AF39" s="255"/>
      <c r="AG39" s="255"/>
      <c r="AH39" s="255" t="e">
        <f>AVERAGE(AH9:AH30)</f>
        <v>#DIV/0!</v>
      </c>
    </row>
    <row r="40" spans="1:39" ht="15.75">
      <c r="A40" s="253" t="s">
        <v>600</v>
      </c>
      <c r="B40" s="255">
        <v>3515</v>
      </c>
      <c r="C40" s="255">
        <v>133</v>
      </c>
      <c r="D40" s="255">
        <v>320</v>
      </c>
      <c r="Z40" s="253" t="s">
        <v>600</v>
      </c>
      <c r="AA40" s="255">
        <f>MIN(AA9:AA30)</f>
        <v>0</v>
      </c>
      <c r="AB40" s="255">
        <f>MIN(AB9:AB30)</f>
        <v>875</v>
      </c>
      <c r="AC40" s="256" t="e">
        <f>MIN(AC9:AC30)</f>
        <v>#DIV/0!</v>
      </c>
      <c r="AD40" s="256">
        <f>MIN(AD9:AD30)</f>
        <v>0</v>
      </c>
      <c r="AE40" s="255">
        <f>MIN(AE9:AE30)</f>
        <v>103.62537764350452</v>
      </c>
      <c r="AF40" s="255"/>
      <c r="AG40" s="255"/>
      <c r="AH40" s="255">
        <f>MIN(AH9:AH30)</f>
        <v>0</v>
      </c>
    </row>
    <row r="41" spans="1:39" ht="15.75">
      <c r="A41" s="253" t="s">
        <v>601</v>
      </c>
      <c r="B41" s="255">
        <f>MAX(B9:B21)</f>
        <v>3773</v>
      </c>
      <c r="C41" s="255">
        <f>MAX(C9:C21)</f>
        <v>3060</v>
      </c>
      <c r="D41" s="255">
        <f>MAX(D9:D21)</f>
        <v>3784</v>
      </c>
      <c r="Z41" s="253" t="s">
        <v>601</v>
      </c>
      <c r="AA41" s="255">
        <f>MAX(AA9:AA30)</f>
        <v>4185</v>
      </c>
      <c r="AB41" s="255">
        <f>MAX(AB9:AB30)</f>
        <v>4140</v>
      </c>
      <c r="AC41" s="256" t="e">
        <f>MAX(AC9:AC30)</f>
        <v>#DIV/0!</v>
      </c>
      <c r="AD41" s="256">
        <f>MAX(AD9:AD30)</f>
        <v>1.092741935483871</v>
      </c>
      <c r="AE41" s="255">
        <f>MAX(AE9:AE30)</f>
        <v>103.62537764350452</v>
      </c>
      <c r="AF41" s="255"/>
      <c r="AG41" s="255"/>
      <c r="AH41" s="255">
        <f>MAX(AH9:AH30)</f>
        <v>0</v>
      </c>
    </row>
    <row r="42" spans="1:39" ht="15.75">
      <c r="A42" s="257"/>
      <c r="B42" s="258"/>
      <c r="C42" s="258"/>
      <c r="D42" s="258"/>
    </row>
    <row r="43" spans="1:39" ht="15.75">
      <c r="A43" s="259" t="s">
        <v>632</v>
      </c>
      <c r="B43" s="196"/>
      <c r="C43" s="196"/>
      <c r="D43" s="196"/>
    </row>
    <row r="49" spans="1:1">
      <c r="A49" s="260" t="s">
        <v>608</v>
      </c>
    </row>
  </sheetData>
  <sheetProtection selectLockedCells="1" selectUnlockedCells="1"/>
  <mergeCells count="21">
    <mergeCell ref="A4:F4"/>
    <mergeCell ref="Z4:AC4"/>
    <mergeCell ref="A5:F5"/>
    <mergeCell ref="A7:A8"/>
    <mergeCell ref="B7:B8"/>
    <mergeCell ref="E7:F7"/>
    <mergeCell ref="D7:D8"/>
    <mergeCell ref="G7:O7"/>
    <mergeCell ref="AU7:AW7"/>
    <mergeCell ref="C7:C8"/>
    <mergeCell ref="AP7:AP8"/>
    <mergeCell ref="P7:X7"/>
    <mergeCell ref="AX7:AZ7"/>
    <mergeCell ref="Z7:Z8"/>
    <mergeCell ref="AA7:AA8"/>
    <mergeCell ref="AB7:AB8"/>
    <mergeCell ref="AC7:AC8"/>
    <mergeCell ref="AR7:AR8"/>
    <mergeCell ref="AQ7:AQ8"/>
    <mergeCell ref="AD7:AH7"/>
    <mergeCell ref="AS7:AT7"/>
  </mergeCells>
  <pageMargins left="0.78749999999999998" right="0.78749999999999998" top="1.0527777777777778" bottom="1.0527777777777778" header="0.78749999999999998" footer="0.78749999999999998"/>
  <pageSetup firstPageNumber="0" orientation="portrait" horizontalDpi="300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AE598"/>
  <sheetViews>
    <sheetView zoomScale="80" zoomScaleNormal="80" workbookViewId="0">
      <pane xSplit="6" ySplit="12" topLeftCell="G327" activePane="bottomRight" state="frozen"/>
      <selection pane="topRight" activeCell="G1" sqref="G1"/>
      <selection pane="bottomLeft" activeCell="A13" sqref="A13"/>
      <selection pane="bottomRight" activeCell="I572" sqref="I572"/>
    </sheetView>
  </sheetViews>
  <sheetFormatPr defaultColWidth="11.5703125" defaultRowHeight="12.75"/>
  <cols>
    <col min="1" max="1" width="9.140625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3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802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235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235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2.75" customHeight="1">
      <c r="A14" s="325"/>
      <c r="B14" s="57" t="s">
        <v>38</v>
      </c>
      <c r="C14" s="58"/>
      <c r="D14" s="59"/>
      <c r="E14" s="60"/>
      <c r="F14" s="61"/>
      <c r="G14" s="303" t="s">
        <v>827</v>
      </c>
      <c r="H14" s="62">
        <v>300</v>
      </c>
      <c r="I14" s="63">
        <v>300</v>
      </c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57" t="s">
        <v>88</v>
      </c>
      <c r="C15" s="58"/>
      <c r="D15" s="59"/>
      <c r="E15" s="60"/>
      <c r="F15" s="61"/>
      <c r="G15" s="303"/>
      <c r="H15" s="62">
        <v>300</v>
      </c>
      <c r="I15" s="63">
        <v>300</v>
      </c>
      <c r="J15" s="63"/>
      <c r="K15" s="55"/>
      <c r="L15" s="55"/>
      <c r="M15" s="56"/>
      <c r="N15" s="367" t="s">
        <v>19</v>
      </c>
      <c r="O15" s="368"/>
      <c r="P15" s="56"/>
      <c r="Q15" s="7"/>
      <c r="R15" s="7"/>
      <c r="S15" s="7"/>
      <c r="T15" s="7"/>
      <c r="U15" s="7"/>
      <c r="V15" s="7"/>
      <c r="W15" s="7"/>
    </row>
    <row r="16" spans="1:31" ht="15.2" customHeight="1">
      <c r="A16" s="325"/>
      <c r="B16" s="57" t="s">
        <v>39</v>
      </c>
      <c r="C16" s="58"/>
      <c r="D16" s="59"/>
      <c r="E16" s="60"/>
      <c r="F16" s="61"/>
      <c r="G16" s="303"/>
      <c r="H16" s="62">
        <v>500</v>
      </c>
      <c r="I16" s="62">
        <v>500</v>
      </c>
      <c r="J16" s="63"/>
      <c r="K16" s="55">
        <v>220</v>
      </c>
      <c r="L16" s="55"/>
      <c r="M16" s="56"/>
      <c r="N16" s="56">
        <v>8</v>
      </c>
      <c r="O16" s="56">
        <v>2</v>
      </c>
      <c r="P16" s="56"/>
      <c r="Q16" s="7"/>
      <c r="R16" s="7"/>
      <c r="S16" s="7"/>
      <c r="T16" s="7"/>
      <c r="U16" s="7"/>
      <c r="V16" s="7"/>
      <c r="W16" s="7"/>
    </row>
    <row r="17" spans="1:23" ht="15.2" customHeight="1" thickBot="1">
      <c r="A17" s="325"/>
      <c r="B17" s="57" t="s">
        <v>40</v>
      </c>
      <c r="C17" s="58"/>
      <c r="D17" s="59"/>
      <c r="E17" s="60"/>
      <c r="F17" s="61"/>
      <c r="G17" s="303"/>
      <c r="H17" s="62">
        <v>500</v>
      </c>
      <c r="I17" s="62"/>
      <c r="J17" s="63"/>
      <c r="K17" s="55">
        <v>250</v>
      </c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40</v>
      </c>
      <c r="C18" s="58"/>
      <c r="D18" s="59"/>
      <c r="E18" s="60"/>
      <c r="F18" s="61"/>
      <c r="G18" s="303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41</v>
      </c>
      <c r="C19" s="58"/>
      <c r="D19" s="59"/>
      <c r="E19" s="60"/>
      <c r="F19" s="61"/>
      <c r="G19" s="303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5.2" hidden="1" customHeight="1">
      <c r="A20" s="325"/>
      <c r="B20" s="57" t="s">
        <v>40</v>
      </c>
      <c r="C20" s="58"/>
      <c r="D20" s="59"/>
      <c r="E20" s="60"/>
      <c r="F20" s="61"/>
      <c r="G20" s="303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1600</v>
      </c>
      <c r="I48" s="69">
        <f>SUM(I13:I47)</f>
        <v>1100</v>
      </c>
      <c r="J48" s="70">
        <f>SUM(J13:J47)</f>
        <v>0</v>
      </c>
      <c r="K48" s="70">
        <f>SUM(K13:K47)</f>
        <v>470</v>
      </c>
      <c r="L48" s="71">
        <f>IF(H48=0,0,(I48/H48*100))</f>
        <v>68.75</v>
      </c>
      <c r="M48" s="72">
        <f>IF(K48=0,0,(J48/K48*100))</f>
        <v>0</v>
      </c>
      <c r="N48" s="72">
        <v>9</v>
      </c>
      <c r="O48" s="72">
        <v>1</v>
      </c>
      <c r="P48" s="73">
        <f>N48/(N48+O48)*100</f>
        <v>90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88</v>
      </c>
      <c r="C49" s="58" t="s">
        <v>42</v>
      </c>
      <c r="D49" s="58" t="s">
        <v>79</v>
      </c>
      <c r="E49" s="60"/>
      <c r="F49" s="61"/>
      <c r="G49" s="326" t="s">
        <v>828</v>
      </c>
      <c r="H49" s="62">
        <v>300</v>
      </c>
      <c r="I49" s="62">
        <v>300</v>
      </c>
      <c r="J49" s="58"/>
      <c r="K49" s="55"/>
      <c r="L49" s="55"/>
      <c r="M49" s="56"/>
      <c r="N49" s="369"/>
      <c r="O49" s="369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38</v>
      </c>
      <c r="C50" s="58" t="s">
        <v>42</v>
      </c>
      <c r="D50" s="58" t="s">
        <v>79</v>
      </c>
      <c r="E50" s="60"/>
      <c r="F50" s="61"/>
      <c r="G50" s="326"/>
      <c r="H50" s="62">
        <v>300</v>
      </c>
      <c r="I50" s="62">
        <v>100</v>
      </c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2.75" customHeight="1">
      <c r="A51" s="325"/>
      <c r="B51" s="57" t="s">
        <v>55</v>
      </c>
      <c r="C51" s="58" t="s">
        <v>42</v>
      </c>
      <c r="D51" s="58" t="s">
        <v>79</v>
      </c>
      <c r="E51" s="60"/>
      <c r="F51" s="61"/>
      <c r="G51" s="326"/>
      <c r="H51" s="62">
        <v>16</v>
      </c>
      <c r="I51" s="62">
        <v>16</v>
      </c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57" t="s">
        <v>40</v>
      </c>
      <c r="C52" s="58" t="s">
        <v>42</v>
      </c>
      <c r="D52" s="58" t="s">
        <v>79</v>
      </c>
      <c r="E52" s="60"/>
      <c r="F52" s="61"/>
      <c r="G52" s="326"/>
      <c r="H52" s="64">
        <v>500</v>
      </c>
      <c r="I52" s="64">
        <v>200</v>
      </c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customHeight="1">
      <c r="A53" s="325"/>
      <c r="B53" s="57" t="s">
        <v>39</v>
      </c>
      <c r="C53" s="58" t="s">
        <v>42</v>
      </c>
      <c r="D53" s="58" t="s">
        <v>79</v>
      </c>
      <c r="E53" s="60"/>
      <c r="F53" s="61"/>
      <c r="G53" s="326"/>
      <c r="H53" s="64">
        <v>500</v>
      </c>
      <c r="I53" s="64">
        <v>500</v>
      </c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customHeight="1" thickBot="1">
      <c r="A54" s="325"/>
      <c r="B54" s="57" t="s">
        <v>41</v>
      </c>
      <c r="C54" s="58" t="s">
        <v>79</v>
      </c>
      <c r="D54" s="58" t="s">
        <v>79</v>
      </c>
      <c r="E54" s="60"/>
      <c r="F54" s="61"/>
      <c r="G54" s="326"/>
      <c r="H54" s="64"/>
      <c r="I54" s="64">
        <v>286</v>
      </c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hidden="1" customHeight="1">
      <c r="A55" s="325"/>
      <c r="B55" s="57" t="s">
        <v>64</v>
      </c>
      <c r="C55" s="58" t="s">
        <v>42</v>
      </c>
      <c r="D55" s="59" t="s">
        <v>43</v>
      </c>
      <c r="E55" s="60"/>
      <c r="F55" s="61"/>
      <c r="G55" s="326"/>
      <c r="H55" s="64"/>
      <c r="I55" s="64"/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hidden="1" customHeight="1">
      <c r="A56" s="325"/>
      <c r="B56" s="57" t="s">
        <v>40</v>
      </c>
      <c r="C56" s="58" t="s">
        <v>42</v>
      </c>
      <c r="D56" s="59" t="s">
        <v>43</v>
      </c>
      <c r="E56" s="60"/>
      <c r="F56" s="61"/>
      <c r="G56" s="326"/>
      <c r="H56" s="64"/>
      <c r="I56" s="64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5.2" hidden="1" customHeight="1">
      <c r="A57" s="325"/>
      <c r="B57" s="57" t="s">
        <v>50</v>
      </c>
      <c r="C57" s="58" t="s">
        <v>42</v>
      </c>
      <c r="D57" s="59" t="s">
        <v>49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57" t="s">
        <v>37</v>
      </c>
      <c r="C58" s="58" t="s">
        <v>42</v>
      </c>
      <c r="D58" s="59" t="s">
        <v>43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429</v>
      </c>
      <c r="C59" s="58" t="s">
        <v>54</v>
      </c>
      <c r="D59" s="59" t="s">
        <v>43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62</v>
      </c>
      <c r="C60" s="58" t="s">
        <v>186</v>
      </c>
      <c r="D60" s="58" t="s">
        <v>186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1616</v>
      </c>
      <c r="I74" s="77">
        <f>SUM(I49:I73)</f>
        <v>1402</v>
      </c>
      <c r="J74" s="77">
        <f>SUM(J49:J73)</f>
        <v>0</v>
      </c>
      <c r="K74" s="77">
        <f>SUM(K49:K73)</f>
        <v>0</v>
      </c>
      <c r="L74" s="78">
        <f>IF(H74=0,0,(I74/H74*100))</f>
        <v>86.757425742574256</v>
      </c>
      <c r="M74" s="73">
        <f>IF(K74=0,0,(I74/K74*100))</f>
        <v>0</v>
      </c>
      <c r="N74" s="73">
        <v>14</v>
      </c>
      <c r="O74" s="73">
        <v>1</v>
      </c>
      <c r="P74" s="73">
        <f>N74/(N74+O74)*100</f>
        <v>93.333333333333329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/>
      <c r="C75" s="58"/>
      <c r="D75" s="58"/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/>
      <c r="C76" s="58"/>
      <c r="D76" s="58"/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/>
      <c r="C77" s="58"/>
      <c r="D77" s="59"/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/>
      <c r="C78" s="58"/>
      <c r="D78" s="58"/>
      <c r="E78" s="60"/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 thickBot="1">
      <c r="A79" s="325"/>
      <c r="B79" s="75"/>
      <c r="C79" s="58"/>
      <c r="D79" s="58"/>
      <c r="E79" s="60"/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1616</v>
      </c>
      <c r="I108" s="77">
        <f>I74+I107</f>
        <v>1402</v>
      </c>
      <c r="J108" s="77">
        <f>J74+J107</f>
        <v>0</v>
      </c>
      <c r="K108" s="77">
        <f>K74+K107</f>
        <v>0</v>
      </c>
      <c r="L108" s="78">
        <f>IF(H108=0,0,(I108/H108*100))</f>
        <v>86.757425742574256</v>
      </c>
      <c r="M108" s="73">
        <f>IF(K108=0,0,(I108/K108*100))</f>
        <v>0</v>
      </c>
      <c r="N108" s="77">
        <f>N48+N74</f>
        <v>23</v>
      </c>
      <c r="O108" s="77">
        <f>O48+O74</f>
        <v>2</v>
      </c>
      <c r="P108" s="73">
        <f>N108/(N108+O108)*100</f>
        <v>92</v>
      </c>
      <c r="Q108" s="7"/>
      <c r="R108" s="7"/>
      <c r="S108" s="7"/>
      <c r="T108" s="7"/>
      <c r="U108" s="7"/>
      <c r="V108" s="7"/>
      <c r="W108" s="7"/>
    </row>
    <row r="109" spans="1:23" ht="15.2" hidden="1" customHeight="1">
      <c r="A109" s="314" t="s">
        <v>106</v>
      </c>
      <c r="B109" s="57" t="s">
        <v>430</v>
      </c>
      <c r="C109" s="58" t="s">
        <v>108</v>
      </c>
      <c r="D109" s="58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2.75" customHeight="1">
      <c r="A110" s="314"/>
      <c r="B110" s="75" t="s">
        <v>174</v>
      </c>
      <c r="C110" s="58" t="s">
        <v>54</v>
      </c>
      <c r="D110" s="58" t="s">
        <v>521</v>
      </c>
      <c r="E110" s="60"/>
      <c r="F110" s="81"/>
      <c r="G110" s="359" t="s">
        <v>829</v>
      </c>
      <c r="H110" s="62">
        <v>20</v>
      </c>
      <c r="I110" s="62">
        <v>20</v>
      </c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2.75" customHeight="1">
      <c r="A111" s="314"/>
      <c r="B111" s="75" t="s">
        <v>456</v>
      </c>
      <c r="C111" s="58" t="s">
        <v>108</v>
      </c>
      <c r="D111" s="58"/>
      <c r="E111" s="60"/>
      <c r="F111" s="81"/>
      <c r="G111" s="359"/>
      <c r="H111" s="62">
        <v>100</v>
      </c>
      <c r="I111" s="62">
        <v>28</v>
      </c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2.75" customHeight="1">
      <c r="A112" s="314"/>
      <c r="B112" s="75" t="s">
        <v>328</v>
      </c>
      <c r="C112" s="58" t="s">
        <v>108</v>
      </c>
      <c r="D112" s="59"/>
      <c r="E112" s="60"/>
      <c r="F112" s="81"/>
      <c r="G112" s="359"/>
      <c r="H112" s="62"/>
      <c r="I112" s="62">
        <v>88</v>
      </c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customHeight="1">
      <c r="A113" s="314"/>
      <c r="B113" s="75" t="s">
        <v>118</v>
      </c>
      <c r="C113" s="58" t="s">
        <v>42</v>
      </c>
      <c r="D113" s="58" t="s">
        <v>126</v>
      </c>
      <c r="E113" s="60"/>
      <c r="F113" s="81"/>
      <c r="G113" s="359"/>
      <c r="H113" s="62">
        <v>102</v>
      </c>
      <c r="I113" s="62">
        <v>126</v>
      </c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customHeight="1">
      <c r="A114" s="314"/>
      <c r="B114" s="57" t="s">
        <v>460</v>
      </c>
      <c r="C114" s="58" t="s">
        <v>79</v>
      </c>
      <c r="D114" s="58" t="s">
        <v>79</v>
      </c>
      <c r="E114" s="60"/>
      <c r="F114" s="81"/>
      <c r="G114" s="359"/>
      <c r="H114" s="62">
        <v>50</v>
      </c>
      <c r="I114" s="62">
        <v>52</v>
      </c>
      <c r="J114" s="58"/>
      <c r="K114" s="83"/>
      <c r="L114" s="83"/>
      <c r="M114" s="84"/>
      <c r="N114" s="84"/>
      <c r="O114" s="84"/>
      <c r="P114" s="84"/>
      <c r="Q114" s="282" t="s">
        <v>892</v>
      </c>
      <c r="R114" s="7"/>
      <c r="S114" s="7"/>
      <c r="T114" s="7"/>
      <c r="U114" s="7"/>
      <c r="V114" s="7"/>
      <c r="W114" s="7"/>
    </row>
    <row r="115" spans="1:23" ht="12.75" customHeight="1">
      <c r="A115" s="314"/>
      <c r="B115" s="57" t="s">
        <v>117</v>
      </c>
      <c r="C115" s="58" t="s">
        <v>108</v>
      </c>
      <c r="D115" s="58"/>
      <c r="E115" s="60"/>
      <c r="F115" s="81"/>
      <c r="G115" s="359"/>
      <c r="H115" s="62">
        <v>60</v>
      </c>
      <c r="I115" s="62">
        <v>20</v>
      </c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customHeight="1">
      <c r="A116" s="314"/>
      <c r="B116" s="57" t="s">
        <v>448</v>
      </c>
      <c r="C116" s="58" t="s">
        <v>79</v>
      </c>
      <c r="D116" s="59" t="s">
        <v>79</v>
      </c>
      <c r="E116" s="60"/>
      <c r="F116" s="81"/>
      <c r="G116" s="359"/>
      <c r="H116" s="62">
        <v>60</v>
      </c>
      <c r="I116" s="62">
        <v>48</v>
      </c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customHeight="1">
      <c r="A117" s="314"/>
      <c r="B117" s="57" t="s">
        <v>329</v>
      </c>
      <c r="C117" s="58" t="s">
        <v>42</v>
      </c>
      <c r="D117" s="59" t="s">
        <v>126</v>
      </c>
      <c r="E117" s="60"/>
      <c r="F117" s="81"/>
      <c r="G117" s="359"/>
      <c r="H117" s="62"/>
      <c r="I117" s="62">
        <v>12</v>
      </c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customHeight="1" thickBot="1">
      <c r="A118" s="314"/>
      <c r="B118" s="57" t="s">
        <v>900</v>
      </c>
      <c r="C118" s="58" t="s">
        <v>108</v>
      </c>
      <c r="D118" s="59"/>
      <c r="E118" s="60"/>
      <c r="F118" s="81"/>
      <c r="G118" s="82"/>
      <c r="H118" s="62"/>
      <c r="I118" s="62">
        <v>100</v>
      </c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392</v>
      </c>
      <c r="I134" s="77">
        <f>SUM(I109:I133)</f>
        <v>494</v>
      </c>
      <c r="J134" s="77">
        <f>SUM(J109:J133)</f>
        <v>0</v>
      </c>
      <c r="K134" s="77">
        <f>SUM(K109:K133)</f>
        <v>0</v>
      </c>
      <c r="L134" s="78">
        <f>IF(H134=0,0,(I134/H134*100))</f>
        <v>126.0204081632653</v>
      </c>
      <c r="M134" s="73">
        <f>IF(K134=0,0,(I134/K134*100))</f>
        <v>0</v>
      </c>
      <c r="N134" s="73">
        <v>12</v>
      </c>
      <c r="O134" s="73">
        <v>4</v>
      </c>
      <c r="P134" s="73">
        <f>N134/(N134+O134)*100</f>
        <v>75</v>
      </c>
      <c r="Q134" s="7"/>
      <c r="R134" s="7"/>
      <c r="S134" s="7"/>
      <c r="T134" s="7"/>
      <c r="U134" s="7"/>
      <c r="V134" s="7"/>
      <c r="W134" s="7"/>
    </row>
    <row r="135" spans="1:23" ht="15.2" hidden="1" customHeight="1">
      <c r="A135" s="314"/>
      <c r="B135" s="57" t="s">
        <v>197</v>
      </c>
      <c r="C135" s="58" t="s">
        <v>54</v>
      </c>
      <c r="D135" s="58" t="s">
        <v>298</v>
      </c>
      <c r="E135" s="60"/>
      <c r="F135" s="81"/>
      <c r="G135" s="363"/>
      <c r="H135" s="62"/>
      <c r="I135" s="62"/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hidden="1" customHeight="1" thickBot="1">
      <c r="A136" s="314"/>
      <c r="B136" s="57" t="s">
        <v>197</v>
      </c>
      <c r="C136" s="58" t="s">
        <v>54</v>
      </c>
      <c r="D136" s="58" t="s">
        <v>520</v>
      </c>
      <c r="E136" s="60"/>
      <c r="F136" s="81"/>
      <c r="G136" s="363"/>
      <c r="H136" s="62"/>
      <c r="I136" s="62"/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hidden="1" customHeight="1" thickBot="1">
      <c r="A137" s="314"/>
      <c r="B137" s="57" t="s">
        <v>771</v>
      </c>
      <c r="C137" s="58" t="s">
        <v>54</v>
      </c>
      <c r="D137" s="58" t="s">
        <v>520</v>
      </c>
      <c r="E137" s="60"/>
      <c r="F137" s="81"/>
      <c r="G137" s="363"/>
      <c r="H137" s="62"/>
      <c r="I137" s="62"/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hidden="1" customHeight="1">
      <c r="A138" s="314"/>
      <c r="B138" s="57" t="s">
        <v>772</v>
      </c>
      <c r="C138" s="58" t="s">
        <v>42</v>
      </c>
      <c r="D138" s="58" t="s">
        <v>520</v>
      </c>
      <c r="E138" s="60" t="s">
        <v>137</v>
      </c>
      <c r="F138" s="81"/>
      <c r="G138" s="363"/>
      <c r="H138" s="62"/>
      <c r="I138" s="62"/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hidden="1" customHeight="1">
      <c r="A139" s="314"/>
      <c r="B139" s="57" t="s">
        <v>772</v>
      </c>
      <c r="C139" s="58" t="s">
        <v>42</v>
      </c>
      <c r="D139" s="58" t="s">
        <v>298</v>
      </c>
      <c r="E139" s="60" t="s">
        <v>137</v>
      </c>
      <c r="F139" s="81"/>
      <c r="G139" s="363"/>
      <c r="H139" s="62"/>
      <c r="I139" s="62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hidden="1" customHeight="1">
      <c r="A140" s="314"/>
      <c r="B140" s="57" t="s">
        <v>338</v>
      </c>
      <c r="C140" s="58" t="s">
        <v>54</v>
      </c>
      <c r="D140" s="58" t="s">
        <v>762</v>
      </c>
      <c r="E140" s="60" t="s">
        <v>137</v>
      </c>
      <c r="F140" s="81"/>
      <c r="G140" s="363"/>
      <c r="H140" s="62"/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5.2" hidden="1" customHeight="1">
      <c r="A141" s="314"/>
      <c r="B141" s="57" t="s">
        <v>338</v>
      </c>
      <c r="C141" s="58" t="s">
        <v>54</v>
      </c>
      <c r="D141" s="58" t="s">
        <v>533</v>
      </c>
      <c r="E141" s="60" t="s">
        <v>137</v>
      </c>
      <c r="F141" s="81"/>
      <c r="G141" s="82"/>
      <c r="H141" s="62"/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5.2" hidden="1" customHeight="1">
      <c r="A142" s="314"/>
      <c r="B142" s="57" t="s">
        <v>338</v>
      </c>
      <c r="C142" s="58" t="s">
        <v>54</v>
      </c>
      <c r="D142" s="59" t="s">
        <v>763</v>
      </c>
      <c r="E142" s="60" t="s">
        <v>137</v>
      </c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5.2" hidden="1" customHeight="1">
      <c r="A143" s="314"/>
      <c r="B143" s="57" t="s">
        <v>573</v>
      </c>
      <c r="C143" s="58" t="s">
        <v>42</v>
      </c>
      <c r="D143" s="59" t="s">
        <v>528</v>
      </c>
      <c r="E143" s="60" t="s">
        <v>86</v>
      </c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89</v>
      </c>
      <c r="C144" s="58" t="s">
        <v>42</v>
      </c>
      <c r="D144" s="59" t="s">
        <v>523</v>
      </c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773</v>
      </c>
      <c r="C145" s="58" t="s">
        <v>127</v>
      </c>
      <c r="D145" s="59" t="s">
        <v>298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503</v>
      </c>
      <c r="C146" s="58"/>
      <c r="D146" s="59" t="s">
        <v>79</v>
      </c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135</v>
      </c>
      <c r="C147" s="58" t="s">
        <v>79</v>
      </c>
      <c r="D147" s="59" t="s">
        <v>774</v>
      </c>
      <c r="E147" s="60"/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 t="s">
        <v>258</v>
      </c>
      <c r="C148" s="58" t="s">
        <v>54</v>
      </c>
      <c r="D148" s="59" t="s">
        <v>126</v>
      </c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 t="s">
        <v>460</v>
      </c>
      <c r="C149" s="58" t="s">
        <v>79</v>
      </c>
      <c r="D149" s="58" t="s">
        <v>79</v>
      </c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 thickBot="1">
      <c r="A150" s="314"/>
      <c r="B150" s="57" t="s">
        <v>200</v>
      </c>
      <c r="C150" s="58" t="s">
        <v>79</v>
      </c>
      <c r="D150" s="58" t="s">
        <v>79</v>
      </c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hidden="1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0</v>
      </c>
      <c r="I181" s="77">
        <f>SUM(I135:I180)</f>
        <v>0</v>
      </c>
      <c r="J181" s="77">
        <f>SUM(J135:J180)</f>
        <v>0</v>
      </c>
      <c r="K181" s="77">
        <f>SUM(K135:K180)</f>
        <v>0</v>
      </c>
      <c r="L181" s="78">
        <f>IF(H181=0,0,(I181/H181*100))</f>
        <v>0</v>
      </c>
      <c r="M181" s="73">
        <f>IF(K181=0,0,(I181/K181*100))</f>
        <v>0</v>
      </c>
      <c r="N181" s="73"/>
      <c r="O181" s="73"/>
      <c r="P181" s="73" t="e">
        <f>N181/(N181+O181)*100</f>
        <v>#DIV/0!</v>
      </c>
      <c r="Q181" s="7"/>
      <c r="R181" s="7"/>
      <c r="S181" s="7"/>
      <c r="T181" s="7"/>
      <c r="U181" s="7"/>
      <c r="V181" s="7"/>
      <c r="W181" s="7"/>
    </row>
    <row r="182" spans="1:23" ht="15.2" hidden="1" customHeight="1" thickBot="1">
      <c r="A182" s="314"/>
      <c r="B182" s="57" t="s">
        <v>89</v>
      </c>
      <c r="C182" s="58" t="s">
        <v>42</v>
      </c>
      <c r="D182" s="59" t="s">
        <v>161</v>
      </c>
      <c r="E182" s="60"/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hidden="1" customHeight="1" thickBot="1">
      <c r="A183" s="314"/>
      <c r="B183" s="57" t="s">
        <v>692</v>
      </c>
      <c r="C183" s="58" t="s">
        <v>42</v>
      </c>
      <c r="D183" s="59" t="s">
        <v>126</v>
      </c>
      <c r="E183" s="60"/>
      <c r="F183" s="81"/>
      <c r="G183" s="315"/>
      <c r="H183" s="58"/>
      <c r="I183" s="58"/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hidden="1" customHeight="1">
      <c r="A184" s="314"/>
      <c r="B184" s="57" t="s">
        <v>80</v>
      </c>
      <c r="C184" s="58" t="s">
        <v>42</v>
      </c>
      <c r="D184" s="58" t="s">
        <v>152</v>
      </c>
      <c r="E184" s="60"/>
      <c r="F184" s="81"/>
      <c r="G184" s="315"/>
      <c r="H184" s="58"/>
      <c r="I184" s="58"/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5.2" hidden="1" customHeight="1">
      <c r="A185" s="314"/>
      <c r="B185" s="57" t="s">
        <v>112</v>
      </c>
      <c r="C185" s="59" t="s">
        <v>76</v>
      </c>
      <c r="D185" s="59" t="s">
        <v>113</v>
      </c>
      <c r="E185" s="60"/>
      <c r="F185" s="81"/>
      <c r="G185" s="315"/>
      <c r="H185" s="58"/>
      <c r="I185" s="58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5.2" hidden="1" customHeight="1">
      <c r="A186" s="314"/>
      <c r="B186" s="57" t="s">
        <v>457</v>
      </c>
      <c r="C186" s="59" t="s">
        <v>76</v>
      </c>
      <c r="D186" s="59" t="s">
        <v>113</v>
      </c>
      <c r="E186" s="60"/>
      <c r="F186" s="81"/>
      <c r="G186" s="315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5.2" hidden="1" customHeight="1">
      <c r="A187" s="314"/>
      <c r="B187" s="57" t="s">
        <v>426</v>
      </c>
      <c r="C187" s="58" t="s">
        <v>42</v>
      </c>
      <c r="D187" s="58" t="s">
        <v>647</v>
      </c>
      <c r="E187" s="60"/>
      <c r="F187" s="81"/>
      <c r="G187" s="315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5.2" hidden="1" customHeight="1" thickBot="1">
      <c r="A188" s="314"/>
      <c r="B188" s="57" t="s">
        <v>138</v>
      </c>
      <c r="C188" s="58" t="s">
        <v>54</v>
      </c>
      <c r="D188" s="59" t="s">
        <v>139</v>
      </c>
      <c r="E188" s="60"/>
      <c r="F188" s="81"/>
      <c r="G188" s="82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6.5" hidden="1" customHeight="1" thickBot="1">
      <c r="A189" s="314"/>
      <c r="B189" s="316" t="s">
        <v>158</v>
      </c>
      <c r="C189" s="316"/>
      <c r="D189" s="316"/>
      <c r="E189" s="316"/>
      <c r="F189" s="316"/>
      <c r="G189" s="316"/>
      <c r="H189" s="77">
        <f>SUM(H182:H188)</f>
        <v>0</v>
      </c>
      <c r="I189" s="77">
        <f>SUM(I182:I188)</f>
        <v>0</v>
      </c>
      <c r="J189" s="77">
        <f>SUM(J182:J188)</f>
        <v>0</v>
      </c>
      <c r="K189" s="77">
        <f>SUM(K182:K188)</f>
        <v>0</v>
      </c>
      <c r="L189" s="78">
        <f>IF(H189=0,0,(I189/H189*100))</f>
        <v>0</v>
      </c>
      <c r="M189" s="73">
        <f>IF(K189=0,0,(I189/K189*100))</f>
        <v>0</v>
      </c>
      <c r="N189" s="73"/>
      <c r="O189" s="73"/>
      <c r="P189" s="73" t="e">
        <f>N189/(N189+O189)*100</f>
        <v>#DIV/0!</v>
      </c>
      <c r="Q189" s="7"/>
      <c r="R189" s="7"/>
      <c r="S189" s="7"/>
      <c r="T189" s="7"/>
      <c r="U189" s="7"/>
      <c r="V189" s="7"/>
      <c r="W189" s="7"/>
    </row>
    <row r="190" spans="1:23" ht="17.25" hidden="1" customHeight="1">
      <c r="A190" s="314"/>
      <c r="B190" s="57" t="s">
        <v>200</v>
      </c>
      <c r="C190" s="58" t="s">
        <v>79</v>
      </c>
      <c r="D190" s="58" t="s">
        <v>79</v>
      </c>
      <c r="E190" s="60"/>
      <c r="F190" s="81"/>
      <c r="G190" s="370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7.25" hidden="1" customHeight="1">
      <c r="A191" s="314"/>
      <c r="B191" s="57" t="s">
        <v>200</v>
      </c>
      <c r="C191" s="58" t="s">
        <v>54</v>
      </c>
      <c r="D191" s="59" t="s">
        <v>127</v>
      </c>
      <c r="E191" s="60"/>
      <c r="F191" s="81"/>
      <c r="G191" s="371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7.25" hidden="1" customHeight="1">
      <c r="A192" s="314"/>
      <c r="B192" s="57" t="s">
        <v>299</v>
      </c>
      <c r="C192" s="58" t="s">
        <v>42</v>
      </c>
      <c r="D192" s="59" t="s">
        <v>693</v>
      </c>
      <c r="E192" s="60"/>
      <c r="F192" s="81"/>
      <c r="G192" s="371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7.25" hidden="1" customHeight="1">
      <c r="A193" s="314"/>
      <c r="B193" s="57" t="s">
        <v>200</v>
      </c>
      <c r="C193" s="58" t="s">
        <v>111</v>
      </c>
      <c r="D193" s="58" t="s">
        <v>111</v>
      </c>
      <c r="E193" s="60"/>
      <c r="F193" s="81"/>
      <c r="G193" s="371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7.25" hidden="1" customHeight="1">
      <c r="A194" s="314"/>
      <c r="B194" s="57" t="s">
        <v>426</v>
      </c>
      <c r="C194" s="58" t="s">
        <v>42</v>
      </c>
      <c r="D194" s="58" t="s">
        <v>127</v>
      </c>
      <c r="E194" s="60"/>
      <c r="F194" s="81"/>
      <c r="G194" s="326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57" t="s">
        <v>163</v>
      </c>
      <c r="C198" s="58" t="s">
        <v>108</v>
      </c>
      <c r="D198" s="59" t="s">
        <v>101</v>
      </c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>
      <c r="A199" s="314"/>
      <c r="B199" s="57" t="s">
        <v>163</v>
      </c>
      <c r="C199" s="58" t="s">
        <v>91</v>
      </c>
      <c r="D199" s="59" t="s">
        <v>127</v>
      </c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164</v>
      </c>
      <c r="C200" s="58" t="s">
        <v>91</v>
      </c>
      <c r="D200" s="59" t="s">
        <v>101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 thickBot="1">
      <c r="A201" s="314"/>
      <c r="B201" s="57" t="s">
        <v>165</v>
      </c>
      <c r="C201" s="58" t="s">
        <v>91</v>
      </c>
      <c r="D201" s="59"/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5.75" hidden="1" customHeight="1" thickBot="1">
      <c r="A202" s="314"/>
      <c r="B202" s="316" t="s">
        <v>211</v>
      </c>
      <c r="C202" s="316"/>
      <c r="D202" s="316"/>
      <c r="E202" s="316"/>
      <c r="F202" s="316"/>
      <c r="G202" s="316"/>
      <c r="H202" s="77">
        <f>SUM(H190:H201)</f>
        <v>0</v>
      </c>
      <c r="I202" s="77">
        <f>SUM(I190:I201)</f>
        <v>0</v>
      </c>
      <c r="J202" s="77">
        <f>SUM(J190:J201)</f>
        <v>0</v>
      </c>
      <c r="K202" s="77">
        <f>SUM(K190:K201)</f>
        <v>0</v>
      </c>
      <c r="L202" s="78">
        <f>IF(H202=0,0,(I202/H202*100))</f>
        <v>0</v>
      </c>
      <c r="M202" s="73">
        <f>IF(K202=0,0,(I202/K202*100))</f>
        <v>0</v>
      </c>
      <c r="N202" s="73"/>
      <c r="O202" s="73"/>
      <c r="P202" s="73" t="e">
        <f>N202/(N202+O202)*100</f>
        <v>#DIV/0!</v>
      </c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630</v>
      </c>
      <c r="C203" s="58" t="s">
        <v>108</v>
      </c>
      <c r="D203" s="59"/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575</v>
      </c>
      <c r="C204" s="58" t="s">
        <v>108</v>
      </c>
      <c r="D204" s="59"/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175</v>
      </c>
      <c r="E212" s="60" t="s">
        <v>176</v>
      </c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" hidden="1" customHeight="1" thickBot="1">
      <c r="A247" s="314"/>
      <c r="B247" s="316" t="s">
        <v>609</v>
      </c>
      <c r="C247" s="316"/>
      <c r="D247" s="316"/>
      <c r="E247" s="316"/>
      <c r="F247" s="316"/>
      <c r="G247" s="316"/>
      <c r="H247" s="77">
        <f>SUM(H203:H246)</f>
        <v>0</v>
      </c>
      <c r="I247" s="77">
        <f>SUM(I203:I246)</f>
        <v>0</v>
      </c>
      <c r="J247" s="77">
        <f>SUM(J203:J246)</f>
        <v>0</v>
      </c>
      <c r="K247" s="77">
        <f>SUM(K203:K246)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H134+H181+H247+H189+H202</f>
        <v>392</v>
      </c>
      <c r="I248" s="94">
        <f>I134+I181+I247+I189+I202</f>
        <v>494</v>
      </c>
      <c r="J248" s="94">
        <f>J134+J181+J247+J189+J202</f>
        <v>0</v>
      </c>
      <c r="K248" s="94">
        <f>K134+K181+K247+K189+K202</f>
        <v>0</v>
      </c>
      <c r="L248" s="78">
        <f>IF(H248=0,0,(I248/H248*100))</f>
        <v>126.0204081632653</v>
      </c>
      <c r="M248" s="73">
        <f>IF(K248=0,0,(I248/K248*100))</f>
        <v>0</v>
      </c>
      <c r="N248" s="94">
        <f>N134+N181+N247+N189</f>
        <v>12</v>
      </c>
      <c r="O248" s="94">
        <f>O134+O181+O247+O189</f>
        <v>4</v>
      </c>
      <c r="P248" s="73">
        <f>N248/(N248+O248)*100</f>
        <v>75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>
      <c r="A250" s="340"/>
      <c r="B250" s="57" t="s">
        <v>837</v>
      </c>
      <c r="C250" s="58"/>
      <c r="D250" s="58" t="s">
        <v>226</v>
      </c>
      <c r="E250" s="60"/>
      <c r="F250" s="81"/>
      <c r="G250" s="359"/>
      <c r="H250" s="62"/>
      <c r="I250" s="62"/>
      <c r="J250" s="58"/>
      <c r="K250" s="62">
        <v>81</v>
      </c>
      <c r="L250" s="92"/>
      <c r="M250" s="88"/>
      <c r="N250" s="328" t="s">
        <v>19</v>
      </c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customHeight="1">
      <c r="A251" s="340"/>
      <c r="B251" s="57" t="s">
        <v>838</v>
      </c>
      <c r="C251" s="58"/>
      <c r="D251" s="58" t="s">
        <v>79</v>
      </c>
      <c r="E251" s="60"/>
      <c r="F251" s="81"/>
      <c r="G251" s="359"/>
      <c r="H251" s="64"/>
      <c r="I251" s="62"/>
      <c r="J251" s="79"/>
      <c r="K251" s="62">
        <v>54</v>
      </c>
      <c r="L251" s="92"/>
      <c r="M251" s="88"/>
      <c r="N251" s="88">
        <v>6</v>
      </c>
      <c r="O251" s="88">
        <v>0</v>
      </c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customHeight="1">
      <c r="A252" s="340"/>
      <c r="B252" s="57" t="s">
        <v>839</v>
      </c>
      <c r="C252" s="58"/>
      <c r="D252" s="58" t="s">
        <v>79</v>
      </c>
      <c r="E252" s="60"/>
      <c r="F252" s="81"/>
      <c r="G252" s="359"/>
      <c r="H252" s="64"/>
      <c r="I252" s="62"/>
      <c r="J252" s="102"/>
      <c r="K252" s="106">
        <v>75</v>
      </c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4.25" customHeight="1" thickBot="1">
      <c r="A253" s="340"/>
      <c r="B253" s="57" t="s">
        <v>839</v>
      </c>
      <c r="C253" s="58"/>
      <c r="D253" s="58" t="s">
        <v>226</v>
      </c>
      <c r="E253" s="60"/>
      <c r="F253" s="81"/>
      <c r="G253" s="359"/>
      <c r="H253" s="64"/>
      <c r="I253" s="62"/>
      <c r="J253" s="58"/>
      <c r="K253" s="106">
        <v>25</v>
      </c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4.25" hidden="1" customHeight="1">
      <c r="A254" s="340"/>
      <c r="B254" s="57" t="s">
        <v>214</v>
      </c>
      <c r="C254" s="58" t="s">
        <v>42</v>
      </c>
      <c r="D254" s="58" t="s">
        <v>216</v>
      </c>
      <c r="E254" s="60" t="s">
        <v>215</v>
      </c>
      <c r="F254" s="81"/>
      <c r="G254" s="359"/>
      <c r="H254" s="64"/>
      <c r="I254" s="64"/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4.25" hidden="1" customHeight="1">
      <c r="A255" s="340"/>
      <c r="B255" s="57" t="s">
        <v>694</v>
      </c>
      <c r="C255" s="58"/>
      <c r="D255" s="58" t="s">
        <v>79</v>
      </c>
      <c r="E255" s="60"/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4.25" hidden="1" customHeight="1">
      <c r="A256" s="340"/>
      <c r="B256" s="57" t="s">
        <v>695</v>
      </c>
      <c r="C256" s="58"/>
      <c r="D256" s="58" t="s">
        <v>126</v>
      </c>
      <c r="E256" s="60"/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8" hidden="1" customHeight="1">
      <c r="A257" s="340"/>
      <c r="B257" s="267" t="s">
        <v>691</v>
      </c>
      <c r="C257" s="58"/>
      <c r="D257" s="58" t="s">
        <v>79</v>
      </c>
      <c r="E257" s="60"/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220</v>
      </c>
      <c r="C258" s="58"/>
      <c r="D258" s="59"/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4.2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4.25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0</v>
      </c>
      <c r="I287" s="77">
        <f>SUM(I249:I286)</f>
        <v>0</v>
      </c>
      <c r="J287" s="77">
        <f>SUM(J249:J286)</f>
        <v>0</v>
      </c>
      <c r="K287" s="77">
        <f>SUM(K249:K286)</f>
        <v>235</v>
      </c>
      <c r="L287" s="78">
        <f>IF(H287=0,0,(I287/H287*100))</f>
        <v>0</v>
      </c>
      <c r="M287" s="73">
        <f>IF(K287=0,0,(I287/K287*100))</f>
        <v>0</v>
      </c>
      <c r="N287" s="73"/>
      <c r="O287" s="73"/>
      <c r="P287" s="73" t="e">
        <f>N287/(N287+O287)*100</f>
        <v>#DIV/0!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439</v>
      </c>
      <c r="C288" s="58"/>
      <c r="D288" s="58"/>
      <c r="E288" s="60"/>
      <c r="F288" s="81"/>
      <c r="G288" s="359" t="s">
        <v>831</v>
      </c>
      <c r="H288" s="106">
        <v>30</v>
      </c>
      <c r="I288" s="106">
        <v>45</v>
      </c>
      <c r="J288" s="58"/>
      <c r="K288" s="86"/>
      <c r="L288" s="86"/>
      <c r="M288" s="87"/>
      <c r="N288" s="87"/>
      <c r="O288" s="87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5.2" customHeight="1" thickBot="1">
      <c r="A289" s="340"/>
      <c r="B289" s="57" t="s">
        <v>489</v>
      </c>
      <c r="C289" s="58"/>
      <c r="D289" s="58"/>
      <c r="E289" s="60"/>
      <c r="F289" s="81"/>
      <c r="G289" s="359"/>
      <c r="H289" s="106">
        <v>100</v>
      </c>
      <c r="I289" s="106">
        <v>80</v>
      </c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5.2" hidden="1" customHeight="1">
      <c r="A290" s="340"/>
      <c r="B290" s="57" t="s">
        <v>725</v>
      </c>
      <c r="C290" s="58"/>
      <c r="D290" s="59"/>
      <c r="E290" s="60"/>
      <c r="F290" s="81"/>
      <c r="G290" s="359"/>
      <c r="H290" s="106"/>
      <c r="I290" s="106"/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hidden="1" customHeight="1">
      <c r="A291" s="340"/>
      <c r="B291" s="57" t="s">
        <v>245</v>
      </c>
      <c r="C291" s="58"/>
      <c r="D291" s="58"/>
      <c r="E291" s="60"/>
      <c r="F291" s="81"/>
      <c r="G291" s="359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249</v>
      </c>
      <c r="C292" s="58" t="s">
        <v>98</v>
      </c>
      <c r="D292" s="58" t="s">
        <v>246</v>
      </c>
      <c r="E292" s="60"/>
      <c r="F292" s="81"/>
      <c r="G292" s="359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359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359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359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359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359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359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130</v>
      </c>
      <c r="I324" s="77">
        <f>SUM(I288:I323)</f>
        <v>125</v>
      </c>
      <c r="J324" s="77">
        <f>SUM(J288:J323)</f>
        <v>0</v>
      </c>
      <c r="K324" s="77">
        <f>SUM(K288:K323)</f>
        <v>0</v>
      </c>
      <c r="L324" s="78">
        <f>IF(H324=0,0,(I324/H324*100))</f>
        <v>96.15384615384616</v>
      </c>
      <c r="M324" s="73">
        <f>IF(K324=0,0,(I324/K324*100))</f>
        <v>0</v>
      </c>
      <c r="N324" s="73">
        <v>7</v>
      </c>
      <c r="O324" s="73">
        <v>0</v>
      </c>
      <c r="P324" s="73">
        <f>N324/(N324+O324)*100</f>
        <v>100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414</v>
      </c>
      <c r="C325" s="58"/>
      <c r="D325" s="59"/>
      <c r="E325" s="60"/>
      <c r="F325" s="81"/>
      <c r="G325" s="359"/>
      <c r="H325" s="106">
        <v>89</v>
      </c>
      <c r="I325" s="106">
        <v>135</v>
      </c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5.2" customHeight="1">
      <c r="A326" s="340"/>
      <c r="B326" s="57" t="s">
        <v>832</v>
      </c>
      <c r="C326" s="58"/>
      <c r="D326" s="58"/>
      <c r="E326" s="60"/>
      <c r="F326" s="81"/>
      <c r="G326" s="359"/>
      <c r="H326" s="106">
        <v>74</v>
      </c>
      <c r="I326" s="106"/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customHeight="1">
      <c r="A327" s="340"/>
      <c r="B327" s="57" t="s">
        <v>840</v>
      </c>
      <c r="C327" s="58"/>
      <c r="D327" s="59"/>
      <c r="E327" s="60"/>
      <c r="F327" s="81"/>
      <c r="G327" s="359"/>
      <c r="H327" s="106">
        <v>63</v>
      </c>
      <c r="I327" s="106">
        <v>90</v>
      </c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customHeight="1">
      <c r="A328" s="340"/>
      <c r="B328" s="57" t="s">
        <v>75</v>
      </c>
      <c r="C328" s="58" t="s">
        <v>76</v>
      </c>
      <c r="D328" s="58" t="s">
        <v>833</v>
      </c>
      <c r="E328" s="60"/>
      <c r="F328" s="81"/>
      <c r="G328" s="359"/>
      <c r="H328" s="106"/>
      <c r="I328" s="106">
        <v>15</v>
      </c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customHeight="1">
      <c r="A329" s="340"/>
      <c r="B329" s="57" t="s">
        <v>834</v>
      </c>
      <c r="C329" s="58"/>
      <c r="D329" s="58"/>
      <c r="E329" s="60"/>
      <c r="F329" s="81"/>
      <c r="G329" s="359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customHeight="1">
      <c r="A330" s="340"/>
      <c r="B330" s="117" t="s">
        <v>821</v>
      </c>
      <c r="C330" s="58"/>
      <c r="D330" s="59"/>
      <c r="E330" s="60"/>
      <c r="F330" s="81"/>
      <c r="G330" s="359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customHeight="1">
      <c r="A331" s="340"/>
      <c r="B331" s="117" t="s">
        <v>822</v>
      </c>
      <c r="C331" s="58"/>
      <c r="D331" s="59"/>
      <c r="E331" s="60"/>
      <c r="F331" s="81"/>
      <c r="G331" s="359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customHeight="1">
      <c r="A332" s="340"/>
      <c r="B332" s="117" t="s">
        <v>835</v>
      </c>
      <c r="C332" s="58"/>
      <c r="D332" s="59"/>
      <c r="E332" s="60"/>
      <c r="F332" s="81"/>
      <c r="G332" s="359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customHeight="1" thickBot="1">
      <c r="A333" s="340"/>
      <c r="B333" s="57" t="s">
        <v>836</v>
      </c>
      <c r="C333" s="58"/>
      <c r="D333" s="59"/>
      <c r="E333" s="60"/>
      <c r="F333" s="81"/>
      <c r="G333" s="359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359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359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 thickBo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7.25" customHeight="1" thickBot="1">
      <c r="A339" s="340"/>
      <c r="B339" s="316" t="s">
        <v>158</v>
      </c>
      <c r="C339" s="316"/>
      <c r="D339" s="316"/>
      <c r="E339" s="316"/>
      <c r="F339" s="316"/>
      <c r="G339" s="316"/>
      <c r="H339" s="77">
        <f>SUM(H325:H338)</f>
        <v>226</v>
      </c>
      <c r="I339" s="77">
        <f>SUM(I325:I338)</f>
        <v>240</v>
      </c>
      <c r="J339" s="77">
        <f>SUM(J325:J338)</f>
        <v>0</v>
      </c>
      <c r="K339" s="77">
        <f>SUM(K325:K338)</f>
        <v>0</v>
      </c>
      <c r="L339" s="78">
        <f>IF(H339=0,0,(I339/H339*100))</f>
        <v>106.19469026548674</v>
      </c>
      <c r="M339" s="73">
        <f>IF(K339=0,0,(I339/K339*100))</f>
        <v>0</v>
      </c>
      <c r="N339" s="73">
        <v>24</v>
      </c>
      <c r="O339" s="73">
        <v>0</v>
      </c>
      <c r="P339" s="73">
        <f>N339/(N339+O339)*100</f>
        <v>100</v>
      </c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 t="s">
        <v>707</v>
      </c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 t="s">
        <v>497</v>
      </c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/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hidden="1" customHeight="1" thickBot="1">
      <c r="A379" s="340"/>
      <c r="B379" s="316" t="s">
        <v>211</v>
      </c>
      <c r="C379" s="316"/>
      <c r="D379" s="316"/>
      <c r="E379" s="316"/>
      <c r="F379" s="316"/>
      <c r="G379" s="316"/>
      <c r="H379" s="77">
        <f>SUM(H340:H378)</f>
        <v>0</v>
      </c>
      <c r="I379" s="77">
        <f>SUM(I340:I378)</f>
        <v>0</v>
      </c>
      <c r="J379" s="77">
        <f>SUM(J340:J378)</f>
        <v>0</v>
      </c>
      <c r="K379" s="77">
        <f>SUM(K340:K378)</f>
        <v>0</v>
      </c>
      <c r="L379" s="78">
        <f>IF(H379=0,0,(I379/H379*100))</f>
        <v>0</v>
      </c>
      <c r="M379" s="73">
        <f>IF(K379=0,0,(I379/K379*100))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H287+H324+H379+H339</f>
        <v>356</v>
      </c>
      <c r="I380" s="94">
        <f>I287+I324+I379+I339</f>
        <v>365</v>
      </c>
      <c r="J380" s="94">
        <f>J287+J324+J379+J339</f>
        <v>0</v>
      </c>
      <c r="K380" s="94">
        <f>K287+K324+K379+K339</f>
        <v>235</v>
      </c>
      <c r="L380" s="78">
        <f>IF(H380=0,0,(I380/H380*100))</f>
        <v>102.52808988764043</v>
      </c>
      <c r="M380" s="73">
        <f>IF(K380=0,0,(I380/K380*100))</f>
        <v>155.31914893617019</v>
      </c>
      <c r="N380" s="94">
        <f>N287+N324+N379+N339</f>
        <v>31</v>
      </c>
      <c r="O380" s="94">
        <f>O287+O324+O379+O339</f>
        <v>0</v>
      </c>
      <c r="P380" s="73">
        <f>N380/(N380+O380)*100</f>
        <v>100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286</v>
      </c>
      <c r="B381" s="57" t="s">
        <v>440</v>
      </c>
      <c r="C381" s="58" t="s">
        <v>289</v>
      </c>
      <c r="D381" s="58" t="s">
        <v>127</v>
      </c>
      <c r="E381" s="60"/>
      <c r="F381" s="119"/>
      <c r="G381" s="372" t="s">
        <v>830</v>
      </c>
      <c r="H381" s="106">
        <v>30</v>
      </c>
      <c r="I381" s="106">
        <v>5</v>
      </c>
      <c r="J381" s="58"/>
      <c r="K381" s="83"/>
      <c r="L381" s="83"/>
      <c r="M381" s="84"/>
      <c r="N381" s="84"/>
      <c r="O381" s="84"/>
      <c r="P381" s="84"/>
      <c r="Q381" s="7"/>
      <c r="R381" s="7"/>
      <c r="S381" s="7"/>
      <c r="T381" s="7"/>
      <c r="U381" s="7"/>
      <c r="V381" s="7"/>
      <c r="W381" s="7"/>
    </row>
    <row r="382" spans="1:23" ht="21.75" customHeight="1" thickBot="1">
      <c r="A382" s="342"/>
      <c r="B382" s="57" t="s">
        <v>287</v>
      </c>
      <c r="C382" s="58" t="s">
        <v>280</v>
      </c>
      <c r="D382" s="59" t="s">
        <v>291</v>
      </c>
      <c r="E382" s="60"/>
      <c r="F382" s="81"/>
      <c r="G382" s="373"/>
      <c r="H382" s="58"/>
      <c r="I382" s="58">
        <v>10</v>
      </c>
      <c r="J382" s="58"/>
      <c r="K382" s="55"/>
      <c r="L382" s="55"/>
      <c r="M382" s="56"/>
      <c r="N382" s="56"/>
      <c r="O382" s="56"/>
      <c r="P382" s="56"/>
      <c r="Q382" s="281">
        <v>-10</v>
      </c>
      <c r="R382" s="7"/>
      <c r="S382" s="7"/>
      <c r="T382" s="7"/>
      <c r="U382" s="7"/>
      <c r="V382" s="7"/>
      <c r="W382" s="7"/>
    </row>
    <row r="383" spans="1:23" ht="16.5" hidden="1" customHeight="1">
      <c r="A383" s="342"/>
      <c r="B383" s="57" t="s">
        <v>700</v>
      </c>
      <c r="C383" s="58"/>
      <c r="D383" s="59" t="s">
        <v>156</v>
      </c>
      <c r="E383" s="60"/>
      <c r="F383" s="81"/>
      <c r="G383" s="373"/>
      <c r="H383" s="58"/>
      <c r="I383" s="58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6.5" hidden="1" customHeight="1">
      <c r="A384" s="342"/>
      <c r="B384" s="57" t="s">
        <v>478</v>
      </c>
      <c r="C384" s="58" t="s">
        <v>159</v>
      </c>
      <c r="D384" s="58" t="s">
        <v>159</v>
      </c>
      <c r="E384" s="60"/>
      <c r="F384" s="81"/>
      <c r="G384" s="374"/>
      <c r="H384" s="58"/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6.5" hidden="1" customHeight="1">
      <c r="A385" s="342"/>
      <c r="B385" s="57" t="s">
        <v>744</v>
      </c>
      <c r="C385" s="58" t="s">
        <v>108</v>
      </c>
      <c r="D385" s="59"/>
      <c r="E385" s="60"/>
      <c r="F385" s="81"/>
      <c r="G385" s="120"/>
      <c r="H385" s="58"/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6.5" hidden="1" customHeight="1">
      <c r="A386" s="342"/>
      <c r="B386" s="57" t="s">
        <v>299</v>
      </c>
      <c r="C386" s="58" t="s">
        <v>54</v>
      </c>
      <c r="D386" s="59" t="s">
        <v>226</v>
      </c>
      <c r="E386" s="60"/>
      <c r="F386" s="81"/>
      <c r="G386" s="120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6.5" hidden="1" customHeight="1">
      <c r="A387" s="342"/>
      <c r="B387" s="57" t="s">
        <v>430</v>
      </c>
      <c r="C387" s="58" t="s">
        <v>108</v>
      </c>
      <c r="D387" s="59"/>
      <c r="E387" s="60"/>
      <c r="F387" s="81"/>
      <c r="G387" s="1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442</v>
      </c>
      <c r="C388" s="58"/>
      <c r="D388" s="59" t="s">
        <v>43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422</v>
      </c>
      <c r="C389" s="58" t="s">
        <v>424</v>
      </c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6.5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30</v>
      </c>
      <c r="I572" s="94">
        <f>SUM(I381:I571)</f>
        <v>15</v>
      </c>
      <c r="J572" s="121">
        <f>SUM(J381:J571)</f>
        <v>0</v>
      </c>
      <c r="K572" s="121">
        <f>SUM(K381:K571)</f>
        <v>0</v>
      </c>
      <c r="L572" s="78">
        <f>IF(H572=0,0,(I572/H572*100))</f>
        <v>50</v>
      </c>
      <c r="M572" s="73">
        <f>IF(K572=0,0,(I572/K572*100))</f>
        <v>0</v>
      </c>
      <c r="N572" s="73">
        <v>2</v>
      </c>
      <c r="O572" s="73">
        <v>4</v>
      </c>
      <c r="P572" s="73">
        <f>N572/(N572+O572)*100</f>
        <v>33.333333333333329</v>
      </c>
      <c r="Q572" s="7"/>
      <c r="R572" s="7"/>
      <c r="S572" s="7"/>
      <c r="T572" s="7"/>
      <c r="U572" s="7"/>
      <c r="V572" s="7"/>
      <c r="W572" s="7"/>
    </row>
    <row r="573" spans="1:23" ht="15.2" hidden="1" customHeight="1">
      <c r="A573" s="314" t="s">
        <v>14</v>
      </c>
      <c r="B573" s="57" t="s">
        <v>662</v>
      </c>
      <c r="C573" s="58"/>
      <c r="D573" s="58"/>
      <c r="E573" s="60"/>
      <c r="F573" s="119"/>
      <c r="G573" s="8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6.5" hidden="1" customHeight="1">
      <c r="A574" s="314"/>
      <c r="B574" s="57" t="s">
        <v>652</v>
      </c>
      <c r="C574" s="58"/>
      <c r="D574" s="59"/>
      <c r="E574" s="60"/>
      <c r="F574" s="81"/>
      <c r="G574" s="120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6.5" hidden="1" customHeight="1">
      <c r="A575" s="314"/>
      <c r="B575" s="57" t="s">
        <v>653</v>
      </c>
      <c r="C575" s="58"/>
      <c r="D575" s="58"/>
      <c r="E575" s="60"/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654</v>
      </c>
      <c r="C576" s="58"/>
      <c r="D576" s="58"/>
      <c r="E576" s="60"/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123" t="s">
        <v>721</v>
      </c>
      <c r="C577" s="123"/>
      <c r="D577" s="123"/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6.5" hidden="1" customHeight="1" thickBot="1">
      <c r="A578" s="344" t="s">
        <v>722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2394</v>
      </c>
      <c r="I579" s="130">
        <f>I108+I248+I380+I572+I578</f>
        <v>2276</v>
      </c>
      <c r="J579" s="130">
        <f>J108+J248+J380+J572+J578</f>
        <v>0</v>
      </c>
      <c r="K579" s="130">
        <f>K108+K248+K380+K572+K578</f>
        <v>235</v>
      </c>
      <c r="L579" s="78">
        <f>IF(H579=0,0,(I579/H579*100))</f>
        <v>95.071010860484535</v>
      </c>
      <c r="M579" s="73">
        <f>IF(K579=0,0,(I579/K579*100))</f>
        <v>968.51063829787233</v>
      </c>
      <c r="N579" s="73">
        <f>N578+N572+N380+N248+N108</f>
        <v>68</v>
      </c>
      <c r="O579" s="73">
        <f>O578+O572+O380+O248+O108</f>
        <v>10</v>
      </c>
      <c r="P579" s="73">
        <f>N579/(N579+O579)*100</f>
        <v>87.179487179487182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2511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1.0488721804511278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7.25" thickTop="1" thickBot="1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1616</v>
      </c>
      <c r="I581" s="132">
        <f>I108</f>
        <v>1402</v>
      </c>
      <c r="J581" s="132">
        <f>J108</f>
        <v>0</v>
      </c>
      <c r="K581" s="132">
        <f>K108</f>
        <v>0</v>
      </c>
      <c r="L581" s="132">
        <f t="shared" si="0"/>
        <v>86.757425742574256</v>
      </c>
      <c r="M581" s="132">
        <f t="shared" si="0"/>
        <v>0</v>
      </c>
      <c r="N581" s="132">
        <f t="shared" si="0"/>
        <v>23</v>
      </c>
      <c r="O581" s="132">
        <f t="shared" si="0"/>
        <v>2</v>
      </c>
      <c r="P581" s="132">
        <f t="shared" si="0"/>
        <v>92</v>
      </c>
      <c r="Q581" s="7"/>
      <c r="R581" s="7"/>
      <c r="S581" s="7"/>
      <c r="T581" s="7"/>
      <c r="U581" s="7"/>
      <c r="V581" s="7"/>
      <c r="W581" s="7"/>
    </row>
    <row r="582" spans="1:23" ht="16.5" thickBot="1">
      <c r="A582" s="351" t="s">
        <v>383</v>
      </c>
      <c r="B582" s="351"/>
      <c r="C582" s="351"/>
      <c r="D582" s="351"/>
      <c r="E582" s="351"/>
      <c r="F582" s="131"/>
      <c r="G582" s="132"/>
      <c r="H582" s="132">
        <f>H134+H181+H189</f>
        <v>392</v>
      </c>
      <c r="I582" s="132">
        <f>I134+I181+I189</f>
        <v>494</v>
      </c>
      <c r="J582" s="132">
        <f>J134+J181+J189</f>
        <v>0</v>
      </c>
      <c r="K582" s="132">
        <f>K134+K181+K189</f>
        <v>0</v>
      </c>
      <c r="L582" s="132">
        <f>L248</f>
        <v>126.0204081632653</v>
      </c>
      <c r="M582" s="132">
        <f>M248</f>
        <v>0</v>
      </c>
      <c r="N582" s="132">
        <f>N248</f>
        <v>12</v>
      </c>
      <c r="O582" s="132">
        <f>O248</f>
        <v>4</v>
      </c>
      <c r="P582" s="132">
        <f>P248</f>
        <v>75</v>
      </c>
      <c r="Q582" s="7"/>
      <c r="R582" s="7"/>
      <c r="S582" s="7"/>
      <c r="T582" s="7"/>
      <c r="U582" s="7"/>
      <c r="V582" s="7"/>
      <c r="W582" s="7"/>
    </row>
    <row r="583" spans="1:23" ht="16.5" hidden="1" thickBot="1">
      <c r="A583" s="351" t="s">
        <v>384</v>
      </c>
      <c r="B583" s="351"/>
      <c r="C583" s="351"/>
      <c r="D583" s="351"/>
      <c r="E583" s="351"/>
      <c r="F583" s="131"/>
      <c r="G583" s="132"/>
      <c r="H583" s="132">
        <f>H247+H202</f>
        <v>0</v>
      </c>
      <c r="I583" s="132">
        <f>I247+I202</f>
        <v>0</v>
      </c>
      <c r="J583" s="132">
        <f>J247+J202</f>
        <v>0</v>
      </c>
      <c r="K583" s="132">
        <f>K247+K202</f>
        <v>0</v>
      </c>
      <c r="L583" s="132">
        <f t="shared" ref="L583:M585" si="1">L378</f>
        <v>0</v>
      </c>
      <c r="M583" s="132">
        <f t="shared" si="1"/>
        <v>0</v>
      </c>
      <c r="N583" s="132">
        <f t="shared" ref="N583:P584" si="2">N249</f>
        <v>0</v>
      </c>
      <c r="O583" s="132">
        <f t="shared" si="2"/>
        <v>0</v>
      </c>
      <c r="P583" s="132">
        <f t="shared" si="2"/>
        <v>0</v>
      </c>
      <c r="Q583" s="7"/>
      <c r="R583" s="7"/>
      <c r="S583" s="7"/>
      <c r="T583" s="7"/>
      <c r="U583" s="7"/>
      <c r="V583" s="7"/>
      <c r="W583" s="7"/>
    </row>
    <row r="584" spans="1:23" ht="16.5" thickBot="1">
      <c r="A584" s="351" t="s">
        <v>386</v>
      </c>
      <c r="B584" s="351"/>
      <c r="C584" s="351"/>
      <c r="D584" s="351"/>
      <c r="E584" s="351"/>
      <c r="F584" s="131"/>
      <c r="G584" s="132"/>
      <c r="H584" s="132">
        <f>H287</f>
        <v>0</v>
      </c>
      <c r="I584" s="132">
        <f>I287</f>
        <v>0</v>
      </c>
      <c r="J584" s="132">
        <f>J287</f>
        <v>0</v>
      </c>
      <c r="K584" s="132">
        <f>K287</f>
        <v>235</v>
      </c>
      <c r="L584" s="132">
        <f t="shared" si="1"/>
        <v>0</v>
      </c>
      <c r="M584" s="132">
        <f t="shared" si="1"/>
        <v>0</v>
      </c>
      <c r="N584" s="132" t="str">
        <f t="shared" si="2"/>
        <v>OT</v>
      </c>
      <c r="O584" s="132">
        <f t="shared" si="2"/>
        <v>0</v>
      </c>
      <c r="P584" s="132">
        <f t="shared" si="2"/>
        <v>0</v>
      </c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387</v>
      </c>
      <c r="B585" s="351"/>
      <c r="C585" s="351"/>
      <c r="D585" s="351"/>
      <c r="E585" s="351"/>
      <c r="F585" s="131"/>
      <c r="G585" s="132"/>
      <c r="H585" s="132">
        <f>H380</f>
        <v>356</v>
      </c>
      <c r="I585" s="274">
        <f>I380</f>
        <v>365</v>
      </c>
      <c r="J585" s="132">
        <f>J324+J379</f>
        <v>0</v>
      </c>
      <c r="K585" s="132">
        <f>K324+K379</f>
        <v>0</v>
      </c>
      <c r="L585" s="132">
        <f t="shared" si="1"/>
        <v>102.52808988764043</v>
      </c>
      <c r="M585" s="132">
        <f t="shared" si="1"/>
        <v>155.31914893617019</v>
      </c>
      <c r="N585" s="132">
        <f>N380</f>
        <v>31</v>
      </c>
      <c r="O585" s="132">
        <f>O380</f>
        <v>0</v>
      </c>
      <c r="P585" s="132">
        <f>P380</f>
        <v>100</v>
      </c>
      <c r="Q585" s="7"/>
      <c r="R585" s="7"/>
      <c r="S585" s="7"/>
      <c r="T585" s="7"/>
      <c r="U585" s="7"/>
      <c r="V585" s="7"/>
      <c r="W585" s="7"/>
    </row>
    <row r="586" spans="1:23" ht="16.5" thickBot="1">
      <c r="A586" s="351" t="s">
        <v>388</v>
      </c>
      <c r="B586" s="351"/>
      <c r="C586" s="351"/>
      <c r="D586" s="351"/>
      <c r="E586" s="351"/>
      <c r="F586" s="131"/>
      <c r="G586" s="132"/>
      <c r="H586" s="132">
        <f t="shared" ref="H586:P586" si="3">H572</f>
        <v>30</v>
      </c>
      <c r="I586" s="132">
        <f>I572</f>
        <v>15</v>
      </c>
      <c r="J586" s="132">
        <f>J572</f>
        <v>0</v>
      </c>
      <c r="K586" s="132">
        <f>K572</f>
        <v>0</v>
      </c>
      <c r="L586" s="132">
        <f t="shared" si="3"/>
        <v>50</v>
      </c>
      <c r="M586" s="132">
        <f t="shared" si="3"/>
        <v>0</v>
      </c>
      <c r="N586" s="132">
        <f t="shared" si="3"/>
        <v>2</v>
      </c>
      <c r="O586" s="132">
        <f t="shared" si="3"/>
        <v>4</v>
      </c>
      <c r="P586" s="132">
        <f t="shared" si="3"/>
        <v>33.333333333333329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428</v>
      </c>
      <c r="B587" s="351"/>
      <c r="C587" s="351"/>
      <c r="D587" s="351"/>
      <c r="E587" s="351"/>
      <c r="F587" s="131"/>
      <c r="G587" s="132"/>
      <c r="H587" s="132">
        <f t="shared" ref="H587:P587" si="4">H578</f>
        <v>0</v>
      </c>
      <c r="I587" s="132">
        <f>I578</f>
        <v>0</v>
      </c>
      <c r="J587" s="132">
        <f>J578</f>
        <v>0</v>
      </c>
      <c r="K587" s="132">
        <f>K578</f>
        <v>0</v>
      </c>
      <c r="L587" s="132">
        <f t="shared" si="4"/>
        <v>0</v>
      </c>
      <c r="M587" s="132">
        <f t="shared" si="4"/>
        <v>0</v>
      </c>
      <c r="N587" s="132">
        <f t="shared" si="4"/>
        <v>0</v>
      </c>
      <c r="O587" s="132">
        <f t="shared" si="4"/>
        <v>0</v>
      </c>
      <c r="P587" s="132" t="e">
        <f t="shared" si="4"/>
        <v>#DIV/0!</v>
      </c>
      <c r="Q587" s="7"/>
      <c r="R587" s="7"/>
      <c r="S587" s="7"/>
      <c r="T587" s="7"/>
      <c r="U587" s="7"/>
      <c r="V587" s="7"/>
      <c r="W587" s="7"/>
    </row>
    <row r="588" spans="1:23" ht="13.5" thickBo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"/>
      <c r="O588" s="3"/>
      <c r="P588" s="3"/>
      <c r="Q588" s="7"/>
      <c r="R588" s="7"/>
      <c r="S588" s="7"/>
      <c r="T588" s="7"/>
      <c r="U588" s="7"/>
      <c r="V588" s="7"/>
      <c r="W588" s="7"/>
    </row>
    <row r="589" spans="1:23" ht="15" thickTop="1">
      <c r="A589" s="353" t="s">
        <v>826</v>
      </c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134"/>
      <c r="O589" s="134"/>
      <c r="P589" s="134"/>
      <c r="Q589" s="7"/>
      <c r="R589" s="7"/>
      <c r="S589" s="7"/>
      <c r="T589" s="7"/>
      <c r="U589" s="7"/>
      <c r="V589" s="7"/>
      <c r="W589" s="7"/>
    </row>
    <row r="590" spans="1:23" ht="15">
      <c r="A590" s="135"/>
      <c r="B590" s="136"/>
      <c r="C590" s="137"/>
      <c r="D590" s="138"/>
      <c r="E590" s="136"/>
      <c r="F590" s="136"/>
      <c r="G590" s="139"/>
      <c r="H590" s="140"/>
      <c r="I590" s="141"/>
      <c r="J590" s="354" t="s">
        <v>390</v>
      </c>
      <c r="K590" s="354"/>
      <c r="L590" s="354"/>
      <c r="M590" s="354"/>
      <c r="N590" s="276"/>
      <c r="O590" s="276"/>
      <c r="P590" s="276"/>
      <c r="Q590" s="7"/>
      <c r="R590" s="7"/>
      <c r="S590" s="7"/>
      <c r="T590" s="7"/>
      <c r="U590" s="7"/>
      <c r="V590" s="7"/>
      <c r="W590" s="7"/>
    </row>
    <row r="591" spans="1:23" ht="15">
      <c r="A591" s="143"/>
      <c r="B591" s="144"/>
      <c r="C591" s="144"/>
      <c r="D591" s="145"/>
      <c r="E591" s="146"/>
      <c r="F591" s="144"/>
      <c r="G591" s="147"/>
      <c r="H591" s="148"/>
      <c r="I591" s="149"/>
      <c r="J591" s="150"/>
      <c r="K591" s="144"/>
      <c r="L591" s="144"/>
      <c r="M591" s="151"/>
      <c r="N591" s="151"/>
      <c r="O591" s="151"/>
      <c r="P591" s="151"/>
      <c r="Q591" s="7"/>
      <c r="R591" s="7"/>
      <c r="S591" s="7"/>
      <c r="T591" s="7"/>
      <c r="U591" s="7"/>
      <c r="V591" s="7"/>
      <c r="W591" s="7"/>
    </row>
    <row r="592" spans="1:23" ht="15.75">
      <c r="A592" s="347" t="s">
        <v>841</v>
      </c>
      <c r="B592" s="347"/>
      <c r="C592" s="347"/>
      <c r="D592" s="348" t="s">
        <v>843</v>
      </c>
      <c r="E592" s="348"/>
      <c r="F592" s="348"/>
      <c r="G592" s="348"/>
      <c r="H592" s="348"/>
      <c r="I592" s="348"/>
      <c r="J592" s="349" t="s">
        <v>391</v>
      </c>
      <c r="K592" s="349"/>
      <c r="L592" s="349"/>
      <c r="M592" s="349"/>
      <c r="N592" s="277"/>
      <c r="O592" s="277"/>
      <c r="P592" s="277"/>
      <c r="Q592" s="7"/>
      <c r="R592" s="7"/>
      <c r="S592" s="7"/>
      <c r="T592" s="7"/>
      <c r="U592" s="7"/>
      <c r="V592" s="7"/>
      <c r="W592" s="7"/>
    </row>
    <row r="593" spans="1:23" ht="15.75" thickBot="1">
      <c r="A593" s="355" t="s">
        <v>842</v>
      </c>
      <c r="B593" s="355"/>
      <c r="C593" s="355"/>
      <c r="D593" s="356" t="s">
        <v>392</v>
      </c>
      <c r="E593" s="356"/>
      <c r="F593" s="356"/>
      <c r="G593" s="356"/>
      <c r="H593" s="356"/>
      <c r="I593" s="356"/>
      <c r="J593" s="357" t="s">
        <v>393</v>
      </c>
      <c r="K593" s="357"/>
      <c r="L593" s="357"/>
      <c r="M593" s="357"/>
      <c r="N593" s="275"/>
      <c r="O593" s="275"/>
      <c r="P593" s="275"/>
      <c r="Q593" s="7"/>
      <c r="R593" s="7"/>
      <c r="S593" s="7"/>
      <c r="T593" s="7"/>
      <c r="U593" s="7"/>
      <c r="V593" s="7"/>
      <c r="W593" s="7"/>
    </row>
    <row r="594" spans="1:23" ht="15" thickTop="1">
      <c r="A594" s="154"/>
      <c r="B594" s="154"/>
      <c r="C594" s="154"/>
      <c r="D594" s="154"/>
      <c r="E594" s="155"/>
      <c r="F594" s="154"/>
      <c r="G594" s="155"/>
      <c r="H594" s="156"/>
      <c r="I594" s="156"/>
      <c r="J594" s="154"/>
      <c r="K594" s="154"/>
      <c r="L594" s="154"/>
      <c r="M594" s="154"/>
      <c r="N594" s="154"/>
      <c r="O594" s="154"/>
      <c r="P594" s="154"/>
      <c r="Q594" s="7"/>
      <c r="R594" s="7"/>
      <c r="S594" s="7"/>
      <c r="T594" s="7"/>
      <c r="U594" s="7"/>
      <c r="V594" s="7"/>
      <c r="W594" s="7"/>
    </row>
    <row r="595" spans="1:23" ht="14.25">
      <c r="A595" s="154" t="s">
        <v>394</v>
      </c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358" t="s">
        <v>395</v>
      </c>
      <c r="B596" s="358"/>
      <c r="C596" s="154">
        <f>Total!B37</f>
        <v>57589</v>
      </c>
      <c r="D596" s="157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396</v>
      </c>
      <c r="B597" s="358"/>
      <c r="C597" s="158">
        <f>Total!C37</f>
        <v>6904</v>
      </c>
      <c r="D597" s="159"/>
      <c r="E597" s="160"/>
      <c r="F597" s="7"/>
      <c r="G597" s="160"/>
      <c r="H597" s="161"/>
      <c r="I597" s="161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>
      <c r="C598" s="35">
        <f>SUM(C596:C597)</f>
        <v>64493</v>
      </c>
    </row>
  </sheetData>
  <sheetProtection selectLockedCells="1" selectUnlockedCells="1"/>
  <mergeCells count="80">
    <mergeCell ref="A593:C593"/>
    <mergeCell ref="D593:I593"/>
    <mergeCell ref="J593:M593"/>
    <mergeCell ref="A596:B596"/>
    <mergeCell ref="A597:B597"/>
    <mergeCell ref="A592:C592"/>
    <mergeCell ref="D592:I592"/>
    <mergeCell ref="J592:M592"/>
    <mergeCell ref="L580:M580"/>
    <mergeCell ref="A581:E581"/>
    <mergeCell ref="A582:E582"/>
    <mergeCell ref="A583:E583"/>
    <mergeCell ref="A584:E584"/>
    <mergeCell ref="A585:E585"/>
    <mergeCell ref="A586:E586"/>
    <mergeCell ref="A587:E587"/>
    <mergeCell ref="A588:M588"/>
    <mergeCell ref="A589:M589"/>
    <mergeCell ref="J590:M590"/>
    <mergeCell ref="A572:F572"/>
    <mergeCell ref="A573:A577"/>
    <mergeCell ref="A578:F578"/>
    <mergeCell ref="A579:G579"/>
    <mergeCell ref="A580:E580"/>
    <mergeCell ref="G580:K580"/>
    <mergeCell ref="A380:G380"/>
    <mergeCell ref="A381:A571"/>
    <mergeCell ref="H481:H483"/>
    <mergeCell ref="H506:H507"/>
    <mergeCell ref="I560:I561"/>
    <mergeCell ref="H562:H563"/>
    <mergeCell ref="G381:G384"/>
    <mergeCell ref="N250:O250"/>
    <mergeCell ref="N252:O252"/>
    <mergeCell ref="B287:G287"/>
    <mergeCell ref="G288:G298"/>
    <mergeCell ref="B324:G324"/>
    <mergeCell ref="B339:G339"/>
    <mergeCell ref="G325:G335"/>
    <mergeCell ref="A248:F248"/>
    <mergeCell ref="A249:A379"/>
    <mergeCell ref="G250:G260"/>
    <mergeCell ref="B379:G379"/>
    <mergeCell ref="N184:O184"/>
    <mergeCell ref="B189:G189"/>
    <mergeCell ref="G190:G194"/>
    <mergeCell ref="B247:G247"/>
    <mergeCell ref="B202:G202"/>
    <mergeCell ref="G183:G187"/>
    <mergeCell ref="N182:O182"/>
    <mergeCell ref="N49:O49"/>
    <mergeCell ref="N51:N57"/>
    <mergeCell ref="H69:H70"/>
    <mergeCell ref="B74:G74"/>
    <mergeCell ref="G75:G80"/>
    <mergeCell ref="B107:G107"/>
    <mergeCell ref="A108:F108"/>
    <mergeCell ref="G135:G140"/>
    <mergeCell ref="N136:O136"/>
    <mergeCell ref="N140:O140"/>
    <mergeCell ref="B181:G181"/>
    <mergeCell ref="A109:A247"/>
    <mergeCell ref="G110:G117"/>
    <mergeCell ref="B134:G134"/>
    <mergeCell ref="A13:A107"/>
    <mergeCell ref="N8:O9"/>
    <mergeCell ref="P8:P11"/>
    <mergeCell ref="C9:F9"/>
    <mergeCell ref="D10:F10"/>
    <mergeCell ref="D11:F11"/>
    <mergeCell ref="A3:K3"/>
    <mergeCell ref="B7:I7"/>
    <mergeCell ref="A8:G8"/>
    <mergeCell ref="H8:I9"/>
    <mergeCell ref="J8:K9"/>
    <mergeCell ref="G14:G20"/>
    <mergeCell ref="B48:G48"/>
    <mergeCell ref="G49:G65"/>
    <mergeCell ref="N15:O15"/>
    <mergeCell ref="D12:F12"/>
  </mergeCells>
  <printOptions horizontalCentered="1"/>
  <pageMargins left="0.31496062992125984" right="0.31496062992125984" top="0.83" bottom="0.31496062992125984" header="1.36" footer="0.51181102362204722"/>
  <pageSetup paperSize="9" scale="55" firstPageNumber="0" orientation="portrait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"/>
  <sheetViews>
    <sheetView zoomScale="80" zoomScaleNormal="80" workbookViewId="0">
      <selection activeCell="B3" sqref="B3"/>
    </sheetView>
  </sheetViews>
  <sheetFormatPr defaultRowHeight="12.75"/>
  <sheetData/>
  <sheetProtection selectLockedCells="1" selectUnlockedCells="1"/>
  <pageMargins left="0.7" right="0.7" top="0.75" bottom="0.75" header="0.51180555555555551" footer="0.51180555555555551"/>
  <pageSetup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E598"/>
  <sheetViews>
    <sheetView zoomScale="80" zoomScaleNormal="80" workbookViewId="0">
      <pane xSplit="6" ySplit="12" topLeftCell="G290" activePane="bottomRight" state="frozen"/>
      <selection pane="topRight" activeCell="G1" sqref="G1"/>
      <selection pane="bottomLeft" activeCell="A15" sqref="A15"/>
      <selection pane="bottomRight" activeCell="I253" sqref="I253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4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826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300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300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customHeight="1">
      <c r="A14" s="325"/>
      <c r="B14" s="57" t="s">
        <v>38</v>
      </c>
      <c r="C14" s="58"/>
      <c r="D14" s="59"/>
      <c r="E14" s="60"/>
      <c r="F14" s="61"/>
      <c r="G14" s="303" t="s">
        <v>845</v>
      </c>
      <c r="H14" s="62">
        <v>250</v>
      </c>
      <c r="I14" s="63">
        <v>172</v>
      </c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57" t="s">
        <v>88</v>
      </c>
      <c r="C15" s="58"/>
      <c r="D15" s="59"/>
      <c r="E15" s="60"/>
      <c r="F15" s="61"/>
      <c r="G15" s="303"/>
      <c r="H15" s="62">
        <v>250</v>
      </c>
      <c r="I15" s="63">
        <v>250</v>
      </c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2.75" customHeight="1">
      <c r="A16" s="325"/>
      <c r="B16" s="57" t="s">
        <v>40</v>
      </c>
      <c r="C16" s="58"/>
      <c r="D16" s="59"/>
      <c r="E16" s="60"/>
      <c r="F16" s="61"/>
      <c r="G16" s="303"/>
      <c r="H16" s="62">
        <v>500</v>
      </c>
      <c r="I16" s="63">
        <v>112</v>
      </c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5.2" customHeight="1" thickBot="1">
      <c r="A17" s="325"/>
      <c r="B17" s="57" t="s">
        <v>39</v>
      </c>
      <c r="C17" s="59"/>
      <c r="D17" s="59"/>
      <c r="E17" s="60"/>
      <c r="F17" s="61"/>
      <c r="G17" s="303"/>
      <c r="H17" s="62">
        <v>575</v>
      </c>
      <c r="I17" s="62">
        <v>525</v>
      </c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5.2" hidden="1" customHeight="1">
      <c r="A18" s="325"/>
      <c r="B18" s="57" t="s">
        <v>40</v>
      </c>
      <c r="C18" s="58" t="s">
        <v>42</v>
      </c>
      <c r="D18" s="59" t="s">
        <v>43</v>
      </c>
      <c r="E18" s="60"/>
      <c r="F18" s="61"/>
      <c r="G18" s="303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64</v>
      </c>
      <c r="C19" s="58" t="s">
        <v>42</v>
      </c>
      <c r="D19" s="59" t="s">
        <v>43</v>
      </c>
      <c r="E19" s="60"/>
      <c r="F19" s="61"/>
      <c r="G19" s="303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303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1575</v>
      </c>
      <c r="I48" s="69">
        <f>SUM(I13:I47)</f>
        <v>1059</v>
      </c>
      <c r="J48" s="70">
        <f>SUM(J13:J47)</f>
        <v>0</v>
      </c>
      <c r="K48" s="70">
        <f>SUM(K13:K47)</f>
        <v>0</v>
      </c>
      <c r="L48" s="71">
        <f>IF(H48=0,0,(I48/H48*100))</f>
        <v>67.238095238095241</v>
      </c>
      <c r="M48" s="72">
        <f>IF(K48=0,0,(J48/K48*100))</f>
        <v>0</v>
      </c>
      <c r="N48" s="72">
        <v>9</v>
      </c>
      <c r="O48" s="72">
        <v>1</v>
      </c>
      <c r="P48" s="73">
        <f>N48/(N48+O48)*100</f>
        <v>90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40</v>
      </c>
      <c r="C49" s="58" t="s">
        <v>42</v>
      </c>
      <c r="D49" s="59" t="s">
        <v>79</v>
      </c>
      <c r="E49" s="60"/>
      <c r="F49" s="61"/>
      <c r="G49" s="326" t="s">
        <v>846</v>
      </c>
      <c r="H49" s="62">
        <v>500</v>
      </c>
      <c r="I49" s="62">
        <v>166</v>
      </c>
      <c r="J49" s="62"/>
      <c r="K49" s="62"/>
      <c r="L49" s="55"/>
      <c r="M49" s="56"/>
      <c r="N49" s="56"/>
      <c r="O49" s="56"/>
      <c r="P49" s="56"/>
      <c r="Q49" s="280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88</v>
      </c>
      <c r="C50" s="58" t="s">
        <v>42</v>
      </c>
      <c r="D50" s="59" t="s">
        <v>79</v>
      </c>
      <c r="E50" s="60"/>
      <c r="F50" s="61"/>
      <c r="G50" s="326"/>
      <c r="H50" s="62">
        <v>250</v>
      </c>
      <c r="I50" s="62">
        <v>250</v>
      </c>
      <c r="J50" s="58"/>
      <c r="K50" s="55"/>
      <c r="L50" s="55"/>
      <c r="M50" s="56"/>
      <c r="N50" s="56"/>
      <c r="O50" s="56"/>
      <c r="P50" s="56"/>
      <c r="Q50" s="280">
        <v>0</v>
      </c>
      <c r="R50" s="7"/>
      <c r="S50" s="7"/>
      <c r="T50" s="7"/>
      <c r="U50" s="7"/>
      <c r="V50" s="7"/>
      <c r="W50" s="7"/>
    </row>
    <row r="51" spans="1:23" ht="12.75" customHeight="1">
      <c r="A51" s="325"/>
      <c r="B51" s="57" t="s">
        <v>39</v>
      </c>
      <c r="C51" s="58" t="s">
        <v>42</v>
      </c>
      <c r="D51" s="59" t="s">
        <v>79</v>
      </c>
      <c r="E51" s="60"/>
      <c r="F51" s="61"/>
      <c r="G51" s="326"/>
      <c r="H51" s="62">
        <v>500</v>
      </c>
      <c r="I51" s="62">
        <v>500</v>
      </c>
      <c r="J51" s="58"/>
      <c r="K51" s="55"/>
      <c r="L51" s="55"/>
      <c r="M51" s="56"/>
      <c r="N51" s="302"/>
      <c r="O51" s="56"/>
      <c r="P51" s="56"/>
      <c r="Q51" s="280">
        <v>0</v>
      </c>
      <c r="R51" s="282" t="s">
        <v>896</v>
      </c>
      <c r="S51" s="7"/>
      <c r="T51" s="7"/>
      <c r="U51" s="7"/>
      <c r="V51" s="7"/>
      <c r="W51" s="7"/>
    </row>
    <row r="52" spans="1:23" ht="15.2" customHeight="1">
      <c r="A52" s="325"/>
      <c r="B52" s="57" t="s">
        <v>52</v>
      </c>
      <c r="C52" s="58" t="s">
        <v>42</v>
      </c>
      <c r="D52" s="59" t="s">
        <v>126</v>
      </c>
      <c r="E52" s="60"/>
      <c r="F52" s="61"/>
      <c r="G52" s="326"/>
      <c r="H52" s="64">
        <v>75</v>
      </c>
      <c r="I52" s="64">
        <v>75</v>
      </c>
      <c r="J52" s="58"/>
      <c r="K52" s="55"/>
      <c r="L52" s="55"/>
      <c r="M52" s="56"/>
      <c r="N52" s="302"/>
      <c r="O52" s="56"/>
      <c r="P52" s="56"/>
      <c r="Q52" s="280">
        <v>0</v>
      </c>
      <c r="R52" s="7"/>
      <c r="S52" s="7"/>
      <c r="T52" s="7"/>
      <c r="U52" s="7"/>
      <c r="V52" s="7"/>
      <c r="W52" s="7"/>
    </row>
    <row r="53" spans="1:23" ht="15.2" customHeight="1">
      <c r="A53" s="325"/>
      <c r="B53" s="57" t="s">
        <v>64</v>
      </c>
      <c r="C53" s="58" t="s">
        <v>42</v>
      </c>
      <c r="D53" s="59" t="s">
        <v>79</v>
      </c>
      <c r="E53" s="60"/>
      <c r="F53" s="61"/>
      <c r="G53" s="326"/>
      <c r="H53" s="64"/>
      <c r="I53" s="64">
        <v>192</v>
      </c>
      <c r="J53" s="58"/>
      <c r="K53" s="55"/>
      <c r="L53" s="55"/>
      <c r="M53" s="56"/>
      <c r="N53" s="302"/>
      <c r="O53" s="56"/>
      <c r="P53" s="56"/>
      <c r="Q53" s="280">
        <v>0</v>
      </c>
      <c r="R53" s="7"/>
      <c r="S53" s="7"/>
      <c r="T53" s="7"/>
      <c r="U53" s="7"/>
      <c r="V53" s="7"/>
      <c r="W53" s="7"/>
    </row>
    <row r="54" spans="1:23" ht="15.2" customHeight="1" thickBot="1">
      <c r="A54" s="325"/>
      <c r="B54" s="57" t="s">
        <v>38</v>
      </c>
      <c r="C54" s="58" t="s">
        <v>42</v>
      </c>
      <c r="D54" s="59" t="s">
        <v>126</v>
      </c>
      <c r="E54" s="60"/>
      <c r="F54" s="61"/>
      <c r="G54" s="326"/>
      <c r="H54" s="64">
        <v>250</v>
      </c>
      <c r="I54" s="64"/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hidden="1" customHeight="1">
      <c r="A55" s="325"/>
      <c r="B55" s="57" t="s">
        <v>88</v>
      </c>
      <c r="C55" s="58" t="s">
        <v>42</v>
      </c>
      <c r="D55" s="59" t="s">
        <v>43</v>
      </c>
      <c r="E55" s="60"/>
      <c r="F55" s="61"/>
      <c r="G55" s="326"/>
      <c r="H55" s="64"/>
      <c r="I55" s="64"/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2.75" hidden="1" customHeight="1">
      <c r="A56" s="325"/>
      <c r="B56" s="57" t="s">
        <v>61</v>
      </c>
      <c r="C56" s="58" t="s">
        <v>42</v>
      </c>
      <c r="D56" s="59" t="s">
        <v>43</v>
      </c>
      <c r="E56" s="60"/>
      <c r="F56" s="61"/>
      <c r="G56" s="326"/>
      <c r="H56" s="62"/>
      <c r="I56" s="62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2.75" hidden="1" customHeight="1">
      <c r="A57" s="325"/>
      <c r="B57" s="57" t="s">
        <v>64</v>
      </c>
      <c r="C57" s="58" t="s">
        <v>42</v>
      </c>
      <c r="D57" s="59" t="s">
        <v>43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57" t="s">
        <v>40</v>
      </c>
      <c r="C58" s="58" t="s">
        <v>42</v>
      </c>
      <c r="D58" s="59" t="s">
        <v>43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62</v>
      </c>
      <c r="C59" s="58" t="s">
        <v>54</v>
      </c>
      <c r="D59" s="59" t="s">
        <v>43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62</v>
      </c>
      <c r="C60" s="58" t="s">
        <v>54</v>
      </c>
      <c r="D60" s="59" t="s">
        <v>43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63</v>
      </c>
      <c r="C61" s="58" t="s">
        <v>54</v>
      </c>
      <c r="D61" s="59" t="s">
        <v>49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/>
      <c r="C74" s="316"/>
      <c r="D74" s="316"/>
      <c r="E74" s="316"/>
      <c r="F74" s="316"/>
      <c r="G74" s="316"/>
      <c r="H74" s="77">
        <f>SUM(H49:H73)</f>
        <v>1575</v>
      </c>
      <c r="I74" s="77">
        <f>SUM(I49:I73)</f>
        <v>1183</v>
      </c>
      <c r="J74" s="77">
        <f>SUM(J49:J73)</f>
        <v>0</v>
      </c>
      <c r="K74" s="77">
        <f>SUM(K49:K73)</f>
        <v>0</v>
      </c>
      <c r="L74" s="78">
        <f>IF(H74=0,0,(I74/H74*100))</f>
        <v>75.1111111111111</v>
      </c>
      <c r="M74" s="73">
        <f>IF(K74=0,0,(I74/K74*100))</f>
        <v>0</v>
      </c>
      <c r="N74" s="73">
        <v>10</v>
      </c>
      <c r="O74" s="73">
        <v>2</v>
      </c>
      <c r="P74" s="73">
        <f>N74/(N74+O74)*100</f>
        <v>83.333333333333343</v>
      </c>
      <c r="Q74" s="7"/>
      <c r="R74" s="7"/>
      <c r="S74" s="7"/>
      <c r="T74" s="7"/>
      <c r="U74" s="7"/>
      <c r="V74" s="7"/>
      <c r="W74" s="7"/>
    </row>
    <row r="75" spans="1:23" ht="12.75" hidden="1" customHeight="1">
      <c r="A75" s="325"/>
      <c r="B75" s="75" t="s">
        <v>743</v>
      </c>
      <c r="C75" s="58" t="s">
        <v>108</v>
      </c>
      <c r="D75" s="58"/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 thickBot="1">
      <c r="A76" s="325"/>
      <c r="B76" s="75" t="s">
        <v>770</v>
      </c>
      <c r="C76" s="58" t="s">
        <v>108</v>
      </c>
      <c r="D76" s="58"/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1575</v>
      </c>
      <c r="I108" s="77">
        <f>I74+I107</f>
        <v>1183</v>
      </c>
      <c r="J108" s="77">
        <f>J74+J107</f>
        <v>0</v>
      </c>
      <c r="K108" s="77">
        <f>K74+K107</f>
        <v>0</v>
      </c>
      <c r="L108" s="78">
        <f>IF(H108=0,0,(I108/H108*100))</f>
        <v>75.1111111111111</v>
      </c>
      <c r="M108" s="73">
        <f>IF(K108=0,0,(I108/K108*100))</f>
        <v>0</v>
      </c>
      <c r="N108" s="77">
        <f>N48+N74</f>
        <v>19</v>
      </c>
      <c r="O108" s="77">
        <f>O48+O74</f>
        <v>3</v>
      </c>
      <c r="P108" s="73">
        <f>N108/(N108+O108)*100</f>
        <v>86.36363636363636</v>
      </c>
      <c r="Q108" s="7"/>
      <c r="R108" s="7"/>
      <c r="S108" s="7"/>
      <c r="T108" s="7"/>
      <c r="U108" s="7"/>
      <c r="V108" s="7"/>
      <c r="W108" s="7"/>
    </row>
    <row r="109" spans="1:23" ht="15.2" hidden="1" customHeight="1">
      <c r="A109" s="314" t="s">
        <v>106</v>
      </c>
      <c r="B109" s="57" t="s">
        <v>130</v>
      </c>
      <c r="C109" s="58" t="s">
        <v>108</v>
      </c>
      <c r="D109" s="58" t="s">
        <v>101</v>
      </c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160</v>
      </c>
      <c r="C110" s="58" t="s">
        <v>108</v>
      </c>
      <c r="D110" s="58"/>
      <c r="E110" s="60"/>
      <c r="F110" s="81"/>
      <c r="G110" s="315" t="s">
        <v>848</v>
      </c>
      <c r="H110" s="62">
        <v>100</v>
      </c>
      <c r="I110" s="62">
        <v>96</v>
      </c>
      <c r="J110" s="58"/>
      <c r="K110" s="83"/>
      <c r="L110" s="83"/>
      <c r="M110" s="84"/>
      <c r="N110" s="84"/>
      <c r="O110" s="84"/>
      <c r="P110" s="84"/>
      <c r="Q110" s="280">
        <v>0</v>
      </c>
      <c r="R110" s="7"/>
      <c r="S110" s="7"/>
      <c r="T110" s="7"/>
      <c r="U110" s="7"/>
      <c r="V110" s="7"/>
      <c r="W110" s="7"/>
    </row>
    <row r="111" spans="1:23" ht="12.75" customHeight="1">
      <c r="A111" s="314"/>
      <c r="B111" s="57" t="s">
        <v>847</v>
      </c>
      <c r="C111" s="58" t="s">
        <v>108</v>
      </c>
      <c r="D111" s="58"/>
      <c r="E111" s="60"/>
      <c r="F111" s="81"/>
      <c r="G111" s="315"/>
      <c r="H111" s="62">
        <v>30</v>
      </c>
      <c r="I111" s="62">
        <v>32</v>
      </c>
      <c r="J111" s="58"/>
      <c r="K111" s="83"/>
      <c r="L111" s="83"/>
      <c r="M111" s="84"/>
      <c r="N111" s="84"/>
      <c r="O111" s="84"/>
      <c r="P111" s="84"/>
      <c r="Q111" s="280">
        <v>0</v>
      </c>
      <c r="R111" s="7"/>
      <c r="S111" s="7"/>
      <c r="T111" s="7"/>
      <c r="U111" s="7"/>
      <c r="V111" s="7"/>
      <c r="W111" s="7"/>
    </row>
    <row r="112" spans="1:23" ht="12.75" customHeight="1">
      <c r="A112" s="314"/>
      <c r="B112" s="57" t="s">
        <v>401</v>
      </c>
      <c r="C112" s="58"/>
      <c r="D112" s="58" t="s">
        <v>79</v>
      </c>
      <c r="E112" s="60"/>
      <c r="F112" s="81"/>
      <c r="G112" s="315"/>
      <c r="H112" s="62">
        <v>30</v>
      </c>
      <c r="I112" s="62">
        <v>30</v>
      </c>
      <c r="J112" s="58"/>
      <c r="K112" s="83"/>
      <c r="L112" s="83"/>
      <c r="M112" s="84"/>
      <c r="N112" s="84"/>
      <c r="O112" s="84"/>
      <c r="P112" s="84"/>
      <c r="Q112" s="280">
        <v>0</v>
      </c>
      <c r="R112" s="7"/>
      <c r="S112" s="7"/>
      <c r="T112" s="7"/>
      <c r="U112" s="7"/>
      <c r="V112" s="7"/>
      <c r="W112" s="7"/>
    </row>
    <row r="113" spans="1:23" ht="12.75" customHeight="1">
      <c r="A113" s="314"/>
      <c r="B113" s="57" t="s">
        <v>401</v>
      </c>
      <c r="C113" s="58"/>
      <c r="D113" s="58" t="s">
        <v>126</v>
      </c>
      <c r="E113" s="60"/>
      <c r="F113" s="81"/>
      <c r="G113" s="315"/>
      <c r="H113" s="62">
        <v>60</v>
      </c>
      <c r="I113" s="62">
        <v>60</v>
      </c>
      <c r="J113" s="58"/>
      <c r="K113" s="83"/>
      <c r="L113" s="83"/>
      <c r="M113" s="84"/>
      <c r="N113" s="84"/>
      <c r="O113" s="84"/>
      <c r="P113" s="84"/>
      <c r="Q113" s="280"/>
      <c r="R113" s="7"/>
      <c r="S113" s="7"/>
      <c r="T113" s="7"/>
      <c r="U113" s="7"/>
      <c r="V113" s="7"/>
      <c r="W113" s="7"/>
    </row>
    <row r="114" spans="1:23" ht="12.75" customHeight="1">
      <c r="A114" s="314"/>
      <c r="B114" s="57" t="s">
        <v>401</v>
      </c>
      <c r="C114" s="58"/>
      <c r="D114" s="58" t="s">
        <v>226</v>
      </c>
      <c r="E114" s="60"/>
      <c r="F114" s="81"/>
      <c r="G114" s="315"/>
      <c r="H114" s="62">
        <v>26</v>
      </c>
      <c r="I114" s="62">
        <v>26</v>
      </c>
      <c r="J114" s="58"/>
      <c r="K114" s="83"/>
      <c r="L114" s="83"/>
      <c r="M114" s="84"/>
      <c r="N114" s="84"/>
      <c r="O114" s="84"/>
      <c r="P114" s="84"/>
      <c r="Q114" s="280"/>
      <c r="R114" s="7"/>
      <c r="S114" s="7"/>
      <c r="T114" s="7"/>
      <c r="U114" s="7"/>
      <c r="V114" s="7"/>
      <c r="W114" s="7"/>
    </row>
    <row r="115" spans="1:23" ht="12.75" customHeight="1" thickBot="1">
      <c r="A115" s="314"/>
      <c r="B115" s="57" t="s">
        <v>460</v>
      </c>
      <c r="C115" s="58" t="s">
        <v>79</v>
      </c>
      <c r="D115" s="58" t="s">
        <v>79</v>
      </c>
      <c r="E115" s="60"/>
      <c r="F115" s="81"/>
      <c r="G115" s="315"/>
      <c r="H115" s="62"/>
      <c r="I115" s="62">
        <v>30</v>
      </c>
      <c r="J115" s="58"/>
      <c r="K115" s="83"/>
      <c r="L115" s="83"/>
      <c r="M115" s="84"/>
      <c r="N115" s="84"/>
      <c r="O115" s="84"/>
      <c r="P115" s="84"/>
      <c r="Q115" s="280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399</v>
      </c>
      <c r="C116" s="58" t="s">
        <v>127</v>
      </c>
      <c r="D116" s="58" t="s">
        <v>127</v>
      </c>
      <c r="E116" s="60"/>
      <c r="F116" s="81"/>
      <c r="G116" s="315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>
      <c r="A117" s="314"/>
      <c r="B117" s="57" t="s">
        <v>131</v>
      </c>
      <c r="C117" s="58" t="s">
        <v>108</v>
      </c>
      <c r="D117" s="59"/>
      <c r="E117" s="60"/>
      <c r="F117" s="81"/>
      <c r="G117" s="315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246</v>
      </c>
      <c r="I134" s="77">
        <f>SUM(I109:I133)</f>
        <v>274</v>
      </c>
      <c r="J134" s="77">
        <f>SUM(J109:J133)</f>
        <v>0</v>
      </c>
      <c r="K134" s="77">
        <f>SUM(K109:K133)</f>
        <v>0</v>
      </c>
      <c r="L134" s="78">
        <f>IF(H134=0,0,(I134/H134*100))</f>
        <v>111.3821138211382</v>
      </c>
      <c r="M134" s="73">
        <f>IF(K134=0,0,(I134/K134*100))</f>
        <v>0</v>
      </c>
      <c r="N134" s="73">
        <v>7</v>
      </c>
      <c r="O134" s="73">
        <v>0</v>
      </c>
      <c r="P134" s="73">
        <f>N134/(N134+O134)*100</f>
        <v>100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470</v>
      </c>
      <c r="C135" s="58"/>
      <c r="D135" s="59" t="s">
        <v>79</v>
      </c>
      <c r="E135" s="60"/>
      <c r="F135" s="81"/>
      <c r="G135" s="370" t="s">
        <v>849</v>
      </c>
      <c r="H135" s="58">
        <v>70</v>
      </c>
      <c r="I135" s="58"/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 thickBot="1">
      <c r="A136" s="314"/>
      <c r="B136" s="57" t="s">
        <v>460</v>
      </c>
      <c r="C136" s="58" t="s">
        <v>79</v>
      </c>
      <c r="D136" s="58" t="s">
        <v>79</v>
      </c>
      <c r="E136" s="60"/>
      <c r="F136" s="81"/>
      <c r="G136" s="371"/>
      <c r="H136" s="58">
        <v>50</v>
      </c>
      <c r="I136" s="58"/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customHeight="1" thickBot="1">
      <c r="A137" s="314"/>
      <c r="B137" s="57" t="s">
        <v>89</v>
      </c>
      <c r="C137" s="58" t="s">
        <v>42</v>
      </c>
      <c r="D137" s="58" t="s">
        <v>521</v>
      </c>
      <c r="E137" s="60"/>
      <c r="F137" s="81"/>
      <c r="G137" s="371"/>
      <c r="H137" s="58">
        <v>48</v>
      </c>
      <c r="I137" s="58">
        <v>48</v>
      </c>
      <c r="J137" s="58"/>
      <c r="K137" s="83"/>
      <c r="L137" s="83"/>
      <c r="M137" s="84"/>
      <c r="N137" s="84"/>
      <c r="O137" s="84"/>
      <c r="P137" s="73"/>
      <c r="Q137" s="280">
        <v>0</v>
      </c>
      <c r="R137" s="7"/>
      <c r="S137" s="7"/>
      <c r="T137" s="7"/>
      <c r="U137" s="7"/>
      <c r="V137" s="7"/>
      <c r="W137" s="7"/>
    </row>
    <row r="138" spans="1:23" ht="15.2" customHeight="1">
      <c r="A138" s="314"/>
      <c r="B138" s="57" t="s">
        <v>153</v>
      </c>
      <c r="C138" s="58" t="s">
        <v>91</v>
      </c>
      <c r="D138" s="59" t="s">
        <v>521</v>
      </c>
      <c r="E138" s="60"/>
      <c r="F138" s="81"/>
      <c r="G138" s="371"/>
      <c r="H138" s="58">
        <v>52</v>
      </c>
      <c r="I138" s="58"/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customHeight="1">
      <c r="A139" s="314"/>
      <c r="B139" s="57" t="s">
        <v>38</v>
      </c>
      <c r="C139" s="58" t="s">
        <v>42</v>
      </c>
      <c r="D139" s="59" t="s">
        <v>126</v>
      </c>
      <c r="E139" s="60"/>
      <c r="F139" s="81"/>
      <c r="G139" s="371"/>
      <c r="H139" s="58"/>
      <c r="I139" s="58">
        <v>180</v>
      </c>
      <c r="J139" s="58"/>
      <c r="K139" s="83"/>
      <c r="L139" s="83"/>
      <c r="M139" s="84"/>
      <c r="N139" s="84"/>
      <c r="O139" s="84"/>
      <c r="P139" s="84"/>
      <c r="Q139" s="280">
        <v>0</v>
      </c>
      <c r="R139" s="7"/>
      <c r="S139" s="7"/>
      <c r="T139" s="7"/>
      <c r="U139" s="7"/>
      <c r="V139" s="7"/>
      <c r="W139" s="7"/>
    </row>
    <row r="140" spans="1:23" ht="15.2" customHeight="1">
      <c r="A140" s="314"/>
      <c r="B140" s="57" t="s">
        <v>62</v>
      </c>
      <c r="C140" s="58" t="s">
        <v>54</v>
      </c>
      <c r="D140" s="59" t="s">
        <v>79</v>
      </c>
      <c r="E140" s="60"/>
      <c r="F140" s="81"/>
      <c r="G140" s="326"/>
      <c r="H140" s="62"/>
      <c r="I140" s="62">
        <v>40</v>
      </c>
      <c r="J140" s="58"/>
      <c r="K140" s="83"/>
      <c r="L140" s="83"/>
      <c r="M140" s="84"/>
      <c r="N140" s="327"/>
      <c r="O140" s="327"/>
      <c r="P140" s="84"/>
      <c r="Q140" s="280">
        <v>0</v>
      </c>
      <c r="R140" s="7"/>
      <c r="S140" s="7"/>
      <c r="T140" s="7"/>
      <c r="U140" s="7"/>
      <c r="V140" s="7"/>
      <c r="W140" s="7"/>
    </row>
    <row r="141" spans="1:23" ht="12.75" customHeight="1">
      <c r="A141" s="314"/>
      <c r="B141" s="57" t="s">
        <v>117</v>
      </c>
      <c r="C141" s="58" t="s">
        <v>108</v>
      </c>
      <c r="D141" s="59"/>
      <c r="E141" s="60"/>
      <c r="F141" s="81"/>
      <c r="G141" s="82"/>
      <c r="H141" s="62"/>
      <c r="I141" s="62">
        <v>28</v>
      </c>
      <c r="J141" s="58"/>
      <c r="K141" s="83"/>
      <c r="L141" s="83"/>
      <c r="M141" s="84"/>
      <c r="N141" s="84"/>
      <c r="O141" s="84"/>
      <c r="P141" s="84"/>
      <c r="Q141" s="280">
        <v>0</v>
      </c>
      <c r="R141" s="7"/>
      <c r="S141" s="7"/>
      <c r="T141" s="7"/>
      <c r="U141" s="7"/>
      <c r="V141" s="7"/>
      <c r="W141" s="7"/>
    </row>
    <row r="142" spans="1:23" ht="12.75" customHeight="1" thickBot="1">
      <c r="A142" s="314"/>
      <c r="B142" s="57" t="s">
        <v>433</v>
      </c>
      <c r="C142" s="58"/>
      <c r="D142" s="59" t="s">
        <v>79</v>
      </c>
      <c r="E142" s="60"/>
      <c r="F142" s="81"/>
      <c r="G142" s="82"/>
      <c r="H142" s="62"/>
      <c r="I142" s="62">
        <v>13</v>
      </c>
      <c r="J142" s="58"/>
      <c r="K142" s="83"/>
      <c r="L142" s="83"/>
      <c r="M142" s="84"/>
      <c r="N142" s="84"/>
      <c r="O142" s="84"/>
      <c r="P142" s="84"/>
      <c r="Q142" s="280">
        <v>0</v>
      </c>
      <c r="R142" s="7"/>
      <c r="S142" s="7"/>
      <c r="T142" s="7"/>
      <c r="U142" s="7"/>
      <c r="V142" s="7"/>
      <c r="W142" s="7"/>
    </row>
    <row r="143" spans="1:23" ht="12.75" hidden="1" customHeight="1">
      <c r="A143" s="314"/>
      <c r="B143" s="57" t="s">
        <v>299</v>
      </c>
      <c r="C143" s="58" t="s">
        <v>54</v>
      </c>
      <c r="D143" s="59" t="s">
        <v>476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299</v>
      </c>
      <c r="C144" s="58" t="s">
        <v>42</v>
      </c>
      <c r="D144" s="59" t="s">
        <v>476</v>
      </c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112</v>
      </c>
      <c r="C145" s="58" t="s">
        <v>76</v>
      </c>
      <c r="D145" s="59" t="s">
        <v>113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456</v>
      </c>
      <c r="C146" s="58" t="s">
        <v>108</v>
      </c>
      <c r="D146" s="59"/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328</v>
      </c>
      <c r="C147" s="58" t="s">
        <v>108</v>
      </c>
      <c r="D147" s="58"/>
      <c r="E147" s="60"/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 t="s">
        <v>612</v>
      </c>
      <c r="C148" s="58"/>
      <c r="D148" s="59" t="s">
        <v>126</v>
      </c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 t="s">
        <v>612</v>
      </c>
      <c r="C149" s="58"/>
      <c r="D149" s="59" t="s">
        <v>79</v>
      </c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220</v>
      </c>
      <c r="I181" s="77">
        <f>SUM(I135:I180)</f>
        <v>309</v>
      </c>
      <c r="J181" s="77">
        <f>SUM(J135:J180)</f>
        <v>0</v>
      </c>
      <c r="K181" s="77">
        <f>SUM(K135:K180)</f>
        <v>0</v>
      </c>
      <c r="L181" s="78">
        <f>IF(H181=0,0,(I181/H181*100))</f>
        <v>140.45454545454547</v>
      </c>
      <c r="M181" s="73">
        <f>IF(K181=0,0,(I181/K181*100))</f>
        <v>0</v>
      </c>
      <c r="N181" s="73">
        <v>6</v>
      </c>
      <c r="O181" s="73">
        <v>3</v>
      </c>
      <c r="P181" s="73">
        <f>N181/(N181+O181)*100</f>
        <v>66.666666666666657</v>
      </c>
      <c r="Q181" s="7"/>
      <c r="R181" s="7"/>
      <c r="S181" s="7"/>
      <c r="T181" s="7"/>
      <c r="U181" s="7"/>
      <c r="V181" s="7"/>
      <c r="W181" s="7"/>
    </row>
    <row r="182" spans="1:23" ht="15.2" hidden="1" customHeight="1" thickBot="1">
      <c r="A182" s="314"/>
      <c r="B182" s="57" t="s">
        <v>401</v>
      </c>
      <c r="C182" s="58" t="s">
        <v>43</v>
      </c>
      <c r="D182" s="59" t="s">
        <v>79</v>
      </c>
      <c r="E182" s="60"/>
      <c r="F182" s="81"/>
      <c r="G182" s="366"/>
      <c r="H182" s="58"/>
      <c r="I182" s="58"/>
      <c r="J182" s="58"/>
      <c r="K182" s="58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hidden="1" customHeight="1" thickBot="1">
      <c r="A183" s="314"/>
      <c r="B183" s="57" t="s">
        <v>460</v>
      </c>
      <c r="C183" s="58" t="s">
        <v>79</v>
      </c>
      <c r="D183" s="58" t="s">
        <v>79</v>
      </c>
      <c r="E183" s="60"/>
      <c r="F183" s="81"/>
      <c r="G183" s="366"/>
      <c r="H183" s="58"/>
      <c r="I183" s="58"/>
      <c r="J183" s="58"/>
      <c r="K183" s="58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hidden="1" customHeight="1">
      <c r="A184" s="314"/>
      <c r="B184" s="57" t="s">
        <v>403</v>
      </c>
      <c r="C184" s="58" t="s">
        <v>108</v>
      </c>
      <c r="D184" s="58" t="s">
        <v>141</v>
      </c>
      <c r="E184" s="60"/>
      <c r="F184" s="81"/>
      <c r="G184" s="366"/>
      <c r="H184" s="58"/>
      <c r="I184" s="58"/>
      <c r="J184" s="58"/>
      <c r="K184" s="58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5.2" hidden="1" customHeight="1">
      <c r="A185" s="314"/>
      <c r="B185" s="57" t="s">
        <v>258</v>
      </c>
      <c r="C185" s="58" t="s">
        <v>54</v>
      </c>
      <c r="D185" s="58" t="s">
        <v>126</v>
      </c>
      <c r="E185" s="60"/>
      <c r="F185" s="81"/>
      <c r="G185" s="366"/>
      <c r="H185" s="58"/>
      <c r="I185" s="58"/>
      <c r="J185" s="58"/>
      <c r="K185" s="58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5.2" hidden="1" customHeight="1">
      <c r="A186" s="314"/>
      <c r="B186" s="57" t="s">
        <v>775</v>
      </c>
      <c r="C186" s="58" t="s">
        <v>54</v>
      </c>
      <c r="D186" s="59" t="s">
        <v>152</v>
      </c>
      <c r="E186" s="60"/>
      <c r="F186" s="81"/>
      <c r="G186" s="366"/>
      <c r="H186" s="62"/>
      <c r="I186" s="62"/>
      <c r="J186" s="62"/>
      <c r="K186" s="62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5.2" hidden="1" customHeight="1" thickBot="1">
      <c r="A187" s="314"/>
      <c r="B187" s="57" t="s">
        <v>208</v>
      </c>
      <c r="C187" s="59" t="s">
        <v>54</v>
      </c>
      <c r="D187" s="59" t="s">
        <v>776</v>
      </c>
      <c r="E187" s="60"/>
      <c r="F187" s="81"/>
      <c r="G187" s="366"/>
      <c r="H187" s="62"/>
      <c r="I187" s="62"/>
      <c r="J187" s="62"/>
      <c r="K187" s="62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448</v>
      </c>
      <c r="C188" s="58" t="s">
        <v>79</v>
      </c>
      <c r="D188" s="59" t="s">
        <v>126</v>
      </c>
      <c r="E188" s="60"/>
      <c r="F188" s="81"/>
      <c r="G188" s="366"/>
      <c r="H188" s="64"/>
      <c r="I188" s="64"/>
      <c r="J188" s="64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448</v>
      </c>
      <c r="C189" s="58" t="s">
        <v>79</v>
      </c>
      <c r="D189" s="59" t="s">
        <v>226</v>
      </c>
      <c r="E189" s="60"/>
      <c r="F189" s="81"/>
      <c r="G189" s="366"/>
      <c r="H189" s="62"/>
      <c r="I189" s="62"/>
      <c r="J189" s="62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449</v>
      </c>
      <c r="C190" s="58" t="s">
        <v>42</v>
      </c>
      <c r="D190" s="59" t="s">
        <v>141</v>
      </c>
      <c r="E190" s="60" t="s">
        <v>86</v>
      </c>
      <c r="F190" s="81"/>
      <c r="G190" s="366"/>
      <c r="H190" s="62"/>
      <c r="I190" s="62"/>
      <c r="J190" s="62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408</v>
      </c>
      <c r="C191" s="58" t="s">
        <v>108</v>
      </c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 thickBo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5.75" hidden="1" customHeight="1" thickBot="1">
      <c r="A195" s="314"/>
      <c r="B195" s="316" t="s">
        <v>158</v>
      </c>
      <c r="C195" s="316"/>
      <c r="D195" s="316"/>
      <c r="E195" s="316"/>
      <c r="F195" s="316"/>
      <c r="G195" s="316"/>
      <c r="H195" s="77">
        <f>SUM(H182:H194)</f>
        <v>0</v>
      </c>
      <c r="I195" s="77">
        <f>SUM(I182:I194)</f>
        <v>0</v>
      </c>
      <c r="J195" s="77">
        <f>SUM(J182:J194)</f>
        <v>0</v>
      </c>
      <c r="K195" s="77">
        <f>SUM(K182:K194)</f>
        <v>0</v>
      </c>
      <c r="L195" s="78">
        <f>IF(H195=0,0,(I195/H195*100))</f>
        <v>0</v>
      </c>
      <c r="M195" s="73">
        <f>IF(K195=0,0,(I195/K195*100))</f>
        <v>0</v>
      </c>
      <c r="N195" s="73"/>
      <c r="O195" s="73"/>
      <c r="P195" s="73" t="e">
        <f>N195/(N195+O195)*100</f>
        <v>#DIV/0!</v>
      </c>
      <c r="Q195" s="7"/>
      <c r="R195" s="7"/>
      <c r="S195" s="7"/>
      <c r="T195" s="7"/>
      <c r="U195" s="7"/>
      <c r="V195" s="7"/>
      <c r="W195" s="7"/>
    </row>
    <row r="196" spans="1:23" ht="12.75" hidden="1" customHeight="1" thickBot="1">
      <c r="A196" s="314"/>
      <c r="B196" s="57" t="s">
        <v>204</v>
      </c>
      <c r="C196" s="58" t="s">
        <v>91</v>
      </c>
      <c r="D196" s="59" t="s">
        <v>458</v>
      </c>
      <c r="E196" s="60"/>
      <c r="F196" s="81"/>
      <c r="G196" s="320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 thickBot="1">
      <c r="A197" s="314"/>
      <c r="B197" s="57" t="s">
        <v>65</v>
      </c>
      <c r="C197" s="58" t="s">
        <v>54</v>
      </c>
      <c r="D197" s="59" t="s">
        <v>126</v>
      </c>
      <c r="E197" s="60"/>
      <c r="F197" s="81"/>
      <c r="G197" s="320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 thickBot="1">
      <c r="A198" s="314"/>
      <c r="B198" s="57" t="s">
        <v>252</v>
      </c>
      <c r="C198" s="58" t="s">
        <v>54</v>
      </c>
      <c r="D198" s="58" t="s">
        <v>54</v>
      </c>
      <c r="E198" s="60"/>
      <c r="F198" s="81"/>
      <c r="G198" s="320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 thickBot="1">
      <c r="A199" s="314"/>
      <c r="B199" s="57" t="s">
        <v>438</v>
      </c>
      <c r="C199" s="58" t="s">
        <v>108</v>
      </c>
      <c r="D199" s="59"/>
      <c r="E199" s="60"/>
      <c r="F199" s="81"/>
      <c r="G199" s="320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160</v>
      </c>
      <c r="C200" s="58" t="s">
        <v>108</v>
      </c>
      <c r="D200" s="59"/>
      <c r="E200" s="60"/>
      <c r="F200" s="81"/>
      <c r="G200" s="320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165</v>
      </c>
      <c r="C201" s="58" t="s">
        <v>91</v>
      </c>
      <c r="D201" s="59"/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167</v>
      </c>
      <c r="C203" s="58" t="s">
        <v>108</v>
      </c>
      <c r="D203" s="59" t="s">
        <v>168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169</v>
      </c>
      <c r="C204" s="58" t="s">
        <v>108</v>
      </c>
      <c r="D204" s="59" t="s">
        <v>170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 thickBo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6.5" hidden="1" customHeight="1" thickBot="1">
      <c r="A212" s="314"/>
      <c r="B212" s="316" t="s">
        <v>211</v>
      </c>
      <c r="C212" s="316"/>
      <c r="D212" s="316"/>
      <c r="E212" s="316"/>
      <c r="F212" s="316"/>
      <c r="G212" s="316"/>
      <c r="H212" s="77">
        <f>SUM(H196:H211)</f>
        <v>0</v>
      </c>
      <c r="I212" s="77">
        <f>SUM(I196:I211)</f>
        <v>0</v>
      </c>
      <c r="J212" s="77">
        <f>SUM(J196:J211)</f>
        <v>0</v>
      </c>
      <c r="K212" s="77">
        <f>SUM(K196:K211)</f>
        <v>0</v>
      </c>
      <c r="L212" s="78">
        <f>IF(H212=0,0,(I212/H212*100))</f>
        <v>0</v>
      </c>
      <c r="M212" s="73">
        <f>IF(K212=0,0,(I212/K212*100))</f>
        <v>0</v>
      </c>
      <c r="N212" s="73"/>
      <c r="O212" s="73"/>
      <c r="P212" s="73" t="e">
        <f>N212/(N212+O212)*100</f>
        <v>#DIV/0!</v>
      </c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630</v>
      </c>
      <c r="C213" s="58" t="s">
        <v>108</v>
      </c>
      <c r="D213" s="59"/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575</v>
      </c>
      <c r="C214" s="58" t="s">
        <v>108</v>
      </c>
      <c r="D214" s="59"/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hidden="1" customHeight="1" thickBot="1">
      <c r="A247" s="314"/>
      <c r="B247" s="316" t="s">
        <v>609</v>
      </c>
      <c r="C247" s="316"/>
      <c r="D247" s="316"/>
      <c r="E247" s="316"/>
      <c r="F247" s="316"/>
      <c r="G247" s="316"/>
      <c r="H247" s="77">
        <f>SUM(H213:H246)</f>
        <v>0</v>
      </c>
      <c r="I247" s="77">
        <f>SUM(I213:I246)</f>
        <v>0</v>
      </c>
      <c r="J247" s="77">
        <f>SUM(J213:J246)</f>
        <v>0</v>
      </c>
      <c r="K247" s="77">
        <f>SUM(K213:K246)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H134+H181+H247+H195+H212</f>
        <v>466</v>
      </c>
      <c r="I248" s="94">
        <f>I134+I181+I247+I195+I212</f>
        <v>583</v>
      </c>
      <c r="J248" s="94">
        <f>J134+J181+J247+J195+J212</f>
        <v>0</v>
      </c>
      <c r="K248" s="94">
        <f>K134+K181+K247+K195+K212</f>
        <v>0</v>
      </c>
      <c r="L248" s="78">
        <f>IF(H248=0,0,(I248/H248*100))</f>
        <v>125.10729613733906</v>
      </c>
      <c r="M248" s="73">
        <f>IF(K248=0,0,(I248/K248*100))</f>
        <v>0</v>
      </c>
      <c r="N248" s="94">
        <f>N134+N181+N247+N195</f>
        <v>13</v>
      </c>
      <c r="O248" s="94">
        <f>O134+O181+O247+O195</f>
        <v>3</v>
      </c>
      <c r="P248" s="73">
        <f>N248/(N248+O248)*100</f>
        <v>81.25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>
      <c r="A250" s="340"/>
      <c r="B250" s="57" t="s">
        <v>753</v>
      </c>
      <c r="C250" s="58"/>
      <c r="D250" s="58" t="s">
        <v>79</v>
      </c>
      <c r="E250" s="60"/>
      <c r="F250" s="81"/>
      <c r="G250" s="359"/>
      <c r="H250" s="62"/>
      <c r="I250" s="62"/>
      <c r="J250" s="58"/>
      <c r="K250" s="92">
        <v>300</v>
      </c>
      <c r="L250" s="92"/>
      <c r="M250" s="88"/>
      <c r="N250" s="328"/>
      <c r="O250" s="328"/>
      <c r="P250" s="88"/>
      <c r="Q250" s="280">
        <v>0</v>
      </c>
      <c r="R250" s="7"/>
      <c r="S250" s="7"/>
      <c r="T250" s="7"/>
      <c r="U250" s="7"/>
      <c r="V250" s="7"/>
      <c r="W250" s="7"/>
    </row>
    <row r="251" spans="1:23" ht="15.2" hidden="1" customHeight="1">
      <c r="A251" s="340"/>
      <c r="B251" s="57" t="s">
        <v>214</v>
      </c>
      <c r="C251" s="58" t="s">
        <v>42</v>
      </c>
      <c r="D251" s="58" t="s">
        <v>155</v>
      </c>
      <c r="E251" s="60"/>
      <c r="F251" s="81"/>
      <c r="G251" s="359"/>
      <c r="H251" s="64"/>
      <c r="I251" s="62"/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customHeight="1">
      <c r="A252" s="340"/>
      <c r="B252" s="57" t="s">
        <v>214</v>
      </c>
      <c r="C252" s="58" t="s">
        <v>42</v>
      </c>
      <c r="D252" s="58" t="s">
        <v>521</v>
      </c>
      <c r="E252" s="60"/>
      <c r="F252" s="81"/>
      <c r="G252" s="359"/>
      <c r="H252" s="64"/>
      <c r="I252" s="62">
        <v>452</v>
      </c>
      <c r="J252" s="102"/>
      <c r="K252" s="92"/>
      <c r="L252" s="92"/>
      <c r="M252" s="88"/>
      <c r="N252" s="328" t="s">
        <v>19</v>
      </c>
      <c r="O252" s="328"/>
      <c r="P252" s="88"/>
      <c r="Q252" s="284" t="s">
        <v>894</v>
      </c>
      <c r="R252" s="7"/>
      <c r="S252" s="7"/>
      <c r="T252" s="7"/>
      <c r="U252" s="7"/>
      <c r="V252" s="7"/>
      <c r="W252" s="7"/>
    </row>
    <row r="253" spans="1:23" ht="15.2" customHeight="1" thickBot="1">
      <c r="A253" s="340"/>
      <c r="B253" s="57" t="s">
        <v>214</v>
      </c>
      <c r="C253" s="58" t="s">
        <v>42</v>
      </c>
      <c r="D253" s="58" t="s">
        <v>816</v>
      </c>
      <c r="E253" s="60"/>
      <c r="F253" s="81"/>
      <c r="G253" s="359"/>
      <c r="H253" s="64"/>
      <c r="I253" s="62">
        <v>200</v>
      </c>
      <c r="J253" s="58"/>
      <c r="K253" s="92"/>
      <c r="L253" s="92"/>
      <c r="M253" s="88"/>
      <c r="N253" s="88">
        <v>6</v>
      </c>
      <c r="O253" s="88">
        <v>0</v>
      </c>
      <c r="P253" s="88"/>
      <c r="Q253" s="284" t="s">
        <v>895</v>
      </c>
      <c r="R253" s="7"/>
      <c r="S253" s="7"/>
      <c r="T253" s="7"/>
      <c r="U253" s="7"/>
      <c r="V253" s="7"/>
      <c r="W253" s="7"/>
    </row>
    <row r="254" spans="1:23" ht="15.2" hidden="1" customHeight="1">
      <c r="A254" s="340"/>
      <c r="B254" s="57" t="s">
        <v>214</v>
      </c>
      <c r="C254" s="58" t="s">
        <v>42</v>
      </c>
      <c r="D254" s="58" t="s">
        <v>696</v>
      </c>
      <c r="E254" s="60"/>
      <c r="F254" s="81"/>
      <c r="G254" s="359"/>
      <c r="H254" s="64"/>
      <c r="I254" s="64"/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5.2" hidden="1" customHeight="1">
      <c r="A255" s="340"/>
      <c r="B255" s="57" t="s">
        <v>214</v>
      </c>
      <c r="C255" s="58" t="s">
        <v>43</v>
      </c>
      <c r="D255" s="58" t="s">
        <v>116</v>
      </c>
      <c r="E255" s="60"/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2.75" hidden="1" customHeight="1">
      <c r="A256" s="340"/>
      <c r="B256" s="57" t="s">
        <v>75</v>
      </c>
      <c r="C256" s="58" t="s">
        <v>76</v>
      </c>
      <c r="D256" s="58" t="s">
        <v>618</v>
      </c>
      <c r="E256" s="60"/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57" t="s">
        <v>75</v>
      </c>
      <c r="C257" s="58" t="s">
        <v>76</v>
      </c>
      <c r="D257" s="58" t="s">
        <v>161</v>
      </c>
      <c r="E257" s="60"/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220</v>
      </c>
      <c r="C258" s="58"/>
      <c r="D258" s="59"/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221</v>
      </c>
      <c r="C259" s="58" t="s">
        <v>54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0</v>
      </c>
      <c r="I287" s="77">
        <f>SUM(I249:I286)</f>
        <v>652</v>
      </c>
      <c r="J287" s="77">
        <f>SUM(J249:J286)</f>
        <v>0</v>
      </c>
      <c r="K287" s="77">
        <f>SUM(K249:K286)</f>
        <v>300</v>
      </c>
      <c r="L287" s="78">
        <f>IF(H287=0,0,(I287/H287*100))</f>
        <v>0</v>
      </c>
      <c r="M287" s="73">
        <f>IF(K287=0,0,(I287/K287*100))</f>
        <v>217.33333333333334</v>
      </c>
      <c r="N287" s="73"/>
      <c r="O287" s="73"/>
      <c r="P287" s="73" t="e">
        <f>N287/(N287+O287)*100</f>
        <v>#DIV/0!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265</v>
      </c>
      <c r="C288" s="58"/>
      <c r="D288" s="59"/>
      <c r="E288" s="60"/>
      <c r="F288" s="81"/>
      <c r="G288" s="82"/>
      <c r="H288" s="106">
        <v>60</v>
      </c>
      <c r="I288" s="106">
        <v>50</v>
      </c>
      <c r="J288" s="58"/>
      <c r="K288" s="86"/>
      <c r="L288" s="86"/>
      <c r="M288" s="87"/>
      <c r="N288" s="87"/>
      <c r="O288" s="87"/>
      <c r="P288" s="87"/>
      <c r="Q288" s="280">
        <v>0</v>
      </c>
      <c r="R288" s="7"/>
      <c r="S288" s="7"/>
      <c r="T288" s="7"/>
      <c r="U288" s="7"/>
      <c r="V288" s="7"/>
      <c r="W288" s="7"/>
    </row>
    <row r="289" spans="1:23" ht="15.2" customHeight="1">
      <c r="A289" s="340"/>
      <c r="B289" s="57" t="s">
        <v>740</v>
      </c>
      <c r="C289" s="58"/>
      <c r="D289" s="59"/>
      <c r="E289" s="60"/>
      <c r="F289" s="81"/>
      <c r="G289" s="82"/>
      <c r="H289" s="106">
        <v>70</v>
      </c>
      <c r="I289" s="106">
        <v>30</v>
      </c>
      <c r="J289" s="58"/>
      <c r="K289" s="86"/>
      <c r="L289" s="86"/>
      <c r="M289" s="87"/>
      <c r="N289" s="87"/>
      <c r="O289" s="87"/>
      <c r="P289" s="87"/>
      <c r="Q289" s="280"/>
      <c r="R289" s="7"/>
      <c r="S289" s="7"/>
      <c r="T289" s="7"/>
      <c r="U289" s="7"/>
      <c r="V289" s="7"/>
      <c r="W289" s="7"/>
    </row>
    <row r="290" spans="1:23" ht="15.2" customHeight="1">
      <c r="A290" s="340"/>
      <c r="B290" s="57" t="s">
        <v>616</v>
      </c>
      <c r="C290" s="58"/>
      <c r="D290" s="59"/>
      <c r="E290" s="60"/>
      <c r="F290" s="81"/>
      <c r="G290" s="82"/>
      <c r="H290" s="106"/>
      <c r="I290" s="106">
        <v>20</v>
      </c>
      <c r="J290" s="58"/>
      <c r="K290" s="55"/>
      <c r="L290" s="55"/>
      <c r="M290" s="56"/>
      <c r="N290" s="56"/>
      <c r="O290" s="56"/>
      <c r="P290" s="56"/>
      <c r="Q290" s="280"/>
      <c r="R290" s="7"/>
      <c r="S290" s="7"/>
      <c r="T290" s="7"/>
      <c r="U290" s="7"/>
      <c r="V290" s="7"/>
      <c r="W290" s="7"/>
    </row>
    <row r="291" spans="1:23" ht="12.75" customHeight="1" thickBot="1">
      <c r="A291" s="340"/>
      <c r="B291" s="57" t="s">
        <v>489</v>
      </c>
      <c r="C291" s="58"/>
      <c r="D291" s="58"/>
      <c r="E291" s="60"/>
      <c r="F291" s="81"/>
      <c r="G291" s="82"/>
      <c r="H291" s="106"/>
      <c r="I291" s="106">
        <v>25</v>
      </c>
      <c r="J291" s="58"/>
      <c r="K291" s="55"/>
      <c r="L291" s="55"/>
      <c r="M291" s="56"/>
      <c r="N291" s="56"/>
      <c r="O291" s="56"/>
      <c r="P291" s="56"/>
      <c r="Q291" s="280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850</v>
      </c>
      <c r="C292" s="58"/>
      <c r="D292" s="58"/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821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851</v>
      </c>
      <c r="C294" s="58"/>
      <c r="D294" s="59"/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 thickBot="1">
      <c r="A295" s="340"/>
      <c r="B295" s="57" t="s">
        <v>852</v>
      </c>
      <c r="C295" s="58"/>
      <c r="D295" s="59"/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130</v>
      </c>
      <c r="I324" s="77">
        <f>SUM(I288:I323)</f>
        <v>125</v>
      </c>
      <c r="J324" s="77">
        <f>SUM(J288:J323)</f>
        <v>0</v>
      </c>
      <c r="K324" s="77">
        <f>SUM(K288:K323)</f>
        <v>0</v>
      </c>
      <c r="L324" s="78">
        <f>IF(H324=0,0,(I324/H324*100))</f>
        <v>96.15384615384616</v>
      </c>
      <c r="M324" s="73">
        <f>IF(K324=0,0,(I324/K324*100))</f>
        <v>0</v>
      </c>
      <c r="N324" s="73">
        <v>7</v>
      </c>
      <c r="O324" s="73">
        <v>0</v>
      </c>
      <c r="P324" s="73">
        <f>N324/(N324+O324)*100</f>
        <v>100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467</v>
      </c>
      <c r="C325" s="58"/>
      <c r="D325" s="59"/>
      <c r="E325" s="60"/>
      <c r="F325" s="81"/>
      <c r="G325" s="376"/>
      <c r="H325" s="106">
        <v>100</v>
      </c>
      <c r="I325" s="106">
        <v>7</v>
      </c>
      <c r="J325" s="58"/>
      <c r="K325" s="55"/>
      <c r="L325" s="55"/>
      <c r="M325" s="56"/>
      <c r="N325" s="375"/>
      <c r="O325" s="375"/>
      <c r="P325" s="56"/>
      <c r="Q325" s="280"/>
      <c r="R325" s="7"/>
      <c r="S325" s="7"/>
      <c r="T325" s="7"/>
      <c r="U325" s="7"/>
      <c r="V325" s="7"/>
      <c r="W325" s="7"/>
    </row>
    <row r="326" spans="1:23" ht="15.2" customHeight="1">
      <c r="A326" s="340"/>
      <c r="B326" s="57" t="s">
        <v>497</v>
      </c>
      <c r="C326" s="58"/>
      <c r="D326" s="59"/>
      <c r="E326" s="60"/>
      <c r="F326" s="81"/>
      <c r="G326" s="377"/>
      <c r="H326" s="106">
        <v>80</v>
      </c>
      <c r="I326" s="106">
        <v>68</v>
      </c>
      <c r="J326" s="58"/>
      <c r="K326" s="55"/>
      <c r="L326" s="55"/>
      <c r="M326" s="56"/>
      <c r="N326" s="56"/>
      <c r="O326" s="56"/>
      <c r="P326" s="56"/>
      <c r="Q326" s="280"/>
      <c r="R326" s="7"/>
      <c r="S326" s="7"/>
      <c r="T326" s="7"/>
      <c r="U326" s="7"/>
      <c r="V326" s="7"/>
      <c r="W326" s="7"/>
    </row>
    <row r="327" spans="1:23" ht="15.2" customHeight="1">
      <c r="A327" s="340"/>
      <c r="B327" s="57" t="s">
        <v>245</v>
      </c>
      <c r="C327" s="58"/>
      <c r="D327" s="59"/>
      <c r="E327" s="60"/>
      <c r="F327" s="81"/>
      <c r="G327" s="378"/>
      <c r="H327" s="106"/>
      <c r="I327" s="106">
        <v>20</v>
      </c>
      <c r="J327" s="58"/>
      <c r="K327" s="55"/>
      <c r="L327" s="55"/>
      <c r="M327" s="56"/>
      <c r="N327" s="56"/>
      <c r="O327" s="56"/>
      <c r="P327" s="56"/>
      <c r="Q327" s="280"/>
      <c r="R327" s="7"/>
      <c r="S327" s="7"/>
      <c r="T327" s="7"/>
      <c r="U327" s="7"/>
      <c r="V327" s="7"/>
      <c r="W327" s="7"/>
    </row>
    <row r="328" spans="1:23" ht="12.75" customHeight="1">
      <c r="A328" s="340"/>
      <c r="B328" s="57" t="s">
        <v>377</v>
      </c>
      <c r="C328" s="58"/>
      <c r="D328" s="58"/>
      <c r="E328" s="60"/>
      <c r="F328" s="81"/>
      <c r="G328" s="82"/>
      <c r="H328" s="106"/>
      <c r="I328" s="106">
        <v>22</v>
      </c>
      <c r="J328" s="58"/>
      <c r="K328" s="55"/>
      <c r="L328" s="55"/>
      <c r="M328" s="56"/>
      <c r="N328" s="56"/>
      <c r="O328" s="56"/>
      <c r="P328" s="56"/>
      <c r="Q328" s="280"/>
      <c r="R328" s="7"/>
      <c r="S328" s="7"/>
      <c r="T328" s="7"/>
      <c r="U328" s="7"/>
      <c r="V328" s="7"/>
      <c r="W328" s="7"/>
    </row>
    <row r="329" spans="1:23" ht="12.75" customHeight="1">
      <c r="A329" s="340"/>
      <c r="B329" s="57" t="s">
        <v>850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customHeight="1">
      <c r="A330" s="340"/>
      <c r="B330" s="57" t="s">
        <v>821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customHeight="1">
      <c r="A331" s="340"/>
      <c r="B331" s="57" t="s">
        <v>851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customHeight="1" thickBot="1">
      <c r="A332" s="340"/>
      <c r="B332" s="57" t="s">
        <v>852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2.75" hidden="1" customHeight="1" thickBot="1">
      <c r="A340" s="340"/>
      <c r="B340" s="57"/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6.5" customHeight="1" thickBot="1">
      <c r="A341" s="340"/>
      <c r="B341" s="316" t="s">
        <v>158</v>
      </c>
      <c r="C341" s="316"/>
      <c r="D341" s="316"/>
      <c r="E341" s="316"/>
      <c r="F341" s="316"/>
      <c r="G341" s="316"/>
      <c r="H341" s="77">
        <f>SUM(H325:H340)</f>
        <v>180</v>
      </c>
      <c r="I341" s="77">
        <f>SUM(I325:I340)</f>
        <v>117</v>
      </c>
      <c r="J341" s="77">
        <f>SUM(J325:J340)</f>
        <v>0</v>
      </c>
      <c r="K341" s="77">
        <f>SUM(K325:K340)</f>
        <v>0</v>
      </c>
      <c r="L341" s="78">
        <f>IF(H341=0,0,(I341/H341*100))</f>
        <v>65</v>
      </c>
      <c r="M341" s="73">
        <f>IF(K341=0,0,(I341/K341*100))</f>
        <v>0</v>
      </c>
      <c r="N341" s="73">
        <v>26</v>
      </c>
      <c r="O341" s="73">
        <v>0</v>
      </c>
      <c r="P341" s="73">
        <f>N341/(N341+O341)*100</f>
        <v>100</v>
      </c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 t="s">
        <v>497</v>
      </c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 t="s">
        <v>689</v>
      </c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hidden="1" customHeight="1" thickBot="1">
      <c r="A379" s="340"/>
      <c r="B379" s="316" t="s">
        <v>158</v>
      </c>
      <c r="C379" s="316"/>
      <c r="D379" s="316"/>
      <c r="E379" s="316"/>
      <c r="F379" s="316"/>
      <c r="G379" s="316"/>
      <c r="H379" s="77">
        <f>SUM(H342:H378)</f>
        <v>0</v>
      </c>
      <c r="I379" s="77">
        <f>SUM(I342:I378)</f>
        <v>0</v>
      </c>
      <c r="J379" s="77">
        <f>SUM(J342:J378)</f>
        <v>0</v>
      </c>
      <c r="K379" s="77">
        <f>SUM(K342:K378)</f>
        <v>0</v>
      </c>
      <c r="L379" s="78">
        <f>IF(H379=0,0,(I379/H379*100))</f>
        <v>0</v>
      </c>
      <c r="M379" s="73">
        <f>IF(K379=0,0,(I379/K379*100))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H287+H324+H379+H341</f>
        <v>310</v>
      </c>
      <c r="I380" s="94">
        <f>I287+I324+I379+I341</f>
        <v>894</v>
      </c>
      <c r="J380" s="94">
        <f>J287+J324+J379+J341</f>
        <v>0</v>
      </c>
      <c r="K380" s="94">
        <f>K287+K324+K379+K341</f>
        <v>300</v>
      </c>
      <c r="L380" s="78">
        <f>IF(H380=0,0,(I380/H380*100))</f>
        <v>288.38709677419354</v>
      </c>
      <c r="M380" s="73">
        <f>IF(K380=0,0,(I380/K380*100))</f>
        <v>298</v>
      </c>
      <c r="N380" s="94">
        <f>N287+N324+N379+N341</f>
        <v>33</v>
      </c>
      <c r="O380" s="94">
        <f>O287+O324+O379+O341</f>
        <v>0</v>
      </c>
      <c r="P380" s="73">
        <f>N380/(N380+O380)*100</f>
        <v>100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723</v>
      </c>
      <c r="B381" s="57" t="s">
        <v>470</v>
      </c>
      <c r="C381" s="58"/>
      <c r="D381" s="58" t="s">
        <v>79</v>
      </c>
      <c r="E381" s="60"/>
      <c r="F381" s="119"/>
      <c r="G381" s="370"/>
      <c r="H381" s="106">
        <v>70</v>
      </c>
      <c r="I381" s="106">
        <v>58</v>
      </c>
      <c r="J381" s="58"/>
      <c r="K381" s="83"/>
      <c r="L381" s="83"/>
      <c r="M381" s="84"/>
      <c r="N381" s="84"/>
      <c r="O381" s="84"/>
      <c r="P381" s="84"/>
      <c r="Q381" s="280"/>
      <c r="R381" s="7"/>
      <c r="S381" s="7"/>
      <c r="T381" s="7"/>
      <c r="U381" s="7"/>
      <c r="V381" s="7"/>
      <c r="W381" s="7"/>
    </row>
    <row r="382" spans="1:23" ht="15.2" customHeight="1" thickBot="1">
      <c r="A382" s="342"/>
      <c r="B382" s="57" t="s">
        <v>419</v>
      </c>
      <c r="C382" s="58" t="s">
        <v>79</v>
      </c>
      <c r="D382" s="59" t="s">
        <v>288</v>
      </c>
      <c r="E382" s="60"/>
      <c r="F382" s="81"/>
      <c r="G382" s="371"/>
      <c r="H382" s="58">
        <v>5</v>
      </c>
      <c r="I382" s="58">
        <v>5</v>
      </c>
      <c r="J382" s="58"/>
      <c r="K382" s="55"/>
      <c r="L382" s="55"/>
      <c r="M382" s="56"/>
      <c r="N382" s="56"/>
      <c r="O382" s="56"/>
      <c r="P382" s="56"/>
      <c r="Q382" s="280"/>
      <c r="R382" s="7"/>
      <c r="S382" s="7"/>
      <c r="T382" s="7"/>
      <c r="U382" s="7"/>
      <c r="V382" s="7"/>
      <c r="W382" s="7"/>
    </row>
    <row r="383" spans="1:23" ht="15.2" hidden="1" customHeight="1">
      <c r="A383" s="342"/>
      <c r="B383" s="57" t="s">
        <v>442</v>
      </c>
      <c r="C383" s="58" t="s">
        <v>178</v>
      </c>
      <c r="D383" s="59" t="s">
        <v>79</v>
      </c>
      <c r="E383" s="60"/>
      <c r="F383" s="81"/>
      <c r="G383" s="371"/>
      <c r="H383" s="58"/>
      <c r="I383" s="58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hidden="1" customHeight="1">
      <c r="A384" s="342"/>
      <c r="B384" s="57" t="s">
        <v>287</v>
      </c>
      <c r="C384" s="58" t="s">
        <v>79</v>
      </c>
      <c r="D384" s="59" t="s">
        <v>291</v>
      </c>
      <c r="E384" s="60"/>
      <c r="F384" s="81"/>
      <c r="G384" s="371"/>
      <c r="H384" s="58"/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hidden="1" customHeight="1">
      <c r="A385" s="342"/>
      <c r="B385" s="57" t="s">
        <v>287</v>
      </c>
      <c r="C385" s="58" t="s">
        <v>79</v>
      </c>
      <c r="D385" s="59" t="s">
        <v>288</v>
      </c>
      <c r="E385" s="60"/>
      <c r="F385" s="81"/>
      <c r="G385" s="326"/>
      <c r="H385" s="58"/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hidden="1" customHeight="1">
      <c r="A386" s="342"/>
      <c r="B386" s="57" t="s">
        <v>267</v>
      </c>
      <c r="C386" s="58" t="s">
        <v>108</v>
      </c>
      <c r="D386" s="59"/>
      <c r="E386" s="60"/>
      <c r="F386" s="81"/>
      <c r="G386" s="120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hidden="1" customHeight="1">
      <c r="A387" s="342"/>
      <c r="B387" s="57" t="s">
        <v>452</v>
      </c>
      <c r="C387" s="58" t="s">
        <v>280</v>
      </c>
      <c r="D387" s="59" t="s">
        <v>291</v>
      </c>
      <c r="E387" s="60"/>
      <c r="F387" s="81"/>
      <c r="G387" s="1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422</v>
      </c>
      <c r="C388" s="58" t="s">
        <v>423</v>
      </c>
      <c r="D388" s="59" t="s">
        <v>121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422</v>
      </c>
      <c r="C389" s="58" t="s">
        <v>424</v>
      </c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75</v>
      </c>
      <c r="I572" s="94">
        <f>SUM(I381:I571)</f>
        <v>63</v>
      </c>
      <c r="J572" s="121">
        <f>SUM(J381:J571)</f>
        <v>0</v>
      </c>
      <c r="K572" s="121">
        <f>SUM(K381:K571)</f>
        <v>0</v>
      </c>
      <c r="L572" s="78">
        <f>IF(H572=0,0,(I572/H572*100))</f>
        <v>84</v>
      </c>
      <c r="M572" s="73">
        <f>IF(K572=0,0,(I572/K572*100))</f>
        <v>0</v>
      </c>
      <c r="N572" s="73">
        <v>3</v>
      </c>
      <c r="O572" s="73">
        <v>3</v>
      </c>
      <c r="P572" s="73">
        <f>N572/(N572+O572)*100</f>
        <v>50</v>
      </c>
      <c r="Q572" s="7"/>
      <c r="R572" s="7"/>
      <c r="S572" s="7"/>
      <c r="T572" s="7"/>
      <c r="U572" s="7"/>
      <c r="V572" s="7"/>
      <c r="W572" s="7"/>
    </row>
    <row r="573" spans="1:23" ht="15.2" hidden="1" customHeight="1">
      <c r="A573" s="314" t="s">
        <v>14</v>
      </c>
      <c r="B573" s="57" t="s">
        <v>267</v>
      </c>
      <c r="C573" s="58"/>
      <c r="D573" s="59"/>
      <c r="E573" s="60"/>
      <c r="F573" s="119"/>
      <c r="G573" s="366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5.2" hidden="1" customHeight="1">
      <c r="A574" s="314"/>
      <c r="B574" s="57" t="s">
        <v>144</v>
      </c>
      <c r="C574" s="58" t="s">
        <v>108</v>
      </c>
      <c r="D574" s="59"/>
      <c r="E574" s="60"/>
      <c r="F574" s="81"/>
      <c r="G574" s="366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5.2" hidden="1" customHeight="1">
      <c r="A575" s="314"/>
      <c r="B575" s="57" t="s">
        <v>426</v>
      </c>
      <c r="C575" s="58" t="s">
        <v>42</v>
      </c>
      <c r="D575" s="58" t="s">
        <v>101</v>
      </c>
      <c r="E575" s="60"/>
      <c r="F575" s="81"/>
      <c r="G575" s="366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82</v>
      </c>
      <c r="C576" s="58" t="s">
        <v>49</v>
      </c>
      <c r="D576" s="58" t="s">
        <v>49</v>
      </c>
      <c r="E576" s="60" t="s">
        <v>192</v>
      </c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5.2" hidden="1" customHeight="1" thickBot="1">
      <c r="A578" s="344" t="s">
        <v>722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2426</v>
      </c>
      <c r="I579" s="130">
        <f>I108+I248+I380+I572+I578</f>
        <v>2723</v>
      </c>
      <c r="J579" s="130">
        <f>J108+J248+J380+J572+J578</f>
        <v>0</v>
      </c>
      <c r="K579" s="130">
        <f>K108+K248+K380+K572+K578</f>
        <v>300</v>
      </c>
      <c r="L579" s="78">
        <f>IF(H579=0,0,(I579/H579*100))</f>
        <v>112.24237427864799</v>
      </c>
      <c r="M579" s="73">
        <f>IF(K579=0,0,(I579/K579*100))</f>
        <v>907.66666666666663</v>
      </c>
      <c r="N579" s="73">
        <f>N578+N572+N380+N248+N108</f>
        <v>68</v>
      </c>
      <c r="O579" s="73">
        <f>O578+O572+O380+O248+O108</f>
        <v>9</v>
      </c>
      <c r="P579" s="73">
        <f>N579/(N579+O579)*100</f>
        <v>88.311688311688314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3023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1.2460840890354492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1575</v>
      </c>
      <c r="I581" s="132">
        <f>I108</f>
        <v>1183</v>
      </c>
      <c r="J581" s="132">
        <f>J108</f>
        <v>0</v>
      </c>
      <c r="K581" s="132">
        <f>K108</f>
        <v>0</v>
      </c>
      <c r="L581" s="132">
        <f t="shared" si="0"/>
        <v>75.1111111111111</v>
      </c>
      <c r="M581" s="132">
        <f t="shared" si="0"/>
        <v>0</v>
      </c>
      <c r="N581" s="132">
        <f t="shared" si="0"/>
        <v>19</v>
      </c>
      <c r="O581" s="132">
        <f t="shared" si="0"/>
        <v>3</v>
      </c>
      <c r="P581" s="132">
        <f t="shared" si="0"/>
        <v>86.36363636363636</v>
      </c>
      <c r="Q581" s="7"/>
      <c r="R581" s="7"/>
      <c r="S581" s="7"/>
      <c r="T581" s="7"/>
      <c r="U581" s="7"/>
      <c r="V581" s="7"/>
      <c r="W581" s="7"/>
    </row>
    <row r="582" spans="1:23" ht="16.5" thickBot="1">
      <c r="A582" s="351" t="s">
        <v>383</v>
      </c>
      <c r="B582" s="351"/>
      <c r="C582" s="351"/>
      <c r="D582" s="351"/>
      <c r="E582" s="351"/>
      <c r="F582" s="131"/>
      <c r="G582" s="132"/>
      <c r="H582" s="132">
        <f>H134+H181+H195</f>
        <v>466</v>
      </c>
      <c r="I582" s="132">
        <f>I134+I181+I195</f>
        <v>583</v>
      </c>
      <c r="J582" s="132">
        <f>J134+J181+J195</f>
        <v>0</v>
      </c>
      <c r="K582" s="132">
        <f>K134+K181+K195</f>
        <v>0</v>
      </c>
      <c r="L582" s="132">
        <f>L248</f>
        <v>125.10729613733906</v>
      </c>
      <c r="M582" s="132">
        <f>M248</f>
        <v>0</v>
      </c>
      <c r="N582" s="132">
        <f>N248</f>
        <v>13</v>
      </c>
      <c r="O582" s="132">
        <f>O248</f>
        <v>3</v>
      </c>
      <c r="P582" s="132">
        <f>P248</f>
        <v>81.25</v>
      </c>
      <c r="Q582" s="7"/>
      <c r="R582" s="7"/>
      <c r="S582" s="7"/>
      <c r="T582" s="7"/>
      <c r="U582" s="7"/>
      <c r="V582" s="7"/>
      <c r="W582" s="7"/>
    </row>
    <row r="583" spans="1:23" ht="15.75" hidden="1">
      <c r="A583" s="351" t="s">
        <v>384</v>
      </c>
      <c r="B583" s="351"/>
      <c r="C583" s="351"/>
      <c r="D583" s="351"/>
      <c r="E583" s="351"/>
      <c r="F583" s="131"/>
      <c r="G583" s="132"/>
      <c r="H583" s="132">
        <f>H247+H212</f>
        <v>0</v>
      </c>
      <c r="I583" s="132">
        <f>I247+I212</f>
        <v>0</v>
      </c>
      <c r="J583" s="132">
        <f>J247+J212</f>
        <v>0</v>
      </c>
      <c r="K583" s="132">
        <f>K247+K212</f>
        <v>0</v>
      </c>
      <c r="L583" s="132" t="s">
        <v>385</v>
      </c>
      <c r="M583" s="132" t="s">
        <v>385</v>
      </c>
      <c r="N583" s="132" t="s">
        <v>385</v>
      </c>
      <c r="O583" s="132" t="s">
        <v>385</v>
      </c>
      <c r="P583" s="132"/>
      <c r="Q583" s="7"/>
      <c r="R583" s="7"/>
      <c r="S583" s="7"/>
      <c r="T583" s="7"/>
      <c r="U583" s="7"/>
      <c r="V583" s="7"/>
      <c r="W583" s="7"/>
    </row>
    <row r="584" spans="1:23" ht="16.5" thickBot="1">
      <c r="A584" s="351" t="s">
        <v>386</v>
      </c>
      <c r="B584" s="351"/>
      <c r="C584" s="351"/>
      <c r="D584" s="351"/>
      <c r="E584" s="351"/>
      <c r="F584" s="131"/>
      <c r="G584" s="132"/>
      <c r="H584" s="132">
        <f t="shared" ref="H584:O584" si="1">H287</f>
        <v>0</v>
      </c>
      <c r="I584" s="132">
        <f>I287</f>
        <v>652</v>
      </c>
      <c r="J584" s="132">
        <f>J287</f>
        <v>0</v>
      </c>
      <c r="K584" s="132">
        <f>K287</f>
        <v>300</v>
      </c>
      <c r="L584" s="132">
        <f t="shared" si="1"/>
        <v>0</v>
      </c>
      <c r="M584" s="132">
        <f t="shared" si="1"/>
        <v>217.33333333333334</v>
      </c>
      <c r="N584" s="132">
        <f t="shared" si="1"/>
        <v>0</v>
      </c>
      <c r="O584" s="132">
        <f t="shared" si="1"/>
        <v>0</v>
      </c>
      <c r="P584" s="132"/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387</v>
      </c>
      <c r="B585" s="351"/>
      <c r="C585" s="351"/>
      <c r="D585" s="351"/>
      <c r="E585" s="351"/>
      <c r="F585" s="131"/>
      <c r="G585" s="132"/>
      <c r="H585" s="132">
        <f t="shared" ref="H585:O585" si="2">H379+H324</f>
        <v>130</v>
      </c>
      <c r="I585" s="132">
        <f>I379+I324</f>
        <v>125</v>
      </c>
      <c r="J585" s="132">
        <f>J379+J324</f>
        <v>0</v>
      </c>
      <c r="K585" s="132">
        <f>K379+K324</f>
        <v>0</v>
      </c>
      <c r="L585" s="132">
        <f t="shared" si="2"/>
        <v>96.15384615384616</v>
      </c>
      <c r="M585" s="132">
        <f t="shared" si="2"/>
        <v>0</v>
      </c>
      <c r="N585" s="132">
        <f t="shared" si="2"/>
        <v>7</v>
      </c>
      <c r="O585" s="132">
        <f t="shared" si="2"/>
        <v>0</v>
      </c>
      <c r="P585" s="132">
        <f>P380</f>
        <v>100</v>
      </c>
      <c r="Q585" s="7"/>
      <c r="R585" s="7"/>
      <c r="S585" s="7"/>
      <c r="T585" s="7"/>
      <c r="U585" s="7"/>
      <c r="V585" s="7"/>
      <c r="W585" s="7"/>
    </row>
    <row r="586" spans="1:23" ht="16.5" thickBot="1">
      <c r="A586" s="351" t="s">
        <v>388</v>
      </c>
      <c r="B586" s="351"/>
      <c r="C586" s="351"/>
      <c r="D586" s="351"/>
      <c r="E586" s="351"/>
      <c r="F586" s="131"/>
      <c r="G586" s="132"/>
      <c r="H586" s="132">
        <f t="shared" ref="H586:P586" si="3">H572</f>
        <v>75</v>
      </c>
      <c r="I586" s="132">
        <f>I572</f>
        <v>63</v>
      </c>
      <c r="J586" s="132">
        <f>J572</f>
        <v>0</v>
      </c>
      <c r="K586" s="132">
        <f>K572</f>
        <v>0</v>
      </c>
      <c r="L586" s="132">
        <f t="shared" si="3"/>
        <v>84</v>
      </c>
      <c r="M586" s="132">
        <f t="shared" si="3"/>
        <v>0</v>
      </c>
      <c r="N586" s="132">
        <f t="shared" si="3"/>
        <v>3</v>
      </c>
      <c r="O586" s="132">
        <f t="shared" si="3"/>
        <v>3</v>
      </c>
      <c r="P586" s="132">
        <f t="shared" si="3"/>
        <v>50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428</v>
      </c>
      <c r="B587" s="351"/>
      <c r="C587" s="351"/>
      <c r="D587" s="351"/>
      <c r="E587" s="351"/>
      <c r="F587" s="131"/>
      <c r="G587" s="132"/>
      <c r="H587" s="132">
        <f t="shared" ref="H587:P587" si="4">H578</f>
        <v>0</v>
      </c>
      <c r="I587" s="132">
        <f>I578</f>
        <v>0</v>
      </c>
      <c r="J587" s="132">
        <f>J578</f>
        <v>0</v>
      </c>
      <c r="K587" s="132">
        <f>K578</f>
        <v>0</v>
      </c>
      <c r="L587" s="132">
        <f t="shared" si="4"/>
        <v>0</v>
      </c>
      <c r="M587" s="132">
        <f t="shared" si="4"/>
        <v>0</v>
      </c>
      <c r="N587" s="132">
        <f t="shared" si="4"/>
        <v>0</v>
      </c>
      <c r="O587" s="132">
        <f t="shared" si="4"/>
        <v>0</v>
      </c>
      <c r="P587" s="132" t="e">
        <f t="shared" si="4"/>
        <v>#DIV/0!</v>
      </c>
      <c r="Q587" s="7"/>
      <c r="R587" s="7"/>
      <c r="S587" s="7"/>
      <c r="T587" s="7"/>
      <c r="U587" s="7"/>
      <c r="V587" s="7"/>
      <c r="W587" s="7"/>
    </row>
    <row r="588" spans="1:23" ht="13.5" thickBo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"/>
      <c r="O588" s="3"/>
      <c r="P588" s="3"/>
      <c r="Q588" s="7"/>
      <c r="R588" s="7"/>
      <c r="S588" s="7"/>
      <c r="T588" s="7"/>
      <c r="U588" s="7"/>
      <c r="V588" s="7"/>
      <c r="W588" s="7"/>
    </row>
    <row r="589" spans="1:23" ht="15" thickTop="1">
      <c r="A589" s="353" t="s">
        <v>844</v>
      </c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134"/>
      <c r="O589" s="134"/>
      <c r="P589" s="134"/>
      <c r="Q589" s="7"/>
      <c r="R589" s="7"/>
      <c r="S589" s="7"/>
      <c r="T589" s="7"/>
      <c r="U589" s="7"/>
      <c r="V589" s="7"/>
      <c r="W589" s="7"/>
    </row>
    <row r="590" spans="1:23" ht="15">
      <c r="A590" s="135"/>
      <c r="B590" s="136"/>
      <c r="C590" s="137"/>
      <c r="D590" s="138"/>
      <c r="E590" s="136"/>
      <c r="F590" s="136"/>
      <c r="G590" s="139"/>
      <c r="H590" s="140"/>
      <c r="I590" s="141"/>
      <c r="J590" s="354" t="s">
        <v>390</v>
      </c>
      <c r="K590" s="354"/>
      <c r="L590" s="354"/>
      <c r="M590" s="354"/>
      <c r="N590" s="276"/>
      <c r="O590" s="276"/>
      <c r="P590" s="276"/>
      <c r="Q590" s="7"/>
      <c r="R590" s="7"/>
      <c r="S590" s="7"/>
      <c r="T590" s="7"/>
      <c r="U590" s="7"/>
      <c r="V590" s="7"/>
      <c r="W590" s="7"/>
    </row>
    <row r="591" spans="1:23" ht="15">
      <c r="A591" s="143"/>
      <c r="B591" s="144"/>
      <c r="C591" s="144"/>
      <c r="D591" s="145"/>
      <c r="E591" s="146"/>
      <c r="F591" s="144"/>
      <c r="G591" s="147"/>
      <c r="H591" s="148"/>
      <c r="I591" s="149"/>
      <c r="J591" s="150"/>
      <c r="K591" s="144"/>
      <c r="L591" s="144"/>
      <c r="M591" s="151"/>
      <c r="N591" s="151"/>
      <c r="O591" s="151"/>
      <c r="P591" s="151"/>
      <c r="Q591" s="7"/>
      <c r="R591" s="7"/>
      <c r="S591" s="7"/>
      <c r="T591" s="7"/>
      <c r="U591" s="7"/>
      <c r="V591" s="7"/>
      <c r="W591" s="7"/>
    </row>
    <row r="592" spans="1:23" ht="15.75">
      <c r="A592" s="347" t="s">
        <v>841</v>
      </c>
      <c r="B592" s="347"/>
      <c r="C592" s="347"/>
      <c r="D592" s="348" t="s">
        <v>843</v>
      </c>
      <c r="E592" s="348"/>
      <c r="F592" s="348"/>
      <c r="G592" s="348"/>
      <c r="H592" s="348"/>
      <c r="I592" s="348"/>
      <c r="J592" s="349" t="s">
        <v>391</v>
      </c>
      <c r="K592" s="349"/>
      <c r="L592" s="349"/>
      <c r="M592" s="349"/>
      <c r="N592" s="277"/>
      <c r="O592" s="277"/>
      <c r="P592" s="277"/>
      <c r="Q592" s="7"/>
      <c r="R592" s="7"/>
      <c r="S592" s="7"/>
      <c r="T592" s="7"/>
      <c r="U592" s="7"/>
      <c r="V592" s="7"/>
      <c r="W592" s="7"/>
    </row>
    <row r="593" spans="1:23" ht="15.75" thickBot="1">
      <c r="A593" s="355" t="s">
        <v>842</v>
      </c>
      <c r="B593" s="355"/>
      <c r="C593" s="355"/>
      <c r="D593" s="356" t="s">
        <v>392</v>
      </c>
      <c r="E593" s="356"/>
      <c r="F593" s="356"/>
      <c r="G593" s="356"/>
      <c r="H593" s="356"/>
      <c r="I593" s="356"/>
      <c r="J593" s="357" t="s">
        <v>393</v>
      </c>
      <c r="K593" s="357"/>
      <c r="L593" s="357"/>
      <c r="M593" s="357"/>
      <c r="N593" s="275"/>
      <c r="O593" s="275"/>
      <c r="P593" s="275"/>
      <c r="Q593" s="7"/>
      <c r="R593" s="7"/>
      <c r="S593" s="7"/>
      <c r="T593" s="7"/>
      <c r="U593" s="7"/>
      <c r="V593" s="7"/>
      <c r="W593" s="7"/>
    </row>
    <row r="594" spans="1:23" ht="15" thickTop="1">
      <c r="A594" s="154"/>
      <c r="B594" s="154"/>
      <c r="C594" s="154"/>
      <c r="D594" s="154"/>
      <c r="E594" s="155"/>
      <c r="F594" s="154"/>
      <c r="G594" s="155"/>
      <c r="H594" s="156"/>
      <c r="I594" s="156"/>
      <c r="J594" s="154"/>
      <c r="K594" s="154"/>
      <c r="L594" s="154"/>
      <c r="M594" s="154"/>
      <c r="N594" s="154"/>
      <c r="O594" s="154"/>
      <c r="P594" s="154"/>
      <c r="Q594" s="7"/>
      <c r="R594" s="7"/>
      <c r="S594" s="7"/>
      <c r="T594" s="7"/>
      <c r="U594" s="7"/>
      <c r="V594" s="7"/>
      <c r="W594" s="7"/>
    </row>
    <row r="595" spans="1:23" ht="14.25">
      <c r="A595" s="154" t="s">
        <v>394</v>
      </c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358" t="s">
        <v>395</v>
      </c>
      <c r="B596" s="358"/>
      <c r="C596" s="154">
        <f>Total!B37</f>
        <v>57589</v>
      </c>
      <c r="D596" s="157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396</v>
      </c>
      <c r="B597" s="358"/>
      <c r="C597" s="158">
        <f>Total!C37</f>
        <v>6904</v>
      </c>
      <c r="D597" s="159"/>
      <c r="E597" s="160"/>
      <c r="F597" s="7"/>
      <c r="G597" s="160"/>
      <c r="H597" s="161"/>
      <c r="I597" s="161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>
      <c r="C598" s="35">
        <f>SUM(C596:C597)</f>
        <v>64493</v>
      </c>
    </row>
  </sheetData>
  <sheetProtection selectLockedCells="1" selectUnlockedCells="1"/>
  <mergeCells count="79">
    <mergeCell ref="A585:E585"/>
    <mergeCell ref="A580:E580"/>
    <mergeCell ref="G580:K580"/>
    <mergeCell ref="B212:G212"/>
    <mergeCell ref="G381:G385"/>
    <mergeCell ref="G325:G327"/>
    <mergeCell ref="A572:F572"/>
    <mergeCell ref="A573:A577"/>
    <mergeCell ref="G573:G575"/>
    <mergeCell ref="A578:F578"/>
    <mergeCell ref="A579:G579"/>
    <mergeCell ref="L580:M580"/>
    <mergeCell ref="A581:E581"/>
    <mergeCell ref="A582:E582"/>
    <mergeCell ref="A583:E583"/>
    <mergeCell ref="A584:E584"/>
    <mergeCell ref="A596:B596"/>
    <mergeCell ref="A597:B597"/>
    <mergeCell ref="A586:E586"/>
    <mergeCell ref="A587:E587"/>
    <mergeCell ref="A588:M588"/>
    <mergeCell ref="A589:M589"/>
    <mergeCell ref="J590:M590"/>
    <mergeCell ref="A592:C592"/>
    <mergeCell ref="D592:I592"/>
    <mergeCell ref="J592:M592"/>
    <mergeCell ref="J593:M593"/>
    <mergeCell ref="A593:C593"/>
    <mergeCell ref="D593:I593"/>
    <mergeCell ref="N325:O325"/>
    <mergeCell ref="B379:G379"/>
    <mergeCell ref="A380:G380"/>
    <mergeCell ref="A381:A571"/>
    <mergeCell ref="H481:H483"/>
    <mergeCell ref="H506:H507"/>
    <mergeCell ref="I560:I561"/>
    <mergeCell ref="H562:H563"/>
    <mergeCell ref="B341:G341"/>
    <mergeCell ref="N250:O250"/>
    <mergeCell ref="N252:O252"/>
    <mergeCell ref="B287:G287"/>
    <mergeCell ref="B324:G324"/>
    <mergeCell ref="A109:A247"/>
    <mergeCell ref="G110:G117"/>
    <mergeCell ref="B134:G134"/>
    <mergeCell ref="G135:G140"/>
    <mergeCell ref="B195:G195"/>
    <mergeCell ref="N136:O136"/>
    <mergeCell ref="G196:G200"/>
    <mergeCell ref="B247:G247"/>
    <mergeCell ref="A248:F248"/>
    <mergeCell ref="A249:A379"/>
    <mergeCell ref="G250:G260"/>
    <mergeCell ref="N140:O140"/>
    <mergeCell ref="B181:G181"/>
    <mergeCell ref="G182:G190"/>
    <mergeCell ref="N182:O182"/>
    <mergeCell ref="N51:N57"/>
    <mergeCell ref="H69:H70"/>
    <mergeCell ref="B74:G74"/>
    <mergeCell ref="G75:G80"/>
    <mergeCell ref="B107:G107"/>
    <mergeCell ref="A108:F108"/>
    <mergeCell ref="A13:A107"/>
    <mergeCell ref="G14:G20"/>
    <mergeCell ref="B48:G48"/>
    <mergeCell ref="G49:G65"/>
    <mergeCell ref="N184:O184"/>
    <mergeCell ref="N8:O9"/>
    <mergeCell ref="P8:P11"/>
    <mergeCell ref="C9:F9"/>
    <mergeCell ref="D10:F10"/>
    <mergeCell ref="D11:F11"/>
    <mergeCell ref="D12:F12"/>
    <mergeCell ref="A3:K3"/>
    <mergeCell ref="B7:I7"/>
    <mergeCell ref="A8:G8"/>
    <mergeCell ref="H8:I9"/>
    <mergeCell ref="J8:K9"/>
  </mergeCells>
  <printOptions horizontalCentered="1"/>
  <pageMargins left="0.31496062992125984" right="0.31496062992125984" top="0.31496062992125984" bottom="0.31496062992125984" header="0.51181102362204722" footer="0.51181102362204722"/>
  <pageSetup paperSize="9" scale="55" firstPageNumber="0" orientation="portrait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E598"/>
  <sheetViews>
    <sheetView zoomScale="80" zoomScaleNormal="80" workbookViewId="0">
      <pane xSplit="6" ySplit="12" topLeftCell="G343" activePane="bottomRight" state="frozen"/>
      <selection pane="topRight" activeCell="G1" sqref="G1"/>
      <selection pane="bottomLeft" activeCell="A14" sqref="A14"/>
      <selection pane="bottomRight" activeCell="I384" sqref="I384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5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844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0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5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hidden="1" customHeight="1">
      <c r="A14" s="325"/>
      <c r="B14" s="57" t="s">
        <v>38</v>
      </c>
      <c r="C14" s="58" t="s">
        <v>42</v>
      </c>
      <c r="D14" s="59" t="s">
        <v>43</v>
      </c>
      <c r="E14" s="60"/>
      <c r="F14" s="61"/>
      <c r="G14" s="303"/>
      <c r="H14" s="62"/>
      <c r="I14" s="63"/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hidden="1" customHeight="1">
      <c r="A15" s="325"/>
      <c r="B15" s="57" t="s">
        <v>39</v>
      </c>
      <c r="C15" s="58" t="s">
        <v>42</v>
      </c>
      <c r="D15" s="59" t="s">
        <v>49</v>
      </c>
      <c r="E15" s="60"/>
      <c r="F15" s="61"/>
      <c r="G15" s="303"/>
      <c r="H15" s="62"/>
      <c r="I15" s="63"/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5.2" hidden="1" customHeight="1">
      <c r="A16" s="325"/>
      <c r="B16" s="57" t="s">
        <v>40</v>
      </c>
      <c r="C16" s="58" t="s">
        <v>42</v>
      </c>
      <c r="D16" s="59" t="s">
        <v>43</v>
      </c>
      <c r="E16" s="60"/>
      <c r="F16" s="61"/>
      <c r="G16" s="303"/>
      <c r="H16" s="62"/>
      <c r="I16" s="62"/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5.2" hidden="1" customHeight="1">
      <c r="A17" s="325"/>
      <c r="B17" s="57" t="s">
        <v>38</v>
      </c>
      <c r="C17" s="58" t="s">
        <v>42</v>
      </c>
      <c r="D17" s="59" t="s">
        <v>58</v>
      </c>
      <c r="E17" s="60"/>
      <c r="F17" s="61"/>
      <c r="G17" s="303"/>
      <c r="H17" s="62"/>
      <c r="I17" s="62"/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61</v>
      </c>
      <c r="C18" s="58" t="s">
        <v>42</v>
      </c>
      <c r="D18" s="59" t="s">
        <v>43</v>
      </c>
      <c r="E18" s="60"/>
      <c r="F18" s="61"/>
      <c r="G18" s="303"/>
      <c r="H18" s="62"/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41</v>
      </c>
      <c r="C19" s="59" t="s">
        <v>43</v>
      </c>
      <c r="D19" s="59" t="s">
        <v>43</v>
      </c>
      <c r="E19" s="60"/>
      <c r="F19" s="61"/>
      <c r="G19" s="303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454</v>
      </c>
      <c r="C20" s="58"/>
      <c r="D20" s="59"/>
      <c r="E20" s="60"/>
      <c r="F20" s="61"/>
      <c r="G20" s="303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customHeight="1">
      <c r="A29" s="325"/>
      <c r="B29" s="57" t="s">
        <v>38</v>
      </c>
      <c r="C29" s="58"/>
      <c r="D29" s="59"/>
      <c r="E29" s="60"/>
      <c r="F29" s="61"/>
      <c r="G29" s="379" t="s">
        <v>853</v>
      </c>
      <c r="H29" s="62">
        <v>410</v>
      </c>
      <c r="I29" s="62">
        <v>200</v>
      </c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customHeight="1">
      <c r="A30" s="325"/>
      <c r="B30" s="57" t="s">
        <v>39</v>
      </c>
      <c r="C30" s="58"/>
      <c r="D30" s="58"/>
      <c r="E30" s="60"/>
      <c r="F30" s="61"/>
      <c r="G30" s="371"/>
      <c r="H30" s="62">
        <v>500</v>
      </c>
      <c r="I30" s="62">
        <v>390</v>
      </c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customHeight="1">
      <c r="A31" s="325"/>
      <c r="B31" s="57" t="s">
        <v>40</v>
      </c>
      <c r="C31" s="58"/>
      <c r="D31" s="58"/>
      <c r="E31" s="60"/>
      <c r="F31" s="61"/>
      <c r="G31" s="371"/>
      <c r="H31" s="62">
        <v>400</v>
      </c>
      <c r="I31" s="62">
        <v>400</v>
      </c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customHeight="1" thickBot="1">
      <c r="A32" s="325"/>
      <c r="B32" s="57" t="s">
        <v>41</v>
      </c>
      <c r="C32" s="58"/>
      <c r="D32" s="59"/>
      <c r="E32" s="60"/>
      <c r="F32" s="61"/>
      <c r="G32" s="326"/>
      <c r="H32" s="62">
        <v>114</v>
      </c>
      <c r="I32" s="62">
        <v>114</v>
      </c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1424</v>
      </c>
      <c r="I48" s="69">
        <f>SUM(I13:I47)</f>
        <v>1104</v>
      </c>
      <c r="J48" s="70">
        <f>SUM(J13:J47)</f>
        <v>0</v>
      </c>
      <c r="K48" s="70">
        <f>SUM(K13:K47)</f>
        <v>0</v>
      </c>
      <c r="L48" s="71">
        <f>IF(H48=0,0,(I48/H48*100))</f>
        <v>77.528089887640448</v>
      </c>
      <c r="M48" s="72">
        <f>IF(K48=0,0,(J48/K48*100))</f>
        <v>0</v>
      </c>
      <c r="N48" s="72">
        <v>8</v>
      </c>
      <c r="O48" s="72">
        <v>2</v>
      </c>
      <c r="P48" s="73">
        <f>N48/(N48+O48)*100</f>
        <v>80</v>
      </c>
      <c r="Q48" s="7"/>
      <c r="R48" s="7"/>
      <c r="S48" s="7"/>
      <c r="T48" s="7"/>
      <c r="U48" s="7"/>
      <c r="V48" s="7"/>
      <c r="W48" s="7"/>
    </row>
    <row r="49" spans="1:23" ht="17.25" customHeight="1">
      <c r="A49" s="325"/>
      <c r="B49" s="268" t="s">
        <v>544</v>
      </c>
      <c r="C49" s="269" t="s">
        <v>91</v>
      </c>
      <c r="D49" s="59" t="s">
        <v>547</v>
      </c>
      <c r="E49" s="60"/>
      <c r="F49" s="61"/>
      <c r="G49" s="334"/>
      <c r="H49" s="270">
        <v>20</v>
      </c>
      <c r="I49" s="270">
        <v>24</v>
      </c>
      <c r="J49" s="58"/>
      <c r="K49" s="55"/>
      <c r="L49" s="55"/>
      <c r="M49" s="56"/>
      <c r="N49" s="56"/>
      <c r="O49" s="56"/>
      <c r="P49" s="56"/>
      <c r="Q49" s="280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38</v>
      </c>
      <c r="C50" s="58" t="s">
        <v>42</v>
      </c>
      <c r="D50" s="59" t="s">
        <v>79</v>
      </c>
      <c r="E50" s="60"/>
      <c r="F50" s="61"/>
      <c r="G50" s="334"/>
      <c r="H50" s="62">
        <v>150</v>
      </c>
      <c r="I50" s="62">
        <v>270</v>
      </c>
      <c r="J50" s="58"/>
      <c r="K50" s="55"/>
      <c r="L50" s="55"/>
      <c r="M50" s="56"/>
      <c r="N50" s="56"/>
      <c r="O50" s="56"/>
      <c r="P50" s="56"/>
      <c r="Q50" s="280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38</v>
      </c>
      <c r="C51" s="58" t="s">
        <v>42</v>
      </c>
      <c r="D51" s="59" t="s">
        <v>126</v>
      </c>
      <c r="E51" s="60"/>
      <c r="F51" s="61"/>
      <c r="G51" s="334"/>
      <c r="H51" s="62">
        <v>260</v>
      </c>
      <c r="I51" s="62">
        <v>160</v>
      </c>
      <c r="J51" s="58"/>
      <c r="K51" s="55"/>
      <c r="L51" s="55"/>
      <c r="M51" s="56"/>
      <c r="N51" s="302"/>
      <c r="O51" s="56"/>
      <c r="P51" s="56"/>
      <c r="Q51" s="280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57" t="s">
        <v>39</v>
      </c>
      <c r="C52" s="58" t="s">
        <v>42</v>
      </c>
      <c r="D52" s="59" t="s">
        <v>79</v>
      </c>
      <c r="E52" s="60"/>
      <c r="F52" s="61"/>
      <c r="G52" s="334"/>
      <c r="H52" s="64">
        <v>500</v>
      </c>
      <c r="I52" s="64">
        <v>405</v>
      </c>
      <c r="J52" s="58"/>
      <c r="K52" s="55"/>
      <c r="L52" s="55"/>
      <c r="M52" s="56"/>
      <c r="N52" s="302"/>
      <c r="O52" s="56"/>
      <c r="P52" s="56"/>
      <c r="Q52" s="280">
        <v>0</v>
      </c>
      <c r="R52" s="7"/>
      <c r="S52" s="7"/>
      <c r="T52" s="7"/>
      <c r="U52" s="7"/>
      <c r="V52" s="7"/>
      <c r="W52" s="7"/>
    </row>
    <row r="53" spans="1:23" ht="15.2" customHeight="1">
      <c r="A53" s="325"/>
      <c r="B53" s="57" t="s">
        <v>39</v>
      </c>
      <c r="C53" s="58" t="s">
        <v>42</v>
      </c>
      <c r="D53" s="59" t="s">
        <v>126</v>
      </c>
      <c r="E53" s="60"/>
      <c r="F53" s="61"/>
      <c r="G53" s="334"/>
      <c r="H53" s="64"/>
      <c r="I53" s="64">
        <v>100</v>
      </c>
      <c r="J53" s="58"/>
      <c r="K53" s="55"/>
      <c r="L53" s="55"/>
      <c r="M53" s="56"/>
      <c r="N53" s="302"/>
      <c r="O53" s="56"/>
      <c r="P53" s="56"/>
      <c r="Q53" s="280">
        <v>0</v>
      </c>
      <c r="R53" s="7"/>
      <c r="S53" s="7"/>
      <c r="T53" s="7"/>
      <c r="U53" s="7"/>
      <c r="V53" s="7"/>
      <c r="W53" s="7"/>
    </row>
    <row r="54" spans="1:23" ht="15.2" customHeight="1">
      <c r="A54" s="325"/>
      <c r="B54" s="57" t="s">
        <v>40</v>
      </c>
      <c r="C54" s="58" t="s">
        <v>42</v>
      </c>
      <c r="D54" s="59" t="s">
        <v>79</v>
      </c>
      <c r="E54" s="60"/>
      <c r="F54" s="61"/>
      <c r="G54" s="334"/>
      <c r="H54" s="64">
        <v>400</v>
      </c>
      <c r="I54" s="64">
        <v>180</v>
      </c>
      <c r="J54" s="58"/>
      <c r="K54" s="55"/>
      <c r="L54" s="55"/>
      <c r="M54" s="56"/>
      <c r="N54" s="302"/>
      <c r="O54" s="56"/>
      <c r="P54" s="56"/>
      <c r="Q54" s="280">
        <v>0</v>
      </c>
      <c r="R54" s="7"/>
      <c r="S54" s="7"/>
      <c r="T54" s="7"/>
      <c r="U54" s="7"/>
      <c r="V54" s="7"/>
      <c r="W54" s="7"/>
    </row>
    <row r="55" spans="1:23" ht="15.2" customHeight="1" thickBot="1">
      <c r="A55" s="325"/>
      <c r="B55" s="57" t="s">
        <v>41</v>
      </c>
      <c r="C55" s="59" t="s">
        <v>79</v>
      </c>
      <c r="D55" s="59" t="s">
        <v>79</v>
      </c>
      <c r="E55" s="60"/>
      <c r="F55" s="61"/>
      <c r="G55" s="334"/>
      <c r="H55" s="64">
        <v>114</v>
      </c>
      <c r="I55" s="64">
        <v>104</v>
      </c>
      <c r="J55" s="58"/>
      <c r="K55" s="55"/>
      <c r="L55" s="55"/>
      <c r="M55" s="56"/>
      <c r="N55" s="302"/>
      <c r="O55" s="56"/>
      <c r="P55" s="56"/>
      <c r="Q55" s="280">
        <v>0</v>
      </c>
      <c r="R55" s="7"/>
      <c r="S55" s="7"/>
      <c r="T55" s="7"/>
      <c r="U55" s="7"/>
      <c r="V55" s="7"/>
      <c r="W55" s="7"/>
    </row>
    <row r="56" spans="1:23" ht="15.2" hidden="1" customHeight="1">
      <c r="A56" s="325"/>
      <c r="B56" s="57" t="s">
        <v>40</v>
      </c>
      <c r="C56" s="58" t="s">
        <v>42</v>
      </c>
      <c r="D56" s="59" t="s">
        <v>43</v>
      </c>
      <c r="E56" s="60"/>
      <c r="F56" s="61"/>
      <c r="G56" s="334"/>
      <c r="H56" s="64"/>
      <c r="I56" s="64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2.75" hidden="1" customHeight="1">
      <c r="A57" s="325"/>
      <c r="B57" s="57" t="s">
        <v>64</v>
      </c>
      <c r="C57" s="58" t="s">
        <v>42</v>
      </c>
      <c r="D57" s="59" t="s">
        <v>43</v>
      </c>
      <c r="E57" s="60"/>
      <c r="F57" s="61"/>
      <c r="G57" s="334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57" t="s">
        <v>63</v>
      </c>
      <c r="C58" s="58" t="s">
        <v>54</v>
      </c>
      <c r="D58" s="59" t="s">
        <v>43</v>
      </c>
      <c r="E58" s="60"/>
      <c r="F58" s="61"/>
      <c r="G58" s="334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38</v>
      </c>
      <c r="C59" s="58" t="s">
        <v>42</v>
      </c>
      <c r="D59" s="59" t="s">
        <v>43</v>
      </c>
      <c r="E59" s="60"/>
      <c r="F59" s="61"/>
      <c r="G59" s="334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62</v>
      </c>
      <c r="C60" s="58" t="s">
        <v>186</v>
      </c>
      <c r="D60" s="58" t="s">
        <v>186</v>
      </c>
      <c r="E60" s="60"/>
      <c r="F60" s="61"/>
      <c r="G60" s="334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34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34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34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34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34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1444</v>
      </c>
      <c r="I74" s="77">
        <f>SUM(I49:I73)</f>
        <v>1243</v>
      </c>
      <c r="J74" s="77">
        <f>SUM(J49:J73)</f>
        <v>0</v>
      </c>
      <c r="K74" s="77">
        <f>SUM(K49:K73)</f>
        <v>0</v>
      </c>
      <c r="L74" s="78">
        <f>IF(H74=0,0,(I74/H74*100))</f>
        <v>86.0803324099723</v>
      </c>
      <c r="M74" s="73">
        <f>IF(K74=0,0,(I74/K74*100))</f>
        <v>0</v>
      </c>
      <c r="N74" s="73">
        <v>13</v>
      </c>
      <c r="O74" s="73">
        <v>1</v>
      </c>
      <c r="P74" s="73">
        <f>N74/(N74+O74)*100</f>
        <v>92.857142857142861</v>
      </c>
      <c r="Q74" s="7"/>
      <c r="R74" s="7"/>
      <c r="S74" s="7"/>
      <c r="T74" s="7"/>
      <c r="U74" s="7"/>
      <c r="V74" s="7"/>
      <c r="W74" s="7"/>
    </row>
    <row r="75" spans="1:23" ht="12.75" hidden="1" customHeight="1" thickBot="1">
      <c r="A75" s="325"/>
      <c r="B75" s="75" t="s">
        <v>770</v>
      </c>
      <c r="C75" s="58" t="s">
        <v>108</v>
      </c>
      <c r="D75" s="58"/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1444</v>
      </c>
      <c r="I108" s="77">
        <f>I74+I107</f>
        <v>1243</v>
      </c>
      <c r="J108" s="77">
        <f>J74+J107+J48</f>
        <v>0</v>
      </c>
      <c r="K108" s="77">
        <f>K74+K107+K48</f>
        <v>0</v>
      </c>
      <c r="L108" s="78">
        <f>IF(H108=0,0,(I108/H108*100))</f>
        <v>86.0803324099723</v>
      </c>
      <c r="M108" s="73">
        <f>IF(K108=0,0,(I108/K108*100))</f>
        <v>0</v>
      </c>
      <c r="N108" s="77">
        <f>N48+N74</f>
        <v>21</v>
      </c>
      <c r="O108" s="77">
        <f>O48+O74</f>
        <v>3</v>
      </c>
      <c r="P108" s="73">
        <f>N108/(N108+O108)*100</f>
        <v>87.5</v>
      </c>
      <c r="Q108" s="7"/>
      <c r="R108" s="7"/>
      <c r="S108" s="7"/>
      <c r="T108" s="7"/>
      <c r="U108" s="7"/>
      <c r="V108" s="7"/>
      <c r="W108" s="7"/>
    </row>
    <row r="109" spans="1:23" ht="12.75" hidden="1" customHeight="1">
      <c r="A109" s="314" t="s">
        <v>106</v>
      </c>
      <c r="B109" s="57" t="s">
        <v>435</v>
      </c>
      <c r="C109" s="58" t="s">
        <v>108</v>
      </c>
      <c r="D109" s="59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567</v>
      </c>
      <c r="C110" s="58" t="s">
        <v>79</v>
      </c>
      <c r="D110" s="58" t="s">
        <v>79</v>
      </c>
      <c r="E110" s="60"/>
      <c r="F110" s="81"/>
      <c r="G110" s="315"/>
      <c r="H110" s="62">
        <v>5</v>
      </c>
      <c r="I110" s="62"/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2" customHeight="1">
      <c r="A111" s="314"/>
      <c r="B111" s="57" t="s">
        <v>80</v>
      </c>
      <c r="C111" s="58" t="s">
        <v>42</v>
      </c>
      <c r="D111" s="58" t="s">
        <v>523</v>
      </c>
      <c r="E111" s="60"/>
      <c r="F111" s="81"/>
      <c r="G111" s="315"/>
      <c r="H111" s="62">
        <v>4</v>
      </c>
      <c r="I111" s="62"/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5.2" customHeight="1">
      <c r="A112" s="314"/>
      <c r="B112" s="57" t="s">
        <v>461</v>
      </c>
      <c r="C112" s="58" t="s">
        <v>108</v>
      </c>
      <c r="D112" s="58" t="s">
        <v>101</v>
      </c>
      <c r="E112" s="60"/>
      <c r="F112" s="81"/>
      <c r="G112" s="315"/>
      <c r="H112" s="62">
        <v>8</v>
      </c>
      <c r="I112" s="62"/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2.75" customHeight="1">
      <c r="A113" s="314"/>
      <c r="B113" s="57" t="s">
        <v>854</v>
      </c>
      <c r="C113" s="58" t="s">
        <v>108</v>
      </c>
      <c r="D113" s="58"/>
      <c r="E113" s="60"/>
      <c r="F113" s="81"/>
      <c r="G113" s="315"/>
      <c r="H113" s="62">
        <v>100</v>
      </c>
      <c r="I113" s="62">
        <v>100</v>
      </c>
      <c r="J113" s="58"/>
      <c r="K113" s="83"/>
      <c r="L113" s="83"/>
      <c r="M113" s="84"/>
      <c r="N113" s="84"/>
      <c r="O113" s="84"/>
      <c r="P113" s="84"/>
      <c r="Q113" s="280"/>
      <c r="R113" s="7"/>
      <c r="S113" s="7"/>
      <c r="T113" s="7"/>
      <c r="U113" s="7"/>
      <c r="V113" s="7"/>
      <c r="W113" s="7"/>
    </row>
    <row r="114" spans="1:23" ht="12.75" customHeight="1">
      <c r="A114" s="314"/>
      <c r="B114" s="57" t="s">
        <v>634</v>
      </c>
      <c r="C114" s="58"/>
      <c r="D114" s="58" t="s">
        <v>331</v>
      </c>
      <c r="E114" s="60"/>
      <c r="F114" s="81"/>
      <c r="G114" s="315"/>
      <c r="H114" s="62">
        <v>100</v>
      </c>
      <c r="I114" s="62">
        <v>80</v>
      </c>
      <c r="J114" s="58"/>
      <c r="K114" s="83"/>
      <c r="L114" s="83"/>
      <c r="M114" s="84"/>
      <c r="N114" s="84"/>
      <c r="O114" s="84"/>
      <c r="P114" s="84"/>
      <c r="Q114" s="280"/>
      <c r="R114" s="7"/>
      <c r="S114" s="7"/>
      <c r="T114" s="7"/>
      <c r="U114" s="7"/>
      <c r="V114" s="7"/>
      <c r="W114" s="7"/>
    </row>
    <row r="115" spans="1:23" ht="12.75" customHeight="1">
      <c r="A115" s="314"/>
      <c r="B115" s="57" t="s">
        <v>160</v>
      </c>
      <c r="C115" s="58" t="s">
        <v>108</v>
      </c>
      <c r="D115" s="58"/>
      <c r="E115" s="60"/>
      <c r="F115" s="81"/>
      <c r="G115" s="315"/>
      <c r="H115" s="62">
        <v>60</v>
      </c>
      <c r="I115" s="62">
        <v>64</v>
      </c>
      <c r="J115" s="58"/>
      <c r="K115" s="83"/>
      <c r="L115" s="83"/>
      <c r="M115" s="84"/>
      <c r="N115" s="84"/>
      <c r="O115" s="84"/>
      <c r="P115" s="84"/>
      <c r="Q115" s="280"/>
      <c r="R115" s="7"/>
      <c r="S115" s="7"/>
      <c r="T115" s="7"/>
      <c r="U115" s="7"/>
      <c r="V115" s="7"/>
      <c r="W115" s="7"/>
    </row>
    <row r="116" spans="1:23" ht="12.75" customHeight="1">
      <c r="A116" s="314"/>
      <c r="B116" s="57" t="s">
        <v>544</v>
      </c>
      <c r="C116" s="58" t="s">
        <v>91</v>
      </c>
      <c r="D116" s="58" t="s">
        <v>547</v>
      </c>
      <c r="E116" s="60"/>
      <c r="F116" s="81"/>
      <c r="G116" s="315"/>
      <c r="H116" s="62">
        <v>20</v>
      </c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customHeight="1" thickBot="1">
      <c r="A117" s="314"/>
      <c r="B117" s="57" t="s">
        <v>460</v>
      </c>
      <c r="C117" s="58" t="s">
        <v>79</v>
      </c>
      <c r="D117" s="58" t="s">
        <v>79</v>
      </c>
      <c r="E117" s="60"/>
      <c r="F117" s="81"/>
      <c r="G117" s="315"/>
      <c r="H117" s="62"/>
      <c r="I117" s="62">
        <v>20</v>
      </c>
      <c r="J117" s="58"/>
      <c r="K117" s="83"/>
      <c r="L117" s="83"/>
      <c r="M117" s="84"/>
      <c r="N117" s="84"/>
      <c r="O117" s="84"/>
      <c r="P117" s="84"/>
      <c r="Q117" s="280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297</v>
      </c>
      <c r="I134" s="77">
        <f>SUM(I109:I133)</f>
        <v>264</v>
      </c>
      <c r="J134" s="77">
        <f>SUM(J109:J133)</f>
        <v>0</v>
      </c>
      <c r="K134" s="77">
        <f>SUM(K109:K133)</f>
        <v>0</v>
      </c>
      <c r="L134" s="78">
        <f>IF(H134=0,0,(I134/H134*100))</f>
        <v>88.888888888888886</v>
      </c>
      <c r="M134" s="73">
        <f>IF(J134=0,0,(K134/J134*100))</f>
        <v>0</v>
      </c>
      <c r="N134" s="73">
        <v>7</v>
      </c>
      <c r="O134" s="73">
        <v>0</v>
      </c>
      <c r="P134" s="73">
        <f>N134/(N134+O134)*100</f>
        <v>100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135</v>
      </c>
      <c r="C135" s="58" t="s">
        <v>42</v>
      </c>
      <c r="D135" s="58" t="s">
        <v>774</v>
      </c>
      <c r="E135" s="60"/>
      <c r="F135" s="81"/>
      <c r="G135" s="363"/>
      <c r="H135" s="58">
        <v>100</v>
      </c>
      <c r="I135" s="58">
        <v>100</v>
      </c>
      <c r="J135" s="58"/>
      <c r="K135" s="83"/>
      <c r="L135" s="83"/>
      <c r="M135" s="84"/>
      <c r="N135" s="84"/>
      <c r="O135" s="84"/>
      <c r="P135" s="84"/>
      <c r="Q135" s="280"/>
      <c r="R135" s="7"/>
      <c r="S135" s="7"/>
      <c r="T135" s="7"/>
      <c r="U135" s="7"/>
      <c r="V135" s="7"/>
      <c r="W135" s="7"/>
    </row>
    <row r="136" spans="1:23" ht="15.2" customHeight="1">
      <c r="A136" s="314"/>
      <c r="B136" s="57" t="s">
        <v>470</v>
      </c>
      <c r="C136" s="58"/>
      <c r="D136" s="59" t="s">
        <v>126</v>
      </c>
      <c r="E136" s="60"/>
      <c r="F136" s="81"/>
      <c r="G136" s="363"/>
      <c r="H136" s="58">
        <v>30</v>
      </c>
      <c r="I136" s="58">
        <v>30</v>
      </c>
      <c r="J136" s="58"/>
      <c r="K136" s="83"/>
      <c r="L136" s="83"/>
      <c r="M136" s="84"/>
      <c r="N136" s="327"/>
      <c r="O136" s="327"/>
      <c r="P136" s="84"/>
      <c r="Q136" s="280">
        <v>0</v>
      </c>
      <c r="R136" s="7"/>
      <c r="S136" s="7"/>
      <c r="T136" s="7"/>
      <c r="U136" s="7"/>
      <c r="V136" s="7"/>
      <c r="W136" s="7"/>
    </row>
    <row r="137" spans="1:23" ht="15.2" customHeight="1">
      <c r="A137" s="314"/>
      <c r="B137" s="57" t="s">
        <v>738</v>
      </c>
      <c r="C137" s="58" t="s">
        <v>42</v>
      </c>
      <c r="D137" s="59" t="s">
        <v>127</v>
      </c>
      <c r="E137" s="60"/>
      <c r="F137" s="81"/>
      <c r="G137" s="363"/>
      <c r="H137" s="58">
        <v>8</v>
      </c>
      <c r="I137" s="58">
        <v>8</v>
      </c>
      <c r="J137" s="58"/>
      <c r="K137" s="83"/>
      <c r="L137" s="83"/>
      <c r="M137" s="84"/>
      <c r="N137" s="84"/>
      <c r="O137" s="84"/>
      <c r="P137" s="73"/>
      <c r="Q137" s="280">
        <v>0</v>
      </c>
      <c r="R137" s="7"/>
      <c r="S137" s="7"/>
      <c r="T137" s="7"/>
      <c r="U137" s="7"/>
      <c r="V137" s="7"/>
      <c r="W137" s="7"/>
    </row>
    <row r="138" spans="1:23" ht="15.2" customHeight="1">
      <c r="A138" s="314"/>
      <c r="B138" s="57" t="s">
        <v>738</v>
      </c>
      <c r="C138" s="58" t="s">
        <v>42</v>
      </c>
      <c r="D138" s="59" t="s">
        <v>226</v>
      </c>
      <c r="E138" s="60"/>
      <c r="F138" s="81"/>
      <c r="G138" s="363"/>
      <c r="H138" s="58">
        <v>30</v>
      </c>
      <c r="I138" s="58">
        <v>30</v>
      </c>
      <c r="J138" s="58"/>
      <c r="K138" s="83"/>
      <c r="L138" s="83"/>
      <c r="M138" s="84"/>
      <c r="N138" s="84"/>
      <c r="O138" s="84"/>
      <c r="P138" s="84"/>
      <c r="Q138" s="280">
        <v>0</v>
      </c>
      <c r="R138" s="7"/>
      <c r="S138" s="7"/>
      <c r="T138" s="7"/>
      <c r="U138" s="7"/>
      <c r="V138" s="7"/>
      <c r="W138" s="7"/>
    </row>
    <row r="139" spans="1:23" ht="15.2" customHeight="1">
      <c r="A139" s="314"/>
      <c r="B139" s="57" t="s">
        <v>89</v>
      </c>
      <c r="C139" s="58" t="s">
        <v>79</v>
      </c>
      <c r="D139" s="59" t="s">
        <v>523</v>
      </c>
      <c r="E139" s="60"/>
      <c r="F139" s="81"/>
      <c r="G139" s="363"/>
      <c r="H139" s="58">
        <v>4</v>
      </c>
      <c r="I139" s="58">
        <v>4</v>
      </c>
      <c r="J139" s="58"/>
      <c r="K139" s="83"/>
      <c r="L139" s="83"/>
      <c r="M139" s="84"/>
      <c r="N139" s="84"/>
      <c r="O139" s="84"/>
      <c r="P139" s="84"/>
      <c r="Q139" s="280">
        <v>0</v>
      </c>
      <c r="R139" s="7"/>
      <c r="S139" s="7"/>
      <c r="T139" s="7"/>
      <c r="U139" s="7"/>
      <c r="V139" s="7"/>
      <c r="W139" s="7"/>
    </row>
    <row r="140" spans="1:23" ht="12.75" customHeight="1">
      <c r="A140" s="314"/>
      <c r="B140" s="57" t="s">
        <v>89</v>
      </c>
      <c r="C140" s="58" t="s">
        <v>79</v>
      </c>
      <c r="D140" s="58" t="s">
        <v>521</v>
      </c>
      <c r="E140" s="60"/>
      <c r="F140" s="81"/>
      <c r="G140" s="363"/>
      <c r="H140" s="62">
        <v>4</v>
      </c>
      <c r="I140" s="62">
        <v>4</v>
      </c>
      <c r="J140" s="58"/>
      <c r="K140" s="83"/>
      <c r="L140" s="83"/>
      <c r="M140" s="84"/>
      <c r="N140" s="327"/>
      <c r="O140" s="327"/>
      <c r="P140" s="84"/>
      <c r="Q140" s="280">
        <v>0</v>
      </c>
      <c r="R140" s="7"/>
      <c r="S140" s="7"/>
      <c r="T140" s="7"/>
      <c r="U140" s="7"/>
      <c r="V140" s="7"/>
      <c r="W140" s="7"/>
    </row>
    <row r="141" spans="1:23" ht="12.75" customHeight="1">
      <c r="A141" s="314"/>
      <c r="B141" s="57" t="s">
        <v>450</v>
      </c>
      <c r="C141" s="58" t="s">
        <v>127</v>
      </c>
      <c r="D141" s="58" t="s">
        <v>298</v>
      </c>
      <c r="E141" s="60"/>
      <c r="F141" s="81"/>
      <c r="G141" s="82"/>
      <c r="H141" s="62">
        <v>40</v>
      </c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2.75" customHeight="1" thickBot="1">
      <c r="A142" s="314"/>
      <c r="B142" s="57" t="s">
        <v>118</v>
      </c>
      <c r="C142" s="58" t="s">
        <v>42</v>
      </c>
      <c r="D142" s="58" t="s">
        <v>79</v>
      </c>
      <c r="E142" s="60"/>
      <c r="F142" s="81"/>
      <c r="G142" s="82"/>
      <c r="H142" s="62"/>
      <c r="I142" s="62">
        <v>42</v>
      </c>
      <c r="J142" s="58"/>
      <c r="K142" s="83"/>
      <c r="L142" s="83"/>
      <c r="M142" s="84"/>
      <c r="N142" s="84"/>
      <c r="O142" s="84"/>
      <c r="P142" s="84"/>
      <c r="Q142" s="280">
        <v>0</v>
      </c>
      <c r="R142" s="7"/>
      <c r="S142" s="7"/>
      <c r="T142" s="7"/>
      <c r="U142" s="7"/>
      <c r="V142" s="7"/>
      <c r="W142" s="7"/>
    </row>
    <row r="143" spans="1:23" ht="12.75" hidden="1" customHeight="1">
      <c r="A143" s="314"/>
      <c r="B143" s="57" t="s">
        <v>447</v>
      </c>
      <c r="C143" s="58" t="s">
        <v>108</v>
      </c>
      <c r="D143" s="59"/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455</v>
      </c>
      <c r="C144" s="58" t="s">
        <v>108</v>
      </c>
      <c r="D144" s="59"/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252</v>
      </c>
      <c r="C145" s="58" t="s">
        <v>119</v>
      </c>
      <c r="D145" s="58" t="s">
        <v>119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436</v>
      </c>
      <c r="C146" s="58" t="s">
        <v>42</v>
      </c>
      <c r="D146" s="59" t="s">
        <v>58</v>
      </c>
      <c r="E146" s="60" t="s">
        <v>73</v>
      </c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436</v>
      </c>
      <c r="C147" s="58" t="s">
        <v>42</v>
      </c>
      <c r="D147" s="59" t="s">
        <v>49</v>
      </c>
      <c r="E147" s="60" t="s">
        <v>72</v>
      </c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/>
      <c r="C148" s="58"/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216</v>
      </c>
      <c r="I181" s="77">
        <f>SUM(I135:I180)</f>
        <v>218</v>
      </c>
      <c r="J181" s="77">
        <f>SUM(J135:J180)</f>
        <v>0</v>
      </c>
      <c r="K181" s="77">
        <f>SUM(K135:K180)</f>
        <v>0</v>
      </c>
      <c r="L181" s="78">
        <f>IF(H181=0,0,(I181/H181*100))</f>
        <v>100.92592592592592</v>
      </c>
      <c r="M181" s="73">
        <f>IF(K181=0,0,(I181/K181*100))</f>
        <v>0</v>
      </c>
      <c r="N181" s="73">
        <v>7</v>
      </c>
      <c r="O181" s="73">
        <v>0</v>
      </c>
      <c r="P181" s="73">
        <f>N181/(N181+O181)*100</f>
        <v>100</v>
      </c>
      <c r="Q181" s="7"/>
      <c r="R181" s="7"/>
      <c r="S181" s="7"/>
      <c r="T181" s="7"/>
      <c r="U181" s="7"/>
      <c r="V181" s="7"/>
      <c r="W181" s="7"/>
    </row>
    <row r="182" spans="1:23" ht="15.2" hidden="1" customHeight="1" thickBot="1">
      <c r="A182" s="314"/>
      <c r="B182" s="57" t="s">
        <v>80</v>
      </c>
      <c r="C182" s="58" t="s">
        <v>42</v>
      </c>
      <c r="D182" s="58" t="s">
        <v>152</v>
      </c>
      <c r="E182" s="60"/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hidden="1" customHeight="1" thickBot="1">
      <c r="A183" s="314"/>
      <c r="B183" s="57" t="s">
        <v>401</v>
      </c>
      <c r="C183" s="58" t="s">
        <v>79</v>
      </c>
      <c r="D183" s="58" t="s">
        <v>79</v>
      </c>
      <c r="E183" s="60"/>
      <c r="F183" s="81"/>
      <c r="G183" s="341"/>
      <c r="H183" s="58"/>
      <c r="I183" s="58"/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hidden="1" customHeight="1">
      <c r="A184" s="314"/>
      <c r="B184" s="57" t="s">
        <v>460</v>
      </c>
      <c r="C184" s="58" t="s">
        <v>79</v>
      </c>
      <c r="D184" s="58" t="s">
        <v>79</v>
      </c>
      <c r="E184" s="60"/>
      <c r="F184" s="81"/>
      <c r="G184" s="341"/>
      <c r="H184" s="58"/>
      <c r="I184" s="58"/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2.75" hidden="1" customHeight="1">
      <c r="A185" s="314"/>
      <c r="B185" s="57" t="s">
        <v>118</v>
      </c>
      <c r="C185" s="59" t="s">
        <v>42</v>
      </c>
      <c r="D185" s="59" t="s">
        <v>111</v>
      </c>
      <c r="E185" s="60"/>
      <c r="F185" s="81"/>
      <c r="G185" s="341"/>
      <c r="H185" s="58"/>
      <c r="I185" s="58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2.75" hidden="1" customHeight="1">
      <c r="A186" s="314"/>
      <c r="B186" s="57" t="s">
        <v>118</v>
      </c>
      <c r="C186" s="59" t="s">
        <v>42</v>
      </c>
      <c r="D186" s="58" t="s">
        <v>79</v>
      </c>
      <c r="E186" s="60"/>
      <c r="F186" s="81"/>
      <c r="G186" s="341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503</v>
      </c>
      <c r="C187" s="58"/>
      <c r="D187" s="58" t="s">
        <v>79</v>
      </c>
      <c r="E187" s="60"/>
      <c r="F187" s="81"/>
      <c r="G187" s="341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 thickBot="1">
      <c r="A188" s="314"/>
      <c r="B188" s="57" t="s">
        <v>228</v>
      </c>
      <c r="C188" s="58"/>
      <c r="D188" s="59" t="s">
        <v>298</v>
      </c>
      <c r="E188" s="60"/>
      <c r="F188" s="81"/>
      <c r="G188" s="82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130</v>
      </c>
      <c r="C189" s="58" t="s">
        <v>108</v>
      </c>
      <c r="D189" s="59" t="s">
        <v>159</v>
      </c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160</v>
      </c>
      <c r="C190" s="58" t="s">
        <v>108</v>
      </c>
      <c r="D190" s="59"/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408</v>
      </c>
      <c r="C191" s="58" t="s">
        <v>108</v>
      </c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 thickBo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5" hidden="1" customHeight="1" thickBot="1">
      <c r="A195" s="314"/>
      <c r="B195" s="316" t="s">
        <v>158</v>
      </c>
      <c r="C195" s="316"/>
      <c r="D195" s="316"/>
      <c r="E195" s="316"/>
      <c r="F195" s="316"/>
      <c r="G195" s="316"/>
      <c r="H195" s="77">
        <f>SUM(H182:H194)</f>
        <v>0</v>
      </c>
      <c r="I195" s="77">
        <f>SUM(I182:I194)</f>
        <v>0</v>
      </c>
      <c r="J195" s="77">
        <f>SUM(J182:J194)</f>
        <v>0</v>
      </c>
      <c r="K195" s="77">
        <f>SUM(K182:K194)</f>
        <v>0</v>
      </c>
      <c r="L195" s="78">
        <f>IF(H195=0,0,(I195/H195*100))</f>
        <v>0</v>
      </c>
      <c r="M195" s="73">
        <f>IF(K195=0,0,(I195/K195*100))</f>
        <v>0</v>
      </c>
      <c r="N195" s="73"/>
      <c r="O195" s="73"/>
      <c r="P195" s="73" t="e">
        <f>N195/(N195+O195)*100</f>
        <v>#DIV/0!</v>
      </c>
      <c r="Q195" s="7"/>
      <c r="R195" s="7"/>
      <c r="S195" s="7"/>
      <c r="T195" s="7"/>
      <c r="U195" s="7"/>
      <c r="V195" s="7"/>
      <c r="W195" s="7"/>
    </row>
    <row r="196" spans="1:23" ht="17.25" hidden="1" customHeight="1">
      <c r="A196" s="314"/>
      <c r="B196" s="57" t="s">
        <v>82</v>
      </c>
      <c r="C196" s="58" t="s">
        <v>126</v>
      </c>
      <c r="D196" s="58" t="s">
        <v>126</v>
      </c>
      <c r="E196" s="60" t="s">
        <v>84</v>
      </c>
      <c r="F196" s="81"/>
      <c r="G196" s="370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82</v>
      </c>
      <c r="C197" s="58" t="s">
        <v>111</v>
      </c>
      <c r="D197" s="58" t="s">
        <v>111</v>
      </c>
      <c r="E197" s="60" t="s">
        <v>84</v>
      </c>
      <c r="F197" s="81"/>
      <c r="G197" s="371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57" t="s">
        <v>432</v>
      </c>
      <c r="C198" s="58" t="s">
        <v>54</v>
      </c>
      <c r="D198" s="59" t="s">
        <v>226</v>
      </c>
      <c r="E198" s="60"/>
      <c r="F198" s="81"/>
      <c r="G198" s="371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>
      <c r="A199" s="314"/>
      <c r="B199" s="57" t="s">
        <v>140</v>
      </c>
      <c r="C199" s="58" t="s">
        <v>42</v>
      </c>
      <c r="D199" s="59" t="s">
        <v>141</v>
      </c>
      <c r="E199" s="60" t="s">
        <v>86</v>
      </c>
      <c r="F199" s="81"/>
      <c r="G199" s="371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140</v>
      </c>
      <c r="C200" s="58" t="s">
        <v>42</v>
      </c>
      <c r="D200" s="59" t="s">
        <v>217</v>
      </c>
      <c r="E200" s="60" t="s">
        <v>512</v>
      </c>
      <c r="F200" s="81"/>
      <c r="G200" s="326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165</v>
      </c>
      <c r="C201" s="58" t="s">
        <v>91</v>
      </c>
      <c r="D201" s="59"/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167</v>
      </c>
      <c r="C203" s="58" t="s">
        <v>108</v>
      </c>
      <c r="D203" s="59" t="s">
        <v>168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169</v>
      </c>
      <c r="C204" s="58" t="s">
        <v>108</v>
      </c>
      <c r="D204" s="59" t="s">
        <v>170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175</v>
      </c>
      <c r="E212" s="60" t="s">
        <v>176</v>
      </c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 thickBo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7.25" hidden="1" customHeight="1" thickBot="1">
      <c r="A216" s="314"/>
      <c r="B216" s="316" t="s">
        <v>211</v>
      </c>
      <c r="C216" s="316"/>
      <c r="D216" s="316"/>
      <c r="E216" s="316"/>
      <c r="F216" s="316"/>
      <c r="G216" s="316"/>
      <c r="H216" s="77">
        <f>SUM(H196:H215)</f>
        <v>0</v>
      </c>
      <c r="I216" s="77">
        <f>SUM(I196:I215)</f>
        <v>0</v>
      </c>
      <c r="J216" s="77">
        <f>SUM(J196:J215)</f>
        <v>0</v>
      </c>
      <c r="K216" s="77">
        <f>SUM(K196:K215)</f>
        <v>0</v>
      </c>
      <c r="L216" s="78">
        <f>IF(H216=0,0,(I216/H216*100))</f>
        <v>0</v>
      </c>
      <c r="M216" s="73">
        <f>IF(K216=0,0,(I216/K216*100))</f>
        <v>0</v>
      </c>
      <c r="N216" s="73"/>
      <c r="O216" s="73"/>
      <c r="P216" s="73" t="e">
        <f>N216/(N216+O216)*100</f>
        <v>#DIV/0!</v>
      </c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630</v>
      </c>
      <c r="C217" s="58" t="s">
        <v>108</v>
      </c>
      <c r="D217" s="59"/>
      <c r="E217" s="60"/>
      <c r="F217" s="81"/>
      <c r="G217" s="376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575</v>
      </c>
      <c r="C218" s="58" t="s">
        <v>108</v>
      </c>
      <c r="D218" s="59"/>
      <c r="E218" s="60"/>
      <c r="F218" s="81"/>
      <c r="G218" s="378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hidden="1" customHeight="1" thickBot="1">
      <c r="A247" s="314"/>
      <c r="B247" s="316" t="s">
        <v>609</v>
      </c>
      <c r="C247" s="316"/>
      <c r="D247" s="316"/>
      <c r="E247" s="316"/>
      <c r="F247" s="316"/>
      <c r="G247" s="316"/>
      <c r="H247" s="77">
        <f>SUM(H217:H246)</f>
        <v>0</v>
      </c>
      <c r="I247" s="77">
        <f>SUM(I217:I246)</f>
        <v>0</v>
      </c>
      <c r="J247" s="77">
        <f>SUM(J217:J246)</f>
        <v>0</v>
      </c>
      <c r="K247" s="77">
        <f>SUM(K217:K246)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H134+H181+H195+H216+H247</f>
        <v>513</v>
      </c>
      <c r="I248" s="94">
        <f>I134+I181+I195+I216+I247</f>
        <v>482</v>
      </c>
      <c r="J248" s="94">
        <f>J134+J181+J195+J216+J247</f>
        <v>0</v>
      </c>
      <c r="K248" s="94">
        <f>K134+K181+K195+K216+K247</f>
        <v>0</v>
      </c>
      <c r="L248" s="78">
        <f>IF(H248=0,0,(I248/H248*100))</f>
        <v>93.957115009746587</v>
      </c>
      <c r="M248" s="73">
        <f>IF(J248=0,0,(K248/J248*100))</f>
        <v>0</v>
      </c>
      <c r="N248" s="73">
        <f>N134+N181+N247</f>
        <v>14</v>
      </c>
      <c r="O248" s="73">
        <f>O134+O181+O247</f>
        <v>0</v>
      </c>
      <c r="P248" s="73">
        <f>N248/(N248+O248)*100</f>
        <v>100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 t="s">
        <v>75</v>
      </c>
      <c r="C249" s="95" t="s">
        <v>54</v>
      </c>
      <c r="D249" s="96" t="s">
        <v>524</v>
      </c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>
      <c r="A250" s="340"/>
      <c r="B250" s="57" t="s">
        <v>214</v>
      </c>
      <c r="C250" s="58" t="s">
        <v>42</v>
      </c>
      <c r="D250" s="58" t="s">
        <v>521</v>
      </c>
      <c r="E250" s="60" t="s">
        <v>546</v>
      </c>
      <c r="F250" s="81"/>
      <c r="G250" s="359"/>
      <c r="H250" s="62">
        <v>200</v>
      </c>
      <c r="I250" s="62">
        <v>200</v>
      </c>
      <c r="J250" s="58"/>
      <c r="K250" s="92"/>
      <c r="L250" s="92"/>
      <c r="M250" s="88"/>
      <c r="N250" s="328"/>
      <c r="O250" s="328"/>
      <c r="P250" s="88"/>
      <c r="Q250" s="280">
        <v>0</v>
      </c>
      <c r="R250" s="7"/>
      <c r="S250" s="7"/>
      <c r="T250" s="7"/>
      <c r="U250" s="7"/>
      <c r="V250" s="7"/>
      <c r="W250" s="7"/>
    </row>
    <row r="251" spans="1:23" ht="15.2" customHeight="1">
      <c r="A251" s="340"/>
      <c r="B251" s="57" t="s">
        <v>214</v>
      </c>
      <c r="C251" s="58" t="s">
        <v>42</v>
      </c>
      <c r="D251" s="58" t="s">
        <v>816</v>
      </c>
      <c r="E251" s="60" t="s">
        <v>546</v>
      </c>
      <c r="F251" s="81"/>
      <c r="G251" s="359"/>
      <c r="H251" s="64">
        <v>200</v>
      </c>
      <c r="I251" s="62">
        <v>200</v>
      </c>
      <c r="J251" s="79"/>
      <c r="K251" s="92"/>
      <c r="L251" s="92"/>
      <c r="M251" s="88"/>
      <c r="N251" s="88"/>
      <c r="O251" s="88"/>
      <c r="P251" s="88"/>
      <c r="Q251" s="280">
        <v>0</v>
      </c>
      <c r="R251" s="7"/>
      <c r="S251" s="7"/>
      <c r="T251" s="7"/>
      <c r="U251" s="7"/>
      <c r="V251" s="7"/>
      <c r="W251" s="7"/>
    </row>
    <row r="252" spans="1:23" ht="15.2" customHeight="1">
      <c r="A252" s="340"/>
      <c r="B252" s="57" t="s">
        <v>214</v>
      </c>
      <c r="C252" s="58" t="s">
        <v>42</v>
      </c>
      <c r="D252" s="58" t="s">
        <v>521</v>
      </c>
      <c r="E252" s="60" t="s">
        <v>215</v>
      </c>
      <c r="F252" s="81"/>
      <c r="G252" s="359"/>
      <c r="H252" s="64">
        <v>300</v>
      </c>
      <c r="I252" s="62"/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customHeight="1">
      <c r="A253" s="340"/>
      <c r="B253" s="57" t="s">
        <v>214</v>
      </c>
      <c r="C253" s="58" t="s">
        <v>42</v>
      </c>
      <c r="D253" s="58" t="s">
        <v>136</v>
      </c>
      <c r="E253" s="60" t="s">
        <v>546</v>
      </c>
      <c r="F253" s="81"/>
      <c r="G253" s="359"/>
      <c r="H253" s="64">
        <v>300</v>
      </c>
      <c r="I253" s="62">
        <v>200</v>
      </c>
      <c r="J253" s="58"/>
      <c r="K253" s="92"/>
      <c r="L253" s="92"/>
      <c r="M253" s="88"/>
      <c r="N253" s="88"/>
      <c r="O253" s="88"/>
      <c r="P253" s="88"/>
      <c r="Q253" s="280"/>
      <c r="R253" s="7"/>
      <c r="S253" s="7"/>
      <c r="T253" s="7"/>
      <c r="U253" s="7"/>
      <c r="V253" s="7"/>
      <c r="W253" s="7"/>
    </row>
    <row r="254" spans="1:23" ht="12.75" customHeight="1" thickBot="1">
      <c r="A254" s="340"/>
      <c r="B254" s="57" t="s">
        <v>214</v>
      </c>
      <c r="C254" s="58" t="s">
        <v>42</v>
      </c>
      <c r="D254" s="58" t="s">
        <v>859</v>
      </c>
      <c r="E254" s="60" t="s">
        <v>215</v>
      </c>
      <c r="F254" s="81"/>
      <c r="G254" s="359"/>
      <c r="H254" s="64"/>
      <c r="I254" s="64">
        <v>200</v>
      </c>
      <c r="J254" s="58"/>
      <c r="K254" s="92"/>
      <c r="L254" s="92"/>
      <c r="M254" s="88"/>
      <c r="N254" s="88"/>
      <c r="O254" s="88"/>
      <c r="P254" s="88"/>
      <c r="Q254" s="280"/>
      <c r="R254" s="7"/>
      <c r="S254" s="7"/>
      <c r="T254" s="7"/>
      <c r="U254" s="7"/>
      <c r="V254" s="7"/>
      <c r="W254" s="7"/>
    </row>
    <row r="255" spans="1:23" ht="12.75" hidden="1" customHeight="1">
      <c r="A255" s="340"/>
      <c r="B255" s="57" t="s">
        <v>622</v>
      </c>
      <c r="C255" s="58"/>
      <c r="D255" s="58" t="s">
        <v>79</v>
      </c>
      <c r="E255" s="60"/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2.75" hidden="1" customHeight="1">
      <c r="A256" s="340"/>
      <c r="B256" s="57" t="s">
        <v>622</v>
      </c>
      <c r="C256" s="58"/>
      <c r="D256" s="59" t="s">
        <v>119</v>
      </c>
      <c r="E256" s="60"/>
      <c r="F256" s="81"/>
      <c r="G256" s="359"/>
      <c r="H256" s="64"/>
      <c r="I256" s="64"/>
      <c r="J256" s="58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57" t="s">
        <v>690</v>
      </c>
      <c r="C257" s="58"/>
      <c r="D257" s="58"/>
      <c r="E257" s="60"/>
      <c r="F257" s="81"/>
      <c r="G257" s="359"/>
      <c r="H257" s="64"/>
      <c r="I257" s="64"/>
      <c r="J257" s="58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697</v>
      </c>
      <c r="C258" s="58"/>
      <c r="D258" s="59" t="s">
        <v>79</v>
      </c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697</v>
      </c>
      <c r="C259" s="58"/>
      <c r="D259" s="59" t="s">
        <v>226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695</v>
      </c>
      <c r="C260" s="58"/>
      <c r="D260" s="59" t="s">
        <v>79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695</v>
      </c>
      <c r="C261" s="58"/>
      <c r="D261" s="59" t="s">
        <v>226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1000</v>
      </c>
      <c r="I287" s="77">
        <f>SUM(I249:I286)</f>
        <v>800</v>
      </c>
      <c r="J287" s="77">
        <f>SUM(J249:J286)</f>
        <v>0</v>
      </c>
      <c r="K287" s="77">
        <f>SUM(K249:K286)</f>
        <v>0</v>
      </c>
      <c r="L287" s="78">
        <f>IF(H287=0,0,(I287/H287*100))</f>
        <v>80</v>
      </c>
      <c r="M287" s="73">
        <f>IF(K287=0,0,(I287/K287*100))</f>
        <v>0</v>
      </c>
      <c r="N287" s="73">
        <v>8</v>
      </c>
      <c r="O287" s="73">
        <v>0</v>
      </c>
      <c r="P287" s="73">
        <f>N287/(N287+O287)*100</f>
        <v>100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489</v>
      </c>
      <c r="C288" s="58"/>
      <c r="D288" s="58"/>
      <c r="E288" s="60"/>
      <c r="F288" s="81"/>
      <c r="G288" s="332"/>
      <c r="H288" s="106">
        <v>100</v>
      </c>
      <c r="I288" s="106">
        <v>45</v>
      </c>
      <c r="J288" s="58"/>
      <c r="K288" s="86"/>
      <c r="L288" s="86"/>
      <c r="M288" s="87"/>
      <c r="N288" s="380"/>
      <c r="O288" s="381"/>
      <c r="P288" s="87"/>
      <c r="Q288" s="280">
        <v>0</v>
      </c>
      <c r="R288" s="7"/>
      <c r="S288" s="7"/>
      <c r="T288" s="7"/>
      <c r="U288" s="7"/>
      <c r="V288" s="7"/>
      <c r="W288" s="7"/>
    </row>
    <row r="289" spans="1:23" ht="15.2" customHeight="1">
      <c r="A289" s="340"/>
      <c r="B289" s="57" t="s">
        <v>551</v>
      </c>
      <c r="C289" s="58"/>
      <c r="D289" s="58"/>
      <c r="E289" s="60"/>
      <c r="F289" s="81"/>
      <c r="G289" s="333"/>
      <c r="H289" s="106">
        <v>100</v>
      </c>
      <c r="I289" s="106"/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5.2" customHeight="1">
      <c r="A290" s="340"/>
      <c r="B290" s="57" t="s">
        <v>616</v>
      </c>
      <c r="C290" s="58"/>
      <c r="D290" s="58"/>
      <c r="E290" s="60"/>
      <c r="F290" s="81"/>
      <c r="G290" s="333"/>
      <c r="H290" s="106"/>
      <c r="I290" s="106">
        <v>60</v>
      </c>
      <c r="J290" s="58"/>
      <c r="K290" s="55"/>
      <c r="L290" s="55"/>
      <c r="M290" s="56"/>
      <c r="N290" s="56"/>
      <c r="O290" s="56"/>
      <c r="P290" s="56"/>
      <c r="Q290" s="280"/>
      <c r="R290" s="7"/>
      <c r="S290" s="7"/>
      <c r="T290" s="7"/>
      <c r="U290" s="7"/>
      <c r="V290" s="7"/>
      <c r="W290" s="7"/>
    </row>
    <row r="291" spans="1:23" ht="15.2" customHeight="1" thickBot="1">
      <c r="A291" s="340"/>
      <c r="B291" s="57" t="s">
        <v>265</v>
      </c>
      <c r="C291" s="58"/>
      <c r="D291" s="58"/>
      <c r="E291" s="60"/>
      <c r="F291" s="81"/>
      <c r="G291" s="333"/>
      <c r="H291" s="106"/>
      <c r="I291" s="106">
        <v>20</v>
      </c>
      <c r="J291" s="58"/>
      <c r="K291" s="55"/>
      <c r="L291" s="55"/>
      <c r="M291" s="56"/>
      <c r="N291" s="56"/>
      <c r="O291" s="56"/>
      <c r="P291" s="56"/>
      <c r="Q291" s="280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/>
      <c r="C292" s="58" t="s">
        <v>98</v>
      </c>
      <c r="D292" s="58" t="s">
        <v>246</v>
      </c>
      <c r="E292" s="60"/>
      <c r="F292" s="81"/>
      <c r="G292" s="333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/>
      <c r="C293" s="58"/>
      <c r="D293" s="58"/>
      <c r="E293" s="60"/>
      <c r="F293" s="81"/>
      <c r="G293" s="333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334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7.25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200</v>
      </c>
      <c r="I324" s="77">
        <f>SUM(I288:I323)</f>
        <v>125</v>
      </c>
      <c r="J324" s="77">
        <f>SUM(J288:J323)</f>
        <v>0</v>
      </c>
      <c r="K324" s="77">
        <f>SUM(K288:K323)</f>
        <v>0</v>
      </c>
      <c r="L324" s="78">
        <f>IF(H324=0,0,(I324/H324*100))</f>
        <v>62.5</v>
      </c>
      <c r="M324" s="73">
        <f>IF(J324=0,0,(K324/J324*100))</f>
        <v>0</v>
      </c>
      <c r="N324" s="73">
        <v>7</v>
      </c>
      <c r="O324" s="73">
        <v>0</v>
      </c>
      <c r="P324" s="73">
        <f>N324/(N324+O324)*100</f>
        <v>100</v>
      </c>
      <c r="Q324" s="7"/>
      <c r="R324" s="7"/>
      <c r="S324" s="7"/>
      <c r="T324" s="7"/>
      <c r="U324" s="7"/>
      <c r="V324" s="7"/>
      <c r="W324" s="7"/>
    </row>
    <row r="325" spans="1:23" ht="17.25" customHeight="1">
      <c r="A325" s="340"/>
      <c r="B325" s="57" t="s">
        <v>860</v>
      </c>
      <c r="C325" s="58"/>
      <c r="D325" s="59"/>
      <c r="E325" s="60"/>
      <c r="F325" s="81"/>
      <c r="G325" s="332" t="s">
        <v>861</v>
      </c>
      <c r="H325" s="106">
        <v>75</v>
      </c>
      <c r="I325" s="106"/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7.25" customHeight="1">
      <c r="A326" s="340"/>
      <c r="B326" s="57" t="s">
        <v>265</v>
      </c>
      <c r="C326" s="58"/>
      <c r="D326" s="59"/>
      <c r="E326" s="60"/>
      <c r="F326" s="81"/>
      <c r="G326" s="333"/>
      <c r="H326" s="106">
        <v>50</v>
      </c>
      <c r="I326" s="106"/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7.25" customHeight="1">
      <c r="A327" s="340"/>
      <c r="B327" s="57" t="s">
        <v>616</v>
      </c>
      <c r="C327" s="58"/>
      <c r="D327" s="59"/>
      <c r="E327" s="60"/>
      <c r="F327" s="81"/>
      <c r="G327" s="333"/>
      <c r="H327" s="106">
        <v>75</v>
      </c>
      <c r="I327" s="106"/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7.25" customHeight="1">
      <c r="A328" s="340"/>
      <c r="B328" s="57" t="s">
        <v>467</v>
      </c>
      <c r="C328" s="58"/>
      <c r="D328" s="58"/>
      <c r="E328" s="60"/>
      <c r="F328" s="81"/>
      <c r="G328" s="334"/>
      <c r="H328" s="106"/>
      <c r="I328" s="106">
        <v>115</v>
      </c>
      <c r="J328" s="58"/>
      <c r="K328" s="55"/>
      <c r="L328" s="55"/>
      <c r="M328" s="56"/>
      <c r="N328" s="56"/>
      <c r="O328" s="56"/>
      <c r="P328" s="56"/>
      <c r="Q328" s="280"/>
      <c r="R328" s="7"/>
      <c r="S328" s="7"/>
      <c r="T328" s="7"/>
      <c r="U328" s="7"/>
      <c r="V328" s="7"/>
      <c r="W328" s="7"/>
    </row>
    <row r="329" spans="1:23" ht="17.25" customHeight="1">
      <c r="A329" s="340"/>
      <c r="B329" s="57" t="s">
        <v>439</v>
      </c>
      <c r="C329" s="58"/>
      <c r="D329" s="58"/>
      <c r="E329" s="60"/>
      <c r="F329" s="81"/>
      <c r="G329" s="82"/>
      <c r="H329" s="106"/>
      <c r="I329" s="106">
        <v>10</v>
      </c>
      <c r="J329" s="58"/>
      <c r="K329" s="55"/>
      <c r="L329" s="55"/>
      <c r="M329" s="56"/>
      <c r="N329" s="56"/>
      <c r="O329" s="56"/>
      <c r="P329" s="56"/>
      <c r="Q329" s="280"/>
      <c r="R329" s="7"/>
      <c r="S329" s="7"/>
      <c r="T329" s="7"/>
      <c r="U329" s="7"/>
      <c r="V329" s="7"/>
      <c r="W329" s="7"/>
    </row>
    <row r="330" spans="1:23" ht="17.25" customHeight="1">
      <c r="A330" s="340"/>
      <c r="B330" s="117" t="s">
        <v>862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7.25" customHeight="1">
      <c r="A331" s="340"/>
      <c r="B331" s="117" t="s">
        <v>863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7.25" customHeight="1">
      <c r="A332" s="340"/>
      <c r="B332" s="117" t="s">
        <v>864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7.25" customHeight="1">
      <c r="A333" s="340"/>
      <c r="B333" s="57" t="s">
        <v>865</v>
      </c>
      <c r="C333" s="58"/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7.25" customHeight="1">
      <c r="A334" s="340"/>
      <c r="B334" s="57" t="s">
        <v>866</v>
      </c>
      <c r="C334" s="58"/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7.25" customHeight="1" thickBot="1">
      <c r="A335" s="340"/>
      <c r="B335" s="57" t="s">
        <v>867</v>
      </c>
      <c r="C335" s="58"/>
      <c r="D335" s="59"/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7.2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7.2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7.2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7.25" hidden="1" customHeigh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7.25" hidden="1" customHeight="1">
      <c r="A340" s="340"/>
      <c r="B340" s="57"/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7.25" hidden="1" customHeight="1">
      <c r="A341" s="340"/>
      <c r="B341" s="57"/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7.25" hidden="1" customHeight="1" thickBo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7.25" customHeight="1" thickBot="1">
      <c r="A343" s="340"/>
      <c r="B343" s="316" t="s">
        <v>158</v>
      </c>
      <c r="C343" s="316"/>
      <c r="D343" s="316"/>
      <c r="E343" s="316"/>
      <c r="F343" s="316"/>
      <c r="G343" s="316"/>
      <c r="H343" s="77">
        <f>SUM(H325:H342)</f>
        <v>200</v>
      </c>
      <c r="I343" s="77">
        <f>SUM(I325:I342)</f>
        <v>125</v>
      </c>
      <c r="J343" s="77">
        <f>SUM(J325:J342)</f>
        <v>0</v>
      </c>
      <c r="K343" s="77">
        <f>SUM(K325:K342)</f>
        <v>0</v>
      </c>
      <c r="L343" s="78">
        <f>IF(H343=0,0,(I343/H343*100))</f>
        <v>62.5</v>
      </c>
      <c r="M343" s="73">
        <f>IF(J343=0,0,(K343/J343*100))</f>
        <v>0</v>
      </c>
      <c r="N343" s="73">
        <v>18</v>
      </c>
      <c r="O343" s="73">
        <v>0</v>
      </c>
      <c r="P343" s="73">
        <f>N343/(N343+O343)*100</f>
        <v>100</v>
      </c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 t="s">
        <v>689</v>
      </c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 t="s">
        <v>709</v>
      </c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 thickBot="1">
      <c r="A346" s="340"/>
      <c r="B346" s="57" t="s">
        <v>497</v>
      </c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2.75" hidden="1" customHeight="1" thickBot="1">
      <c r="A379" s="340"/>
      <c r="B379" s="316" t="s">
        <v>211</v>
      </c>
      <c r="C379" s="316"/>
      <c r="D379" s="316"/>
      <c r="E379" s="316"/>
      <c r="F379" s="316"/>
      <c r="G379" s="316"/>
      <c r="H379" s="77">
        <f>SUM(H344:H378)</f>
        <v>0</v>
      </c>
      <c r="I379" s="77">
        <f>SUM(I344:I378)</f>
        <v>0</v>
      </c>
      <c r="J379" s="77">
        <f>SUM(J344:J378)</f>
        <v>0</v>
      </c>
      <c r="K379" s="77">
        <f>SUM(K344:K378)</f>
        <v>0</v>
      </c>
      <c r="L379" s="78">
        <f>IF(H379=0,0,(I379/H379*100))</f>
        <v>0</v>
      </c>
      <c r="M379" s="73">
        <f>IF(J379=0,0,(K379/J379*100))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H287+H324+H379+H343</f>
        <v>1400</v>
      </c>
      <c r="I380" s="94">
        <f>I287+I324+I379+I343</f>
        <v>1050</v>
      </c>
      <c r="J380" s="94">
        <f>J287+J324+J379+J343</f>
        <v>0</v>
      </c>
      <c r="K380" s="94">
        <f>K287+K324+K379+K343</f>
        <v>0</v>
      </c>
      <c r="L380" s="78">
        <f>IF(H380=0,0,(I380/H380*100))</f>
        <v>75</v>
      </c>
      <c r="M380" s="73">
        <f>IF(J380=0,0,(K380/J380*100))</f>
        <v>0</v>
      </c>
      <c r="N380" s="94">
        <f>N287+N324+N379+N343</f>
        <v>33</v>
      </c>
      <c r="O380" s="94">
        <f>O287+O324+O379+O343</f>
        <v>0</v>
      </c>
      <c r="P380" s="73">
        <f>N380/(N380+O380)*100</f>
        <v>100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286</v>
      </c>
      <c r="B381" s="57" t="s">
        <v>440</v>
      </c>
      <c r="C381" s="58" t="s">
        <v>289</v>
      </c>
      <c r="D381" s="59" t="s">
        <v>294</v>
      </c>
      <c r="E381" s="60"/>
      <c r="F381" s="119"/>
      <c r="G381" s="383" t="s">
        <v>868</v>
      </c>
      <c r="H381" s="106">
        <v>25</v>
      </c>
      <c r="I381" s="106"/>
      <c r="J381" s="58"/>
      <c r="K381" s="83"/>
      <c r="L381" s="83"/>
      <c r="M381" s="84"/>
      <c r="N381" s="327"/>
      <c r="O381" s="327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>
      <c r="A382" s="342"/>
      <c r="B382" s="57" t="s">
        <v>419</v>
      </c>
      <c r="C382" s="58" t="s">
        <v>280</v>
      </c>
      <c r="D382" s="59" t="s">
        <v>291</v>
      </c>
      <c r="E382" s="60"/>
      <c r="F382" s="81"/>
      <c r="G382" s="383"/>
      <c r="H382" s="58">
        <v>17</v>
      </c>
      <c r="I382" s="58"/>
      <c r="J382" s="58"/>
      <c r="K382" s="55"/>
      <c r="L382" s="55"/>
      <c r="M382" s="56"/>
      <c r="N382" s="56"/>
      <c r="O382" s="56"/>
      <c r="P382" s="56"/>
      <c r="Q382" s="285" t="s">
        <v>897</v>
      </c>
      <c r="R382" s="7"/>
      <c r="S382" s="7"/>
      <c r="T382" s="7"/>
      <c r="U382" s="7"/>
      <c r="V382" s="7"/>
      <c r="W382" s="7"/>
    </row>
    <row r="383" spans="1:23" ht="12.75" customHeight="1">
      <c r="A383" s="342"/>
      <c r="B383" s="57" t="s">
        <v>855</v>
      </c>
      <c r="C383" s="58"/>
      <c r="D383" s="58" t="s">
        <v>79</v>
      </c>
      <c r="E383" s="60"/>
      <c r="F383" s="81"/>
      <c r="G383" s="383"/>
      <c r="H383" s="58">
        <v>10</v>
      </c>
      <c r="I383" s="58">
        <v>10</v>
      </c>
      <c r="J383" s="58"/>
      <c r="K383" s="55"/>
      <c r="L383" s="55"/>
      <c r="M383" s="56"/>
      <c r="N383" s="56"/>
      <c r="O383" s="56"/>
      <c r="P383" s="56"/>
      <c r="Q383" s="281">
        <v>-10</v>
      </c>
      <c r="R383" s="7"/>
      <c r="S383" s="7"/>
      <c r="T383" s="7"/>
      <c r="U383" s="7"/>
      <c r="V383" s="7"/>
      <c r="W383" s="7"/>
    </row>
    <row r="384" spans="1:23" ht="12.75" customHeight="1">
      <c r="A384" s="342"/>
      <c r="B384" s="57" t="s">
        <v>814</v>
      </c>
      <c r="C384" s="58" t="s">
        <v>108</v>
      </c>
      <c r="D384" s="58" t="s">
        <v>294</v>
      </c>
      <c r="E384" s="60"/>
      <c r="F384" s="81"/>
      <c r="G384" s="383"/>
      <c r="H384" s="58">
        <v>2</v>
      </c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customHeight="1">
      <c r="A385" s="342"/>
      <c r="B385" s="57" t="s">
        <v>856</v>
      </c>
      <c r="C385" s="58" t="s">
        <v>79</v>
      </c>
      <c r="D385" s="58" t="s">
        <v>294</v>
      </c>
      <c r="E385" s="60"/>
      <c r="F385" s="81"/>
      <c r="G385" s="383"/>
      <c r="H385" s="58">
        <v>10</v>
      </c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customHeight="1" thickBot="1">
      <c r="A386" s="342"/>
      <c r="B386" s="57" t="s">
        <v>857</v>
      </c>
      <c r="C386" s="58" t="s">
        <v>79</v>
      </c>
      <c r="D386" s="58"/>
      <c r="E386" s="60"/>
      <c r="F386" s="81"/>
      <c r="G386" s="383"/>
      <c r="H386" s="58">
        <v>5</v>
      </c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hidden="1" customHeight="1" thickBot="1">
      <c r="A387" s="342"/>
      <c r="B387" s="57" t="s">
        <v>858</v>
      </c>
      <c r="C387" s="58" t="s">
        <v>280</v>
      </c>
      <c r="D387" s="59" t="s">
        <v>291</v>
      </c>
      <c r="E387" s="60"/>
      <c r="F387" s="81"/>
      <c r="G387" s="1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422</v>
      </c>
      <c r="C388" s="58" t="s">
        <v>423</v>
      </c>
      <c r="D388" s="59" t="s">
        <v>121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422</v>
      </c>
      <c r="C389" s="58" t="s">
        <v>424</v>
      </c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7.25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69</v>
      </c>
      <c r="I572" s="94">
        <f>SUM(I381:I571)</f>
        <v>10</v>
      </c>
      <c r="J572" s="121">
        <f>SUM(J381:J571)</f>
        <v>0</v>
      </c>
      <c r="K572" s="121">
        <f>SUM(K381:K571)</f>
        <v>0</v>
      </c>
      <c r="L572" s="78">
        <f>IF(H572=0,0,(I572/H572*100))</f>
        <v>14.492753623188406</v>
      </c>
      <c r="M572" s="73">
        <f>IF(J572=0,0,(K572/J572*100))</f>
        <v>0</v>
      </c>
      <c r="N572" s="73">
        <v>4</v>
      </c>
      <c r="O572" s="73">
        <v>2</v>
      </c>
      <c r="P572" s="73">
        <f>N572/(N572+O572)*100</f>
        <v>66.666666666666657</v>
      </c>
      <c r="Q572" s="7"/>
      <c r="R572" s="7"/>
      <c r="S572" s="7"/>
      <c r="T572" s="7"/>
      <c r="U572" s="7"/>
      <c r="V572" s="7"/>
      <c r="W572" s="7"/>
    </row>
    <row r="573" spans="1:23" ht="15.2" hidden="1" customHeight="1">
      <c r="A573" s="314" t="s">
        <v>425</v>
      </c>
      <c r="B573" s="57" t="s">
        <v>662</v>
      </c>
      <c r="C573" s="58"/>
      <c r="D573" s="59"/>
      <c r="E573" s="60"/>
      <c r="F573" s="119"/>
      <c r="G573" s="335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5.2" hidden="1" customHeight="1">
      <c r="A574" s="314"/>
      <c r="B574" s="57" t="s">
        <v>652</v>
      </c>
      <c r="C574" s="58"/>
      <c r="D574" s="59"/>
      <c r="E574" s="60"/>
      <c r="F574" s="81"/>
      <c r="G574" s="336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653</v>
      </c>
      <c r="C575" s="58"/>
      <c r="D575" s="59"/>
      <c r="E575" s="60"/>
      <c r="F575" s="81"/>
      <c r="G575" s="336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654</v>
      </c>
      <c r="C576" s="58"/>
      <c r="D576" s="58"/>
      <c r="E576" s="60"/>
      <c r="F576" s="81"/>
      <c r="G576" s="382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123" t="s">
        <v>721</v>
      </c>
      <c r="C577" s="123"/>
      <c r="D577" s="123"/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5.2" hidden="1" customHeight="1" thickBot="1">
      <c r="A578" s="344" t="s">
        <v>379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IF(J578=0,0,(K578/J578*100))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3426</v>
      </c>
      <c r="I579" s="130">
        <f>I108+I248+I380+I572+I578</f>
        <v>2785</v>
      </c>
      <c r="J579" s="130">
        <f>J108+J248+J380+J572+J578</f>
        <v>0</v>
      </c>
      <c r="K579" s="130">
        <f>K108+K248+K380+K572+K578</f>
        <v>0</v>
      </c>
      <c r="L579" s="78">
        <f>IF(H579=0,0,(I579/H579*100))</f>
        <v>81.290134267367193</v>
      </c>
      <c r="M579" s="73">
        <f>IF(J579=0,0,(K579/J579*100))</f>
        <v>0</v>
      </c>
      <c r="N579" s="73">
        <f>N578+N572+N380+N248+N108</f>
        <v>72</v>
      </c>
      <c r="O579" s="73">
        <f>O578+O572+O380+O248+O108</f>
        <v>5</v>
      </c>
      <c r="P579" s="73">
        <f>N579/(N579+O579)*100</f>
        <v>93.506493506493499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2785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0.81290134267367187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1444</v>
      </c>
      <c r="I581" s="132">
        <f>I108</f>
        <v>1243</v>
      </c>
      <c r="J581" s="132">
        <f>J108</f>
        <v>0</v>
      </c>
      <c r="K581" s="132">
        <f>K108</f>
        <v>0</v>
      </c>
      <c r="L581" s="132">
        <f t="shared" si="0"/>
        <v>86.0803324099723</v>
      </c>
      <c r="M581" s="132">
        <f t="shared" si="0"/>
        <v>0</v>
      </c>
      <c r="N581" s="132">
        <f t="shared" si="0"/>
        <v>21</v>
      </c>
      <c r="O581" s="132">
        <f t="shared" si="0"/>
        <v>3</v>
      </c>
      <c r="P581" s="132">
        <f t="shared" si="0"/>
        <v>87.5</v>
      </c>
      <c r="Q581" s="7"/>
      <c r="R581" s="7"/>
      <c r="S581" s="7"/>
      <c r="T581" s="7"/>
      <c r="U581" s="7"/>
      <c r="V581" s="7"/>
      <c r="W581" s="7"/>
    </row>
    <row r="582" spans="1:23" ht="16.5" thickBot="1">
      <c r="A582" s="351" t="s">
        <v>383</v>
      </c>
      <c r="B582" s="351"/>
      <c r="C582" s="351"/>
      <c r="D582" s="351"/>
      <c r="E582" s="351"/>
      <c r="F582" s="131"/>
      <c r="G582" s="132"/>
      <c r="H582" s="132">
        <f>H134+H181+H195</f>
        <v>513</v>
      </c>
      <c r="I582" s="132">
        <f>I134+I181+I195</f>
        <v>482</v>
      </c>
      <c r="J582" s="132">
        <f>J134+J181+J195</f>
        <v>0</v>
      </c>
      <c r="K582" s="132">
        <f>K134+K181+K195</f>
        <v>0</v>
      </c>
      <c r="L582" s="132">
        <f>L248</f>
        <v>93.957115009746587</v>
      </c>
      <c r="M582" s="132">
        <f>M248</f>
        <v>0</v>
      </c>
      <c r="N582" s="132">
        <f>N248</f>
        <v>14</v>
      </c>
      <c r="O582" s="132">
        <f>O248</f>
        <v>0</v>
      </c>
      <c r="P582" s="132">
        <f>P248</f>
        <v>100</v>
      </c>
      <c r="Q582" s="7"/>
      <c r="R582" s="7"/>
      <c r="S582" s="7"/>
      <c r="T582" s="7"/>
      <c r="U582" s="7"/>
      <c r="V582" s="7"/>
      <c r="W582" s="7"/>
    </row>
    <row r="583" spans="1:23" ht="15.75" hidden="1">
      <c r="A583" s="351" t="s">
        <v>384</v>
      </c>
      <c r="B583" s="351"/>
      <c r="C583" s="351"/>
      <c r="D583" s="351"/>
      <c r="E583" s="351"/>
      <c r="F583" s="131"/>
      <c r="G583" s="132"/>
      <c r="H583" s="132">
        <f>H216+H247</f>
        <v>0</v>
      </c>
      <c r="I583" s="132">
        <f>I216+I247</f>
        <v>0</v>
      </c>
      <c r="J583" s="132">
        <f>J216+J247</f>
        <v>0</v>
      </c>
      <c r="K583" s="132">
        <f>K216+K247</f>
        <v>0</v>
      </c>
      <c r="L583" s="132" t="s">
        <v>385</v>
      </c>
      <c r="M583" s="132" t="s">
        <v>385</v>
      </c>
      <c r="N583" s="132"/>
      <c r="O583" s="132"/>
      <c r="P583" s="132"/>
      <c r="Q583" s="7"/>
      <c r="R583" s="7"/>
      <c r="S583" s="7"/>
      <c r="T583" s="7"/>
      <c r="U583" s="7"/>
      <c r="V583" s="7"/>
      <c r="W583" s="7"/>
    </row>
    <row r="584" spans="1:23" ht="16.5" thickBot="1">
      <c r="A584" s="351" t="s">
        <v>386</v>
      </c>
      <c r="B584" s="351"/>
      <c r="C584" s="351"/>
      <c r="D584" s="351"/>
      <c r="E584" s="351"/>
      <c r="F584" s="131"/>
      <c r="G584" s="132"/>
      <c r="H584" s="132">
        <f t="shared" ref="H584:M584" si="1">H287</f>
        <v>1000</v>
      </c>
      <c r="I584" s="132">
        <f>I287</f>
        <v>800</v>
      </c>
      <c r="J584" s="132">
        <f>J287</f>
        <v>0</v>
      </c>
      <c r="K584" s="132">
        <f>K287</f>
        <v>0</v>
      </c>
      <c r="L584" s="132">
        <f t="shared" si="1"/>
        <v>80</v>
      </c>
      <c r="M584" s="132">
        <f t="shared" si="1"/>
        <v>0</v>
      </c>
      <c r="N584" s="132">
        <f>N287</f>
        <v>8</v>
      </c>
      <c r="O584" s="278">
        <f>O287</f>
        <v>0</v>
      </c>
      <c r="P584" s="278">
        <f>P287</f>
        <v>100</v>
      </c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387</v>
      </c>
      <c r="B585" s="351"/>
      <c r="C585" s="351"/>
      <c r="D585" s="351"/>
      <c r="E585" s="351"/>
      <c r="F585" s="131"/>
      <c r="G585" s="132"/>
      <c r="H585" s="278">
        <f>H324+H379+H343</f>
        <v>400</v>
      </c>
      <c r="I585" s="132">
        <f>I324+I379+I343</f>
        <v>250</v>
      </c>
      <c r="J585" s="132">
        <f>J324+J379</f>
        <v>0</v>
      </c>
      <c r="K585" s="132">
        <f>K324+K379</f>
        <v>0</v>
      </c>
      <c r="L585" s="132">
        <f>L380</f>
        <v>75</v>
      </c>
      <c r="M585" s="132">
        <f>M380</f>
        <v>0</v>
      </c>
      <c r="N585" s="132">
        <f>N324+N343</f>
        <v>25</v>
      </c>
      <c r="O585" s="132">
        <f>O380</f>
        <v>0</v>
      </c>
      <c r="P585" s="132">
        <f>(P343+P324)/2</f>
        <v>100</v>
      </c>
      <c r="Q585" s="7"/>
      <c r="R585" s="7"/>
      <c r="S585" s="7"/>
      <c r="T585" s="7"/>
      <c r="U585" s="7"/>
      <c r="V585" s="7"/>
      <c r="W585" s="7"/>
    </row>
    <row r="586" spans="1:23" ht="16.5" thickBot="1">
      <c r="A586" s="351" t="s">
        <v>388</v>
      </c>
      <c r="B586" s="351"/>
      <c r="C586" s="351"/>
      <c r="D586" s="351"/>
      <c r="E586" s="351"/>
      <c r="F586" s="131"/>
      <c r="G586" s="132"/>
      <c r="H586" s="132">
        <f t="shared" ref="H586:P586" si="2">H572</f>
        <v>69</v>
      </c>
      <c r="I586" s="132">
        <f>I572</f>
        <v>10</v>
      </c>
      <c r="J586" s="132">
        <f>J572</f>
        <v>0</v>
      </c>
      <c r="K586" s="132">
        <f>K572</f>
        <v>0</v>
      </c>
      <c r="L586" s="132">
        <f t="shared" si="2"/>
        <v>14.492753623188406</v>
      </c>
      <c r="M586" s="132">
        <f t="shared" si="2"/>
        <v>0</v>
      </c>
      <c r="N586" s="132">
        <f t="shared" si="2"/>
        <v>4</v>
      </c>
      <c r="O586" s="132">
        <f t="shared" si="2"/>
        <v>2</v>
      </c>
      <c r="P586" s="132">
        <f t="shared" si="2"/>
        <v>66.666666666666657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428</v>
      </c>
      <c r="B587" s="351"/>
      <c r="C587" s="351"/>
      <c r="D587" s="351"/>
      <c r="E587" s="351"/>
      <c r="F587" s="131"/>
      <c r="G587" s="132"/>
      <c r="H587" s="132">
        <f t="shared" ref="H587:P587" si="3">H578</f>
        <v>0</v>
      </c>
      <c r="I587" s="132">
        <f>I578</f>
        <v>0</v>
      </c>
      <c r="J587" s="132">
        <f>J578</f>
        <v>0</v>
      </c>
      <c r="K587" s="132">
        <f>K578</f>
        <v>0</v>
      </c>
      <c r="L587" s="132">
        <f t="shared" si="3"/>
        <v>0</v>
      </c>
      <c r="M587" s="132">
        <f t="shared" si="3"/>
        <v>0</v>
      </c>
      <c r="N587" s="132">
        <f t="shared" si="3"/>
        <v>0</v>
      </c>
      <c r="O587" s="132">
        <f t="shared" si="3"/>
        <v>0</v>
      </c>
      <c r="P587" s="132" t="e">
        <f t="shared" si="3"/>
        <v>#DIV/0!</v>
      </c>
      <c r="Q587" s="7"/>
      <c r="R587" s="7"/>
      <c r="S587" s="7"/>
      <c r="T587" s="7"/>
      <c r="U587" s="7"/>
      <c r="V587" s="7"/>
      <c r="W587" s="7"/>
    </row>
    <row r="588" spans="1:23" ht="13.5" thickBo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"/>
      <c r="O588" s="3"/>
      <c r="P588" s="3"/>
      <c r="Q588" s="7"/>
      <c r="R588" s="7"/>
      <c r="S588" s="7"/>
      <c r="T588" s="7"/>
      <c r="U588" s="7"/>
      <c r="V588" s="7"/>
      <c r="W588" s="7"/>
    </row>
    <row r="589" spans="1:23" ht="15" thickTop="1">
      <c r="A589" s="353" t="s">
        <v>869</v>
      </c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134"/>
      <c r="O589" s="134"/>
      <c r="P589" s="134"/>
      <c r="Q589" s="7"/>
      <c r="R589" s="7"/>
      <c r="S589" s="7"/>
      <c r="T589" s="7"/>
      <c r="U589" s="7"/>
      <c r="V589" s="7"/>
      <c r="W589" s="7"/>
    </row>
    <row r="590" spans="1:23" ht="15">
      <c r="A590" s="135"/>
      <c r="B590" s="136"/>
      <c r="C590" s="137"/>
      <c r="D590" s="138"/>
      <c r="E590" s="136"/>
      <c r="F590" s="136"/>
      <c r="G590" s="139"/>
      <c r="H590" s="140"/>
      <c r="I590" s="141"/>
      <c r="J590" s="354" t="s">
        <v>390</v>
      </c>
      <c r="K590" s="354"/>
      <c r="L590" s="354"/>
      <c r="M590" s="354"/>
      <c r="N590" s="276"/>
      <c r="O590" s="276"/>
      <c r="P590" s="276"/>
      <c r="Q590" s="7"/>
      <c r="R590" s="7"/>
      <c r="S590" s="7"/>
      <c r="T590" s="7"/>
      <c r="U590" s="7"/>
      <c r="V590" s="7"/>
      <c r="W590" s="7"/>
    </row>
    <row r="591" spans="1:23" ht="15">
      <c r="A591" s="143"/>
      <c r="B591" s="144"/>
      <c r="C591" s="144"/>
      <c r="D591" s="145"/>
      <c r="E591" s="146"/>
      <c r="F591" s="144"/>
      <c r="G591" s="147"/>
      <c r="H591" s="148"/>
      <c r="I591" s="149"/>
      <c r="J591" s="150"/>
      <c r="K591" s="144"/>
      <c r="L591" s="144"/>
      <c r="M591" s="151"/>
      <c r="N591" s="151"/>
      <c r="O591" s="151"/>
      <c r="P591" s="151"/>
      <c r="Q591" s="7"/>
      <c r="R591" s="7"/>
      <c r="S591" s="7"/>
      <c r="T591" s="7"/>
      <c r="U591" s="7"/>
      <c r="V591" s="7"/>
      <c r="W591" s="7"/>
    </row>
    <row r="592" spans="1:23" ht="15.75">
      <c r="A592" s="347" t="s">
        <v>841</v>
      </c>
      <c r="B592" s="347"/>
      <c r="C592" s="347"/>
      <c r="D592" s="348" t="s">
        <v>843</v>
      </c>
      <c r="E592" s="348"/>
      <c r="F592" s="348"/>
      <c r="G592" s="348"/>
      <c r="H592" s="348"/>
      <c r="I592" s="348"/>
      <c r="J592" s="349" t="s">
        <v>391</v>
      </c>
      <c r="K592" s="349"/>
      <c r="L592" s="349"/>
      <c r="M592" s="349"/>
      <c r="N592" s="277"/>
      <c r="O592" s="277"/>
      <c r="P592" s="277"/>
      <c r="Q592" s="7"/>
      <c r="R592" s="7"/>
      <c r="S592" s="7"/>
      <c r="T592" s="7"/>
      <c r="U592" s="7"/>
      <c r="V592" s="7"/>
      <c r="W592" s="7"/>
    </row>
    <row r="593" spans="1:23" ht="15.75" thickBot="1">
      <c r="A593" s="355" t="s">
        <v>842</v>
      </c>
      <c r="B593" s="355"/>
      <c r="C593" s="355"/>
      <c r="D593" s="356" t="s">
        <v>392</v>
      </c>
      <c r="E593" s="356"/>
      <c r="F593" s="356"/>
      <c r="G593" s="356"/>
      <c r="H593" s="356"/>
      <c r="I593" s="356"/>
      <c r="J593" s="357" t="s">
        <v>393</v>
      </c>
      <c r="K593" s="357"/>
      <c r="L593" s="357"/>
      <c r="M593" s="357"/>
      <c r="N593" s="275"/>
      <c r="O593" s="275"/>
      <c r="P593" s="275"/>
      <c r="Q593" s="7"/>
      <c r="R593" s="7"/>
      <c r="S593" s="7"/>
      <c r="T593" s="7"/>
      <c r="U593" s="7"/>
      <c r="V593" s="7"/>
      <c r="W593" s="7"/>
    </row>
    <row r="594" spans="1:23" ht="15" thickTop="1">
      <c r="A594" s="154"/>
      <c r="B594" s="154"/>
      <c r="C594" s="154"/>
      <c r="D594" s="154"/>
      <c r="E594" s="155"/>
      <c r="F594" s="154"/>
      <c r="G594" s="155"/>
      <c r="H594" s="156"/>
      <c r="I594" s="156"/>
      <c r="J594" s="154"/>
      <c r="K594" s="154"/>
      <c r="L594" s="154"/>
      <c r="M594" s="154"/>
      <c r="N594" s="154"/>
      <c r="O594" s="154"/>
      <c r="P594" s="154"/>
      <c r="Q594" s="7"/>
      <c r="R594" s="7"/>
      <c r="S594" s="7"/>
      <c r="T594" s="7"/>
      <c r="U594" s="7"/>
      <c r="V594" s="7"/>
      <c r="W594" s="7"/>
    </row>
    <row r="595" spans="1:23" ht="14.25">
      <c r="A595" s="154" t="s">
        <v>394</v>
      </c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358" t="s">
        <v>395</v>
      </c>
      <c r="B596" s="358"/>
      <c r="C596" s="154">
        <f>Total!B37</f>
        <v>57589</v>
      </c>
      <c r="D596" s="157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396</v>
      </c>
      <c r="B597" s="358"/>
      <c r="C597" s="158">
        <f>Total!C37</f>
        <v>6904</v>
      </c>
      <c r="D597" s="159"/>
      <c r="E597" s="160"/>
      <c r="F597" s="7"/>
      <c r="G597" s="160"/>
      <c r="H597" s="161"/>
      <c r="I597" s="161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>
      <c r="C598" s="35">
        <f>SUM(C596:C597)</f>
        <v>64493</v>
      </c>
    </row>
  </sheetData>
  <sheetProtection selectLockedCells="1" selectUnlockedCells="1"/>
  <mergeCells count="83">
    <mergeCell ref="A380:G380"/>
    <mergeCell ref="A572:F572"/>
    <mergeCell ref="A573:A577"/>
    <mergeCell ref="A578:F578"/>
    <mergeCell ref="A579:G579"/>
    <mergeCell ref="G573:G576"/>
    <mergeCell ref="A381:A571"/>
    <mergeCell ref="G381:G386"/>
    <mergeCell ref="L580:M580"/>
    <mergeCell ref="A581:E581"/>
    <mergeCell ref="A582:E582"/>
    <mergeCell ref="A583:E583"/>
    <mergeCell ref="A585:E585"/>
    <mergeCell ref="A580:E580"/>
    <mergeCell ref="G580:K580"/>
    <mergeCell ref="A584:E584"/>
    <mergeCell ref="A597:B597"/>
    <mergeCell ref="A586:E586"/>
    <mergeCell ref="A587:E587"/>
    <mergeCell ref="A588:M588"/>
    <mergeCell ref="A589:M589"/>
    <mergeCell ref="A596:B596"/>
    <mergeCell ref="A593:C593"/>
    <mergeCell ref="D593:I593"/>
    <mergeCell ref="J593:M593"/>
    <mergeCell ref="J590:M590"/>
    <mergeCell ref="A592:C592"/>
    <mergeCell ref="D592:I592"/>
    <mergeCell ref="J592:M592"/>
    <mergeCell ref="N381:O381"/>
    <mergeCell ref="H481:H483"/>
    <mergeCell ref="H506:H507"/>
    <mergeCell ref="I560:I561"/>
    <mergeCell ref="H562:H563"/>
    <mergeCell ref="A248:F248"/>
    <mergeCell ref="A249:A379"/>
    <mergeCell ref="G250:G260"/>
    <mergeCell ref="N250:O250"/>
    <mergeCell ref="N252:O252"/>
    <mergeCell ref="B287:G287"/>
    <mergeCell ref="B324:G324"/>
    <mergeCell ref="B379:G379"/>
    <mergeCell ref="G288:G294"/>
    <mergeCell ref="G325:G328"/>
    <mergeCell ref="B343:G343"/>
    <mergeCell ref="N288:O288"/>
    <mergeCell ref="N136:O136"/>
    <mergeCell ref="N140:O140"/>
    <mergeCell ref="B181:G181"/>
    <mergeCell ref="N182:O182"/>
    <mergeCell ref="G183:G187"/>
    <mergeCell ref="N184:O184"/>
    <mergeCell ref="A109:A247"/>
    <mergeCell ref="G110:G117"/>
    <mergeCell ref="B134:G134"/>
    <mergeCell ref="G135:G140"/>
    <mergeCell ref="B247:G247"/>
    <mergeCell ref="B195:G195"/>
    <mergeCell ref="B216:G216"/>
    <mergeCell ref="G217:G218"/>
    <mergeCell ref="G196:G200"/>
    <mergeCell ref="A108:F108"/>
    <mergeCell ref="N8:O9"/>
    <mergeCell ref="P8:P11"/>
    <mergeCell ref="C9:F9"/>
    <mergeCell ref="D10:F10"/>
    <mergeCell ref="D11:F11"/>
    <mergeCell ref="D12:F12"/>
    <mergeCell ref="A13:A107"/>
    <mergeCell ref="G14:G20"/>
    <mergeCell ref="B48:G48"/>
    <mergeCell ref="G49:G65"/>
    <mergeCell ref="N51:N57"/>
    <mergeCell ref="H69:H70"/>
    <mergeCell ref="B74:G74"/>
    <mergeCell ref="G75:G80"/>
    <mergeCell ref="B107:G107"/>
    <mergeCell ref="G29:G32"/>
    <mergeCell ref="A3:K3"/>
    <mergeCell ref="B7:I7"/>
    <mergeCell ref="A8:G8"/>
    <mergeCell ref="H8:I9"/>
    <mergeCell ref="J8:K9"/>
  </mergeCells>
  <printOptions horizontalCentered="1"/>
  <pageMargins left="0.3" right="0.3" top="0.54" bottom="0.3" header="0.8" footer="0.51180555555555551"/>
  <pageSetup paperSize="9" scale="55" firstPageNumber="0" orientation="portrait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E598"/>
  <sheetViews>
    <sheetView zoomScale="80" zoomScaleNormal="80" workbookViewId="0">
      <pane xSplit="6" ySplit="12" topLeftCell="G13" activePane="bottomRight" state="frozen"/>
      <selection pane="topRight" activeCell="G1" sqref="G1"/>
      <selection pane="bottomLeft" activeCell="A581" sqref="A581"/>
      <selection pane="bottomRight" activeCell="S54" sqref="S54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 t="s">
        <v>19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870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3097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3060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-528</v>
      </c>
      <c r="R8" s="7" t="s">
        <v>23</v>
      </c>
      <c r="S8" s="7"/>
      <c r="T8" s="7"/>
      <c r="U8" s="7"/>
      <c r="V8" s="7"/>
      <c r="W8" s="7"/>
      <c r="Y8" s="7">
        <f>+Y6-Y7</f>
        <v>3060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customHeight="1">
      <c r="A14" s="325"/>
      <c r="B14" s="57" t="s">
        <v>39</v>
      </c>
      <c r="C14" s="58"/>
      <c r="D14" s="59"/>
      <c r="E14" s="60"/>
      <c r="F14" s="61"/>
      <c r="G14" s="384"/>
      <c r="H14" s="62"/>
      <c r="I14" s="63"/>
      <c r="J14" s="63">
        <v>515</v>
      </c>
      <c r="K14" s="55">
        <v>650</v>
      </c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57" t="s">
        <v>39</v>
      </c>
      <c r="C15" s="58"/>
      <c r="D15" s="59"/>
      <c r="E15" s="60"/>
      <c r="F15" s="61"/>
      <c r="G15" s="384"/>
      <c r="H15" s="62"/>
      <c r="I15" s="63"/>
      <c r="J15" s="63">
        <v>200</v>
      </c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5.2" customHeight="1">
      <c r="A16" s="325"/>
      <c r="B16" s="57" t="s">
        <v>40</v>
      </c>
      <c r="C16" s="58"/>
      <c r="D16" s="59"/>
      <c r="E16" s="60"/>
      <c r="F16" s="61"/>
      <c r="G16" s="384"/>
      <c r="H16" s="62"/>
      <c r="I16" s="62"/>
      <c r="J16" s="63">
        <v>400</v>
      </c>
      <c r="K16" s="55">
        <v>400</v>
      </c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5.75" customHeight="1" thickBot="1">
      <c r="A17" s="325"/>
      <c r="B17" s="57" t="s">
        <v>41</v>
      </c>
      <c r="C17" s="58"/>
      <c r="D17" s="59"/>
      <c r="E17" s="60"/>
      <c r="F17" s="61"/>
      <c r="G17" s="384"/>
      <c r="H17" s="62"/>
      <c r="I17" s="62"/>
      <c r="J17" s="63"/>
      <c r="K17" s="55">
        <v>150</v>
      </c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5.75" hidden="1" customHeight="1">
      <c r="A18" s="325"/>
      <c r="B18" s="57" t="s">
        <v>40</v>
      </c>
      <c r="C18" s="58"/>
      <c r="D18" s="59"/>
      <c r="E18" s="60"/>
      <c r="F18" s="61"/>
      <c r="G18" s="384"/>
      <c r="H18" s="62"/>
      <c r="I18" s="62"/>
      <c r="J18" s="63"/>
      <c r="K18" s="162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5.75" hidden="1" customHeight="1">
      <c r="A19" s="325"/>
      <c r="B19" s="57" t="s">
        <v>39</v>
      </c>
      <c r="C19" s="58"/>
      <c r="D19" s="59"/>
      <c r="E19" s="60"/>
      <c r="F19" s="61"/>
      <c r="G19" s="384"/>
      <c r="H19" s="62"/>
      <c r="I19" s="62"/>
      <c r="J19" s="63"/>
      <c r="K19" s="162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 thickBot="1">
      <c r="A20" s="325"/>
      <c r="B20" s="57" t="s">
        <v>39</v>
      </c>
      <c r="C20" s="58"/>
      <c r="D20" s="59"/>
      <c r="E20" s="60"/>
      <c r="F20" s="61"/>
      <c r="G20" s="384"/>
      <c r="H20" s="64"/>
      <c r="I20" s="64"/>
      <c r="J20" s="63"/>
      <c r="K20" s="162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7.25" customHeight="1" thickBot="1">
      <c r="A21" s="325"/>
      <c r="B21" s="304" t="s">
        <v>713</v>
      </c>
      <c r="C21" s="304"/>
      <c r="D21" s="304"/>
      <c r="E21" s="304"/>
      <c r="F21" s="304"/>
      <c r="G21" s="304"/>
      <c r="H21" s="69">
        <f>SUM(H14:H20)</f>
        <v>0</v>
      </c>
      <c r="I21" s="69">
        <f>SUM(I14:I20)</f>
        <v>0</v>
      </c>
      <c r="J21" s="69">
        <f>SUM(J14:J20)</f>
        <v>1115</v>
      </c>
      <c r="K21" s="69">
        <f>SUM(K14:K20)</f>
        <v>1200</v>
      </c>
      <c r="L21" s="71">
        <f>IF(H21=0,0,(I21/H21*100))</f>
        <v>0</v>
      </c>
      <c r="M21" s="73">
        <f>IF(J21=0,0,(K21/J21*100))</f>
        <v>107.62331838565022</v>
      </c>
      <c r="N21" s="72">
        <v>10</v>
      </c>
      <c r="O21" s="72">
        <v>1</v>
      </c>
      <c r="P21" s="73">
        <f>N21/(N21+O21)*100</f>
        <v>90.909090909090907</v>
      </c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174</v>
      </c>
      <c r="C22" s="58" t="s">
        <v>54</v>
      </c>
      <c r="D22" s="59" t="s">
        <v>161</v>
      </c>
      <c r="E22" s="60"/>
      <c r="F22" s="61"/>
      <c r="G22" s="370"/>
      <c r="H22" s="62"/>
      <c r="I22" s="63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61</v>
      </c>
      <c r="C23" s="58" t="s">
        <v>42</v>
      </c>
      <c r="D23" s="59" t="s">
        <v>43</v>
      </c>
      <c r="E23" s="60"/>
      <c r="F23" s="61"/>
      <c r="G23" s="371"/>
      <c r="H23" s="62"/>
      <c r="I23" s="63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38</v>
      </c>
      <c r="C24" s="58" t="s">
        <v>42</v>
      </c>
      <c r="D24" s="59" t="s">
        <v>43</v>
      </c>
      <c r="E24" s="60"/>
      <c r="F24" s="61"/>
      <c r="G24" s="371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40</v>
      </c>
      <c r="C25" s="58" t="s">
        <v>42</v>
      </c>
      <c r="D25" s="59" t="s">
        <v>156</v>
      </c>
      <c r="E25" s="60"/>
      <c r="F25" s="61"/>
      <c r="G25" s="371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40</v>
      </c>
      <c r="C26" s="58" t="s">
        <v>42</v>
      </c>
      <c r="D26" s="59" t="s">
        <v>43</v>
      </c>
      <c r="E26" s="60" t="s">
        <v>66</v>
      </c>
      <c r="F26" s="61"/>
      <c r="G26" s="371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39</v>
      </c>
      <c r="C27" s="58" t="s">
        <v>42</v>
      </c>
      <c r="D27" s="59" t="s">
        <v>49</v>
      </c>
      <c r="E27" s="60"/>
      <c r="F27" s="61"/>
      <c r="G27" s="371"/>
      <c r="H27" s="62"/>
      <c r="I27" s="62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39</v>
      </c>
      <c r="C28" s="58" t="s">
        <v>42</v>
      </c>
      <c r="D28" s="59" t="s">
        <v>43</v>
      </c>
      <c r="E28" s="60"/>
      <c r="F28" s="61"/>
      <c r="G28" s="326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75" hidden="1" customHeight="1" thickBot="1">
      <c r="A48" s="325"/>
      <c r="B48" s="304" t="s">
        <v>714</v>
      </c>
      <c r="C48" s="304"/>
      <c r="D48" s="304"/>
      <c r="E48" s="304"/>
      <c r="F48" s="304"/>
      <c r="G48" s="304"/>
      <c r="H48" s="69">
        <f>SUM(H22:H47)</f>
        <v>0</v>
      </c>
      <c r="I48" s="69">
        <f>SUM(I22:I47)</f>
        <v>0</v>
      </c>
      <c r="J48" s="69">
        <f>SUM(J22:J47)</f>
        <v>0</v>
      </c>
      <c r="K48" s="69">
        <f>SUM(K22:K47)</f>
        <v>0</v>
      </c>
      <c r="L48" s="71">
        <f>IF(H48=0,0,(I48/H48*100))</f>
        <v>0</v>
      </c>
      <c r="M48" s="73">
        <f>IF(J48=0,0,(K48/J48*100))</f>
        <v>0</v>
      </c>
      <c r="N48" s="72"/>
      <c r="O48" s="72"/>
      <c r="P48" s="73" t="e">
        <f>N48/(N48+O48)*100</f>
        <v>#DIV/0!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39</v>
      </c>
      <c r="C49" s="58" t="s">
        <v>42</v>
      </c>
      <c r="D49" s="58" t="s">
        <v>79</v>
      </c>
      <c r="E49" s="60"/>
      <c r="F49" s="61"/>
      <c r="G49" s="326" t="s">
        <v>871</v>
      </c>
      <c r="H49" s="62"/>
      <c r="I49" s="62"/>
      <c r="J49" s="58">
        <v>515</v>
      </c>
      <c r="K49" s="55">
        <v>515</v>
      </c>
      <c r="L49" s="55"/>
      <c r="M49" s="56"/>
      <c r="N49" s="56"/>
      <c r="O49" s="56"/>
      <c r="P49" s="56"/>
      <c r="Q49" s="280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39</v>
      </c>
      <c r="C50" s="58" t="s">
        <v>42</v>
      </c>
      <c r="D50" s="59" t="s">
        <v>126</v>
      </c>
      <c r="E50" s="60"/>
      <c r="F50" s="61"/>
      <c r="G50" s="326"/>
      <c r="H50" s="62"/>
      <c r="I50" s="62"/>
      <c r="J50" s="58">
        <v>200</v>
      </c>
      <c r="K50" s="55">
        <v>160</v>
      </c>
      <c r="L50" s="55"/>
      <c r="M50" s="56"/>
      <c r="N50" s="56"/>
      <c r="O50" s="56"/>
      <c r="P50" s="56"/>
      <c r="Q50" s="280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40</v>
      </c>
      <c r="C51" s="58" t="s">
        <v>42</v>
      </c>
      <c r="D51" s="58" t="s">
        <v>79</v>
      </c>
      <c r="E51" s="60"/>
      <c r="F51" s="61"/>
      <c r="G51" s="326"/>
      <c r="H51" s="62"/>
      <c r="I51" s="62"/>
      <c r="J51" s="58">
        <v>400</v>
      </c>
      <c r="K51" s="55">
        <v>464</v>
      </c>
      <c r="L51" s="55"/>
      <c r="M51" s="56"/>
      <c r="N51" s="302"/>
      <c r="O51" s="56"/>
      <c r="P51" s="56"/>
      <c r="Q51" s="280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57" t="s">
        <v>52</v>
      </c>
      <c r="C52" s="58" t="s">
        <v>101</v>
      </c>
      <c r="D52" s="58" t="s">
        <v>79</v>
      </c>
      <c r="E52" s="60"/>
      <c r="F52" s="61"/>
      <c r="G52" s="326"/>
      <c r="H52" s="64"/>
      <c r="I52" s="64"/>
      <c r="J52" s="58">
        <v>150</v>
      </c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customHeight="1">
      <c r="A53" s="325"/>
      <c r="B53" s="57" t="s">
        <v>52</v>
      </c>
      <c r="C53" s="58" t="s">
        <v>127</v>
      </c>
      <c r="D53" s="58" t="s">
        <v>79</v>
      </c>
      <c r="E53" s="60"/>
      <c r="F53" s="61"/>
      <c r="G53" s="326"/>
      <c r="H53" s="64"/>
      <c r="I53" s="64"/>
      <c r="J53" s="58">
        <v>50</v>
      </c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customHeight="1" thickBot="1">
      <c r="A54" s="325"/>
      <c r="B54" s="57" t="s">
        <v>41</v>
      </c>
      <c r="C54" s="58" t="s">
        <v>79</v>
      </c>
      <c r="D54" s="58" t="s">
        <v>79</v>
      </c>
      <c r="E54" s="60"/>
      <c r="F54" s="61"/>
      <c r="G54" s="326"/>
      <c r="H54" s="64"/>
      <c r="I54" s="64"/>
      <c r="J54" s="58"/>
      <c r="K54" s="55">
        <v>72</v>
      </c>
      <c r="L54" s="55"/>
      <c r="M54" s="56"/>
      <c r="N54" s="302"/>
      <c r="O54" s="56"/>
      <c r="P54" s="56"/>
      <c r="Q54" s="280">
        <v>0</v>
      </c>
      <c r="R54" s="7"/>
      <c r="S54" s="7"/>
      <c r="T54" s="7"/>
      <c r="U54" s="7"/>
      <c r="V54" s="7"/>
      <c r="W54" s="7"/>
    </row>
    <row r="55" spans="1:23" ht="15.2" hidden="1" customHeight="1">
      <c r="A55" s="325"/>
      <c r="B55" s="57" t="s">
        <v>64</v>
      </c>
      <c r="C55" s="58" t="s">
        <v>42</v>
      </c>
      <c r="D55" s="59" t="s">
        <v>43</v>
      </c>
      <c r="E55" s="60"/>
      <c r="F55" s="61"/>
      <c r="G55" s="326"/>
      <c r="H55" s="64"/>
      <c r="I55" s="64"/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hidden="1" customHeight="1">
      <c r="A56" s="325"/>
      <c r="B56" s="57" t="s">
        <v>429</v>
      </c>
      <c r="C56" s="58" t="s">
        <v>42</v>
      </c>
      <c r="D56" s="59" t="s">
        <v>49</v>
      </c>
      <c r="E56" s="60"/>
      <c r="F56" s="61"/>
      <c r="G56" s="326"/>
      <c r="H56" s="64"/>
      <c r="I56" s="64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4.25" hidden="1" customHeight="1">
      <c r="A57" s="325"/>
      <c r="B57" s="57" t="s">
        <v>41</v>
      </c>
      <c r="C57" s="59" t="s">
        <v>43</v>
      </c>
      <c r="D57" s="59" t="s">
        <v>43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4.25" hidden="1" customHeight="1">
      <c r="A58" s="325"/>
      <c r="B58" s="57" t="s">
        <v>40</v>
      </c>
      <c r="C58" s="58" t="s">
        <v>42</v>
      </c>
      <c r="D58" s="59" t="s">
        <v>43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174</v>
      </c>
      <c r="C59" s="58" t="s">
        <v>54</v>
      </c>
      <c r="D59" s="59" t="s">
        <v>155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174</v>
      </c>
      <c r="C60" s="58" t="s">
        <v>54</v>
      </c>
      <c r="D60" s="59" t="s">
        <v>69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4.25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0</v>
      </c>
      <c r="I74" s="77">
        <f>SUM(I49:I73)</f>
        <v>0</v>
      </c>
      <c r="J74" s="77">
        <f>SUM(J49:J73)</f>
        <v>1315</v>
      </c>
      <c r="K74" s="77">
        <f>SUM(K49:K73)</f>
        <v>1211</v>
      </c>
      <c r="L74" s="78">
        <f>IF(H74=0,0,(I74/H74*100))</f>
        <v>0</v>
      </c>
      <c r="M74" s="73">
        <f>IF(J74=0,0,(K74/J74*100))</f>
        <v>92.091254752851711</v>
      </c>
      <c r="N74" s="73">
        <v>12</v>
      </c>
      <c r="O74" s="73">
        <v>0</v>
      </c>
      <c r="P74" s="73">
        <f>N74/(N74+O74)*100</f>
        <v>100</v>
      </c>
      <c r="Q74" s="7"/>
      <c r="R74" s="7"/>
      <c r="S74" s="7"/>
      <c r="T74" s="7"/>
      <c r="U74" s="7"/>
      <c r="V74" s="7"/>
      <c r="W74" s="7"/>
    </row>
    <row r="75" spans="1:23" ht="12.75" hidden="1" customHeight="1" thickBot="1">
      <c r="A75" s="325"/>
      <c r="B75" s="75" t="s">
        <v>770</v>
      </c>
      <c r="C75" s="58" t="s">
        <v>108</v>
      </c>
      <c r="D75" s="58"/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H74+H107+H48</f>
        <v>0</v>
      </c>
      <c r="I108" s="77">
        <f>I74+I107+I48</f>
        <v>0</v>
      </c>
      <c r="J108" s="77">
        <f>J74+J107+J48</f>
        <v>1315</v>
      </c>
      <c r="K108" s="77">
        <f>K74+K107+K48</f>
        <v>1211</v>
      </c>
      <c r="L108" s="78">
        <f>IF(H108=0,0,(I108/H108*100))</f>
        <v>0</v>
      </c>
      <c r="M108" s="73">
        <f>IF(J108=0,0,(K108/J108*100))</f>
        <v>92.091254752851711</v>
      </c>
      <c r="N108" s="77">
        <f>N48+N74</f>
        <v>12</v>
      </c>
      <c r="O108" s="77">
        <f>O48+O74</f>
        <v>0</v>
      </c>
      <c r="P108" s="73">
        <f>N108/(N108+O108)*100</f>
        <v>100</v>
      </c>
      <c r="Q108" s="7"/>
      <c r="R108" s="7"/>
      <c r="S108" s="7"/>
      <c r="T108" s="7"/>
      <c r="U108" s="7"/>
      <c r="V108" s="7"/>
      <c r="W108" s="7"/>
    </row>
    <row r="109" spans="1:23" ht="12.75" hidden="1" customHeight="1">
      <c r="A109" s="314" t="s">
        <v>106</v>
      </c>
      <c r="B109" s="57" t="s">
        <v>463</v>
      </c>
      <c r="C109" s="58" t="s">
        <v>42</v>
      </c>
      <c r="D109" s="59" t="s">
        <v>79</v>
      </c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447</v>
      </c>
      <c r="C110" s="58" t="s">
        <v>108</v>
      </c>
      <c r="D110" s="58"/>
      <c r="E110" s="60"/>
      <c r="F110" s="81"/>
      <c r="G110" s="315" t="s">
        <v>872</v>
      </c>
      <c r="H110" s="62"/>
      <c r="I110" s="62"/>
      <c r="J110" s="62">
        <v>40</v>
      </c>
      <c r="K110" s="62">
        <v>24</v>
      </c>
      <c r="L110" s="83"/>
      <c r="M110" s="84"/>
      <c r="N110" s="84"/>
      <c r="O110" s="84"/>
      <c r="P110" s="84"/>
      <c r="Q110" s="280">
        <v>0</v>
      </c>
      <c r="R110" s="7"/>
      <c r="S110" s="7"/>
      <c r="T110" s="7"/>
      <c r="U110" s="7"/>
      <c r="V110" s="7"/>
      <c r="W110" s="7"/>
    </row>
    <row r="111" spans="1:23" ht="15.2" customHeight="1">
      <c r="A111" s="314"/>
      <c r="B111" s="57" t="s">
        <v>173</v>
      </c>
      <c r="C111" s="58" t="s">
        <v>108</v>
      </c>
      <c r="D111" s="58"/>
      <c r="E111" s="60"/>
      <c r="F111" s="81"/>
      <c r="G111" s="315"/>
      <c r="H111" s="62"/>
      <c r="I111" s="62"/>
      <c r="J111" s="62">
        <v>8</v>
      </c>
      <c r="K111" s="62">
        <v>8</v>
      </c>
      <c r="L111" s="83"/>
      <c r="M111" s="84"/>
      <c r="N111" s="84"/>
      <c r="O111" s="84"/>
      <c r="P111" s="84"/>
      <c r="Q111" s="280">
        <v>0</v>
      </c>
      <c r="R111" s="7"/>
      <c r="S111" s="7"/>
      <c r="T111" s="7"/>
      <c r="U111" s="7"/>
      <c r="V111" s="7"/>
      <c r="W111" s="7"/>
    </row>
    <row r="112" spans="1:23" ht="15.2" customHeight="1">
      <c r="A112" s="314"/>
      <c r="B112" s="57" t="s">
        <v>135</v>
      </c>
      <c r="C112" s="58" t="s">
        <v>42</v>
      </c>
      <c r="D112" s="58" t="s">
        <v>774</v>
      </c>
      <c r="E112" s="60"/>
      <c r="F112" s="81"/>
      <c r="G112" s="315"/>
      <c r="H112" s="62"/>
      <c r="I112" s="62"/>
      <c r="J112" s="62">
        <v>50</v>
      </c>
      <c r="K112" s="62">
        <v>50</v>
      </c>
      <c r="L112" s="83"/>
      <c r="M112" s="84"/>
      <c r="N112" s="84"/>
      <c r="O112" s="84"/>
      <c r="P112" s="84"/>
      <c r="Q112" s="280">
        <v>0</v>
      </c>
      <c r="R112" s="7"/>
      <c r="S112" s="7"/>
      <c r="T112" s="7"/>
      <c r="U112" s="7"/>
      <c r="V112" s="7"/>
      <c r="W112" s="7"/>
    </row>
    <row r="113" spans="1:23" ht="15.2" customHeight="1">
      <c r="A113" s="314"/>
      <c r="B113" s="57" t="s">
        <v>733</v>
      </c>
      <c r="C113" s="58" t="s">
        <v>127</v>
      </c>
      <c r="D113" s="58"/>
      <c r="E113" s="60" t="s">
        <v>547</v>
      </c>
      <c r="F113" s="81"/>
      <c r="G113" s="315"/>
      <c r="H113" s="62"/>
      <c r="I113" s="62"/>
      <c r="J113" s="62">
        <v>3</v>
      </c>
      <c r="K113" s="62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5.2" customHeight="1">
      <c r="A114" s="314"/>
      <c r="B114" s="57" t="s">
        <v>80</v>
      </c>
      <c r="C114" s="58" t="s">
        <v>42</v>
      </c>
      <c r="D114" s="58" t="s">
        <v>521</v>
      </c>
      <c r="E114" s="60"/>
      <c r="F114" s="81"/>
      <c r="G114" s="315"/>
      <c r="H114" s="62"/>
      <c r="I114" s="62"/>
      <c r="J114" s="62">
        <v>46</v>
      </c>
      <c r="K114" s="62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customHeight="1">
      <c r="A115" s="314"/>
      <c r="B115" s="57" t="s">
        <v>132</v>
      </c>
      <c r="C115" s="58" t="s">
        <v>108</v>
      </c>
      <c r="D115" s="58"/>
      <c r="E115" s="60"/>
      <c r="F115" s="81"/>
      <c r="G115" s="315"/>
      <c r="H115" s="62"/>
      <c r="I115" s="62"/>
      <c r="J115" s="62">
        <v>100</v>
      </c>
      <c r="K115" s="62">
        <v>100</v>
      </c>
      <c r="L115" s="83"/>
      <c r="M115" s="84"/>
      <c r="N115" s="84"/>
      <c r="O115" s="84"/>
      <c r="P115" s="84"/>
      <c r="Q115" s="280"/>
      <c r="R115" s="7"/>
      <c r="S115" s="7"/>
      <c r="T115" s="7"/>
      <c r="U115" s="7"/>
      <c r="V115" s="7"/>
      <c r="W115" s="7"/>
    </row>
    <row r="116" spans="1:23" ht="12.75" customHeight="1">
      <c r="A116" s="314"/>
      <c r="B116" s="57" t="s">
        <v>160</v>
      </c>
      <c r="C116" s="58" t="s">
        <v>108</v>
      </c>
      <c r="D116" s="58"/>
      <c r="E116" s="60"/>
      <c r="F116" s="81"/>
      <c r="G116" s="315"/>
      <c r="H116" s="62"/>
      <c r="I116" s="62"/>
      <c r="J116" s="62">
        <v>40</v>
      </c>
      <c r="K116" s="62">
        <v>140</v>
      </c>
      <c r="L116" s="83"/>
      <c r="M116" s="84"/>
      <c r="N116" s="84"/>
      <c r="O116" s="84"/>
      <c r="P116" s="84"/>
      <c r="Q116" s="280"/>
      <c r="R116" s="7"/>
      <c r="S116" s="7"/>
      <c r="T116" s="7"/>
      <c r="U116" s="7"/>
      <c r="V116" s="7"/>
      <c r="W116" s="7"/>
    </row>
    <row r="117" spans="1:23" ht="12.75" customHeight="1">
      <c r="A117" s="314"/>
      <c r="B117" s="57" t="s">
        <v>567</v>
      </c>
      <c r="C117" s="58" t="s">
        <v>79</v>
      </c>
      <c r="D117" s="58" t="s">
        <v>79</v>
      </c>
      <c r="E117" s="60"/>
      <c r="F117" s="81"/>
      <c r="G117" s="315"/>
      <c r="H117" s="62"/>
      <c r="I117" s="62"/>
      <c r="J117" s="62"/>
      <c r="K117" s="62">
        <v>5</v>
      </c>
      <c r="L117" s="83"/>
      <c r="M117" s="84"/>
      <c r="N117" s="84"/>
      <c r="O117" s="84"/>
      <c r="P117" s="84"/>
      <c r="Q117" s="280"/>
      <c r="R117" s="7"/>
      <c r="S117" s="7"/>
      <c r="T117" s="7"/>
      <c r="U117" s="7"/>
      <c r="V117" s="7"/>
      <c r="W117" s="7"/>
    </row>
    <row r="118" spans="1:23" ht="12.75" customHeight="1" thickBot="1">
      <c r="A118" s="314"/>
      <c r="B118" s="57" t="s">
        <v>461</v>
      </c>
      <c r="C118" s="58" t="s">
        <v>108</v>
      </c>
      <c r="D118" s="59" t="s">
        <v>101</v>
      </c>
      <c r="E118" s="60"/>
      <c r="F118" s="81"/>
      <c r="G118" s="82"/>
      <c r="H118" s="62"/>
      <c r="I118" s="62"/>
      <c r="J118" s="62">
        <v>35</v>
      </c>
      <c r="K118" s="62">
        <v>35</v>
      </c>
      <c r="L118" s="83"/>
      <c r="M118" s="84"/>
      <c r="N118" s="84"/>
      <c r="O118" s="84"/>
      <c r="P118" s="84"/>
      <c r="Q118" s="280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0</v>
      </c>
      <c r="I134" s="77">
        <f>SUM(I109:I133)</f>
        <v>0</v>
      </c>
      <c r="J134" s="77">
        <f>SUM(J109:J133)</f>
        <v>322</v>
      </c>
      <c r="K134" s="77">
        <f>SUM(K109:K133)</f>
        <v>362</v>
      </c>
      <c r="L134" s="78">
        <f>IF(H134=0,0,(I134/H134*100))</f>
        <v>0</v>
      </c>
      <c r="M134" s="73">
        <f>IF(J134=0,0,(K134/J134*100))</f>
        <v>112.42236024844721</v>
      </c>
      <c r="N134" s="73">
        <v>9</v>
      </c>
      <c r="O134" s="73">
        <v>0</v>
      </c>
      <c r="P134" s="73">
        <f>N134/(N134+O134)*100</f>
        <v>100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118</v>
      </c>
      <c r="C135" s="58" t="s">
        <v>42</v>
      </c>
      <c r="D135" s="59" t="s">
        <v>226</v>
      </c>
      <c r="E135" s="60"/>
      <c r="F135" s="81"/>
      <c r="G135" s="363"/>
      <c r="H135" s="58"/>
      <c r="I135" s="58"/>
      <c r="J135" s="58">
        <v>100</v>
      </c>
      <c r="K135" s="58">
        <v>100</v>
      </c>
      <c r="L135" s="83"/>
      <c r="M135" s="84"/>
      <c r="N135" s="84"/>
      <c r="O135" s="84"/>
      <c r="P135" s="84"/>
      <c r="Q135" s="280"/>
      <c r="R135" s="7"/>
      <c r="S135" s="7"/>
      <c r="T135" s="7"/>
      <c r="U135" s="7"/>
      <c r="V135" s="7"/>
      <c r="W135" s="7"/>
    </row>
    <row r="136" spans="1:23" ht="15.2" customHeight="1" thickBot="1">
      <c r="A136" s="314"/>
      <c r="B136" s="57" t="s">
        <v>118</v>
      </c>
      <c r="C136" s="58" t="s">
        <v>42</v>
      </c>
      <c r="D136" s="59" t="s">
        <v>126</v>
      </c>
      <c r="E136" s="60"/>
      <c r="F136" s="81"/>
      <c r="G136" s="363"/>
      <c r="H136" s="58"/>
      <c r="I136" s="58"/>
      <c r="J136" s="58">
        <v>184</v>
      </c>
      <c r="K136" s="58">
        <v>184</v>
      </c>
      <c r="L136" s="83"/>
      <c r="M136" s="84"/>
      <c r="N136" s="327"/>
      <c r="O136" s="327"/>
      <c r="P136" s="84"/>
      <c r="Q136" s="280">
        <v>0</v>
      </c>
      <c r="R136" s="7"/>
      <c r="S136" s="7"/>
      <c r="T136" s="7"/>
      <c r="U136" s="7"/>
      <c r="V136" s="7"/>
      <c r="W136" s="7"/>
    </row>
    <row r="137" spans="1:23" ht="15.2" customHeight="1" thickBot="1">
      <c r="A137" s="314"/>
      <c r="B137" s="57" t="s">
        <v>118</v>
      </c>
      <c r="C137" s="58" t="s">
        <v>42</v>
      </c>
      <c r="D137" s="59" t="s">
        <v>79</v>
      </c>
      <c r="E137" s="60"/>
      <c r="F137" s="81"/>
      <c r="G137" s="363"/>
      <c r="H137" s="58"/>
      <c r="I137" s="58"/>
      <c r="J137" s="58">
        <v>158</v>
      </c>
      <c r="K137" s="58">
        <v>158</v>
      </c>
      <c r="L137" s="83"/>
      <c r="M137" s="84"/>
      <c r="N137" s="84"/>
      <c r="O137" s="84"/>
      <c r="P137" s="73"/>
      <c r="Q137" s="280">
        <v>0</v>
      </c>
      <c r="R137" s="7"/>
      <c r="S137" s="7"/>
      <c r="T137" s="7"/>
      <c r="U137" s="7"/>
      <c r="V137" s="7"/>
      <c r="W137" s="7"/>
    </row>
    <row r="138" spans="1:23" ht="15.2" customHeight="1" thickBot="1">
      <c r="A138" s="314"/>
      <c r="B138" s="57" t="s">
        <v>118</v>
      </c>
      <c r="C138" s="58" t="s">
        <v>42</v>
      </c>
      <c r="D138" s="59" t="s">
        <v>159</v>
      </c>
      <c r="E138" s="60"/>
      <c r="F138" s="81"/>
      <c r="G138" s="363"/>
      <c r="H138" s="58"/>
      <c r="I138" s="58"/>
      <c r="J138" s="58">
        <v>60</v>
      </c>
      <c r="K138" s="58">
        <v>60</v>
      </c>
      <c r="L138" s="83"/>
      <c r="M138" s="84"/>
      <c r="N138" s="84"/>
      <c r="O138" s="84"/>
      <c r="P138" s="84"/>
      <c r="Q138" s="280">
        <v>0</v>
      </c>
      <c r="R138" s="7"/>
      <c r="S138" s="7"/>
      <c r="T138" s="7"/>
      <c r="U138" s="7"/>
      <c r="V138" s="7"/>
      <c r="W138" s="7"/>
    </row>
    <row r="139" spans="1:23" ht="15.2" hidden="1" customHeight="1">
      <c r="A139" s="314"/>
      <c r="B139" s="57" t="s">
        <v>179</v>
      </c>
      <c r="C139" s="58" t="s">
        <v>178</v>
      </c>
      <c r="D139" s="58" t="s">
        <v>43</v>
      </c>
      <c r="E139" s="60"/>
      <c r="F139" s="81"/>
      <c r="G139" s="363"/>
      <c r="H139" s="58"/>
      <c r="I139" s="58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hidden="1" customHeight="1">
      <c r="A140" s="314"/>
      <c r="B140" s="57" t="s">
        <v>779</v>
      </c>
      <c r="C140" s="58" t="s">
        <v>43</v>
      </c>
      <c r="D140" s="58" t="s">
        <v>226</v>
      </c>
      <c r="E140" s="60"/>
      <c r="F140" s="81"/>
      <c r="G140" s="363"/>
      <c r="H140" s="62"/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5.2" hidden="1" customHeight="1">
      <c r="A141" s="314"/>
      <c r="B141" s="57" t="s">
        <v>780</v>
      </c>
      <c r="C141" s="58" t="s">
        <v>159</v>
      </c>
      <c r="D141" s="58" t="s">
        <v>159</v>
      </c>
      <c r="E141" s="60"/>
      <c r="F141" s="81"/>
      <c r="G141" s="82"/>
      <c r="H141" s="62"/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2.75" hidden="1" customHeight="1">
      <c r="A142" s="314"/>
      <c r="B142" s="57" t="s">
        <v>228</v>
      </c>
      <c r="C142" s="58"/>
      <c r="D142" s="58" t="s">
        <v>116</v>
      </c>
      <c r="E142" s="60"/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2.75" hidden="1" customHeight="1" thickBot="1">
      <c r="A143" s="314"/>
      <c r="B143" s="57" t="s">
        <v>470</v>
      </c>
      <c r="C143" s="58"/>
      <c r="D143" s="59" t="s">
        <v>79</v>
      </c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326</v>
      </c>
      <c r="C144" s="58" t="s">
        <v>108</v>
      </c>
      <c r="D144" s="59"/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80</v>
      </c>
      <c r="C145" s="58" t="s">
        <v>42</v>
      </c>
      <c r="D145" s="58" t="s">
        <v>618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436</v>
      </c>
      <c r="C146" s="58" t="s">
        <v>42</v>
      </c>
      <c r="D146" s="59" t="s">
        <v>58</v>
      </c>
      <c r="E146" s="60" t="s">
        <v>73</v>
      </c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436</v>
      </c>
      <c r="C147" s="58" t="s">
        <v>42</v>
      </c>
      <c r="D147" s="59" t="s">
        <v>49</v>
      </c>
      <c r="E147" s="60" t="s">
        <v>72</v>
      </c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/>
      <c r="C148" s="58"/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4.25" customHeight="1" thickBot="1">
      <c r="A181" s="314"/>
      <c r="B181" s="316" t="s">
        <v>715</v>
      </c>
      <c r="C181" s="316"/>
      <c r="D181" s="316"/>
      <c r="E181" s="316"/>
      <c r="F181" s="316"/>
      <c r="G181" s="316"/>
      <c r="H181" s="77">
        <f>SUM(H135:H180)</f>
        <v>0</v>
      </c>
      <c r="I181" s="77">
        <f>SUM(I135:I180)</f>
        <v>0</v>
      </c>
      <c r="J181" s="77">
        <f>SUM(J135:J180)</f>
        <v>502</v>
      </c>
      <c r="K181" s="77">
        <f>SUM(K135:K180)</f>
        <v>502</v>
      </c>
      <c r="L181" s="78">
        <f>IF(H181=0,0,(I181/H181*100))</f>
        <v>0</v>
      </c>
      <c r="M181" s="73">
        <f>IF(J181=0,0,(K181/J181*100))</f>
        <v>100</v>
      </c>
      <c r="N181" s="73">
        <v>8</v>
      </c>
      <c r="O181" s="73">
        <v>0</v>
      </c>
      <c r="P181" s="73">
        <f>N181/(N181+O181)*100</f>
        <v>100</v>
      </c>
      <c r="Q181" s="7"/>
      <c r="R181" s="7"/>
      <c r="S181" s="7"/>
      <c r="T181" s="7"/>
      <c r="U181" s="7"/>
      <c r="V181" s="7"/>
      <c r="W181" s="7"/>
    </row>
    <row r="182" spans="1:23" ht="14.25" hidden="1" customHeight="1" thickBot="1">
      <c r="A182" s="314"/>
      <c r="B182" s="57" t="s">
        <v>89</v>
      </c>
      <c r="C182" s="58" t="s">
        <v>42</v>
      </c>
      <c r="D182" s="58" t="s">
        <v>711</v>
      </c>
      <c r="E182" s="60"/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4.25" hidden="1" customHeight="1" thickBot="1">
      <c r="A183" s="314"/>
      <c r="B183" s="57" t="s">
        <v>89</v>
      </c>
      <c r="C183" s="58" t="s">
        <v>42</v>
      </c>
      <c r="D183" s="59" t="s">
        <v>217</v>
      </c>
      <c r="E183" s="60"/>
      <c r="F183" s="81"/>
      <c r="G183" s="329"/>
      <c r="H183" s="58"/>
      <c r="I183" s="58"/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4.25" hidden="1" customHeight="1">
      <c r="A184" s="314"/>
      <c r="B184" s="57" t="s">
        <v>140</v>
      </c>
      <c r="C184" s="58" t="s">
        <v>42</v>
      </c>
      <c r="D184" s="59" t="s">
        <v>458</v>
      </c>
      <c r="E184" s="60" t="s">
        <v>86</v>
      </c>
      <c r="F184" s="81"/>
      <c r="G184" s="329"/>
      <c r="H184" s="58"/>
      <c r="I184" s="58"/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4.25" hidden="1" customHeight="1">
      <c r="A185" s="314"/>
      <c r="B185" s="57" t="s">
        <v>153</v>
      </c>
      <c r="C185" s="58" t="s">
        <v>91</v>
      </c>
      <c r="D185" s="59" t="s">
        <v>152</v>
      </c>
      <c r="E185" s="60"/>
      <c r="F185" s="81"/>
      <c r="G185" s="329"/>
      <c r="H185" s="58"/>
      <c r="I185" s="58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4.25" hidden="1" customHeight="1">
      <c r="A186" s="314"/>
      <c r="B186" s="57" t="s">
        <v>573</v>
      </c>
      <c r="C186" s="58" t="s">
        <v>42</v>
      </c>
      <c r="D186" s="59" t="s">
        <v>528</v>
      </c>
      <c r="E186" s="60" t="s">
        <v>86</v>
      </c>
      <c r="F186" s="81"/>
      <c r="G186" s="329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4.25" hidden="1" customHeight="1">
      <c r="A187" s="314"/>
      <c r="B187" s="57" t="s">
        <v>535</v>
      </c>
      <c r="C187" s="58" t="s">
        <v>54</v>
      </c>
      <c r="D187" s="59" t="s">
        <v>119</v>
      </c>
      <c r="E187" s="60"/>
      <c r="F187" s="81"/>
      <c r="G187" s="329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 thickBot="1">
      <c r="A188" s="314"/>
      <c r="B188" s="57" t="s">
        <v>82</v>
      </c>
      <c r="C188" s="58" t="s">
        <v>226</v>
      </c>
      <c r="D188" s="58" t="s">
        <v>226</v>
      </c>
      <c r="E188" s="60" t="s">
        <v>781</v>
      </c>
      <c r="F188" s="81"/>
      <c r="G188" s="82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110</v>
      </c>
      <c r="C189" s="58" t="s">
        <v>43</v>
      </c>
      <c r="D189" s="59" t="s">
        <v>111</v>
      </c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407</v>
      </c>
      <c r="C190" s="58" t="s">
        <v>108</v>
      </c>
      <c r="D190" s="59"/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408</v>
      </c>
      <c r="C191" s="58" t="s">
        <v>108</v>
      </c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 thickBo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7.25" hidden="1" customHeight="1" thickBot="1">
      <c r="A195" s="314"/>
      <c r="B195" s="316" t="s">
        <v>158</v>
      </c>
      <c r="C195" s="316"/>
      <c r="D195" s="316"/>
      <c r="E195" s="316"/>
      <c r="F195" s="316"/>
      <c r="G195" s="316"/>
      <c r="H195" s="77">
        <f>SUM(H182:H194)</f>
        <v>0</v>
      </c>
      <c r="I195" s="77">
        <f>SUM(I182:I194)</f>
        <v>0</v>
      </c>
      <c r="J195" s="77">
        <f>SUM(J182:J194)</f>
        <v>0</v>
      </c>
      <c r="K195" s="77">
        <f>SUM(K182:K194)</f>
        <v>0</v>
      </c>
      <c r="L195" s="78">
        <f>IF(H195=0,0,(I195/H195*100))</f>
        <v>0</v>
      </c>
      <c r="M195" s="73">
        <f>IF(J195=0,0,(K195/J195*100))</f>
        <v>0</v>
      </c>
      <c r="N195" s="73"/>
      <c r="O195" s="73"/>
      <c r="P195" s="73" t="e">
        <f>N195/(N195+O195)*100</f>
        <v>#DIV/0!</v>
      </c>
      <c r="Q195" s="7"/>
      <c r="R195" s="7"/>
      <c r="S195" s="7"/>
      <c r="T195" s="7"/>
      <c r="U195" s="7"/>
      <c r="V195" s="7"/>
      <c r="W195" s="7"/>
    </row>
    <row r="196" spans="1:23" ht="14.25" hidden="1" customHeight="1">
      <c r="A196" s="314"/>
      <c r="B196" s="57" t="s">
        <v>503</v>
      </c>
      <c r="C196" s="58" t="s">
        <v>54</v>
      </c>
      <c r="D196" s="59" t="s">
        <v>226</v>
      </c>
      <c r="E196" s="60"/>
      <c r="F196" s="81"/>
      <c r="G196" s="376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4.25" hidden="1" customHeight="1">
      <c r="A197" s="314"/>
      <c r="B197" s="57" t="s">
        <v>78</v>
      </c>
      <c r="C197" s="58" t="s">
        <v>42</v>
      </c>
      <c r="D197" s="59" t="s">
        <v>79</v>
      </c>
      <c r="E197" s="60"/>
      <c r="F197" s="81"/>
      <c r="G197" s="377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57" t="s">
        <v>118</v>
      </c>
      <c r="C198" s="58" t="s">
        <v>42</v>
      </c>
      <c r="D198" s="59" t="s">
        <v>119</v>
      </c>
      <c r="E198" s="60"/>
      <c r="F198" s="81"/>
      <c r="G198" s="377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>
      <c r="A199" s="314"/>
      <c r="B199" s="57" t="s">
        <v>82</v>
      </c>
      <c r="C199" s="58" t="s">
        <v>332</v>
      </c>
      <c r="D199" s="58" t="s">
        <v>332</v>
      </c>
      <c r="E199" s="60" t="s">
        <v>84</v>
      </c>
      <c r="F199" s="81"/>
      <c r="G199" s="378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164</v>
      </c>
      <c r="C200" s="58" t="s">
        <v>91</v>
      </c>
      <c r="D200" s="59" t="s">
        <v>101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165</v>
      </c>
      <c r="C201" s="58" t="s">
        <v>91</v>
      </c>
      <c r="D201" s="59"/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167</v>
      </c>
      <c r="C203" s="58" t="s">
        <v>108</v>
      </c>
      <c r="D203" s="59" t="s">
        <v>168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169</v>
      </c>
      <c r="C204" s="58" t="s">
        <v>108</v>
      </c>
      <c r="D204" s="59" t="s">
        <v>170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 thickBo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5.75" hidden="1" customHeight="1" thickBot="1">
      <c r="A212" s="314"/>
      <c r="B212" s="316" t="s">
        <v>211</v>
      </c>
      <c r="C212" s="316"/>
      <c r="D212" s="316"/>
      <c r="E212" s="316"/>
      <c r="F212" s="316"/>
      <c r="G212" s="316"/>
      <c r="H212" s="77">
        <f>SUM(H196:H211)</f>
        <v>0</v>
      </c>
      <c r="I212" s="77">
        <f>SUM(I196:I211)</f>
        <v>0</v>
      </c>
      <c r="J212" s="77">
        <f>SUM(J196:J211)</f>
        <v>0</v>
      </c>
      <c r="K212" s="77">
        <f>SUM(K196:K211)</f>
        <v>0</v>
      </c>
      <c r="L212" s="78">
        <f>IF(H212=0,0,(I212/H212*100))</f>
        <v>0</v>
      </c>
      <c r="M212" s="73">
        <f>IF(J212=0,0,(K212/J212*100))</f>
        <v>0</v>
      </c>
      <c r="N212" s="73"/>
      <c r="O212" s="73"/>
      <c r="P212" s="73" t="e">
        <f>N212/(N212+O212)*100</f>
        <v>#DIV/0!</v>
      </c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630</v>
      </c>
      <c r="C213" s="58" t="s">
        <v>108</v>
      </c>
      <c r="D213" s="59"/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575</v>
      </c>
      <c r="C214" s="58" t="s">
        <v>108</v>
      </c>
      <c r="D214" s="59"/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4.25" hidden="1" customHeight="1" thickBot="1">
      <c r="A247" s="314"/>
      <c r="B247" s="316" t="s">
        <v>609</v>
      </c>
      <c r="C247" s="316"/>
      <c r="D247" s="316"/>
      <c r="E247" s="316"/>
      <c r="F247" s="316"/>
      <c r="G247" s="316"/>
      <c r="H247" s="77">
        <f>SUM(H213:H246)</f>
        <v>0</v>
      </c>
      <c r="I247" s="77">
        <f>SUM(I213:I246)</f>
        <v>0</v>
      </c>
      <c r="J247" s="77">
        <f>SUM(J213:J246)</f>
        <v>0</v>
      </c>
      <c r="K247" s="77">
        <f>SUM(K213:K246)</f>
        <v>0</v>
      </c>
      <c r="L247" s="78">
        <f>IF(H247=0,0,(I247/H247*100))</f>
        <v>0</v>
      </c>
      <c r="M247" s="73">
        <f>IF(J247=0,0,(K247/J247*100))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4.25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H134+H181+H247+H195+H212</f>
        <v>0</v>
      </c>
      <c r="I248" s="94">
        <f>I134+I181+I247+I195+I212</f>
        <v>0</v>
      </c>
      <c r="J248" s="94">
        <f>J134+J181+J247+J195+J212</f>
        <v>824</v>
      </c>
      <c r="K248" s="94">
        <f>K134+K181+K247+K195+K212</f>
        <v>864</v>
      </c>
      <c r="L248" s="78">
        <f>IF(H248=0,0,(I248/H248*100))</f>
        <v>0</v>
      </c>
      <c r="M248" s="73">
        <f>IF(J248=0,0,(K248/J248*100))</f>
        <v>104.85436893203884</v>
      </c>
      <c r="N248" s="94">
        <f>N134+N181+N247+N195</f>
        <v>17</v>
      </c>
      <c r="O248" s="94">
        <f>O134+O181+O247+O195</f>
        <v>0</v>
      </c>
      <c r="P248" s="73">
        <f>N248/(N248+O248)*100</f>
        <v>100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57" t="s">
        <v>214</v>
      </c>
      <c r="C249" s="58" t="s">
        <v>42</v>
      </c>
      <c r="D249" s="96" t="s">
        <v>521</v>
      </c>
      <c r="E249" s="97" t="s">
        <v>717</v>
      </c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2.75" customHeight="1">
      <c r="A250" s="340"/>
      <c r="B250" s="57" t="s">
        <v>214</v>
      </c>
      <c r="C250" s="58" t="s">
        <v>42</v>
      </c>
      <c r="D250" s="96" t="s">
        <v>521</v>
      </c>
      <c r="E250" s="60" t="s">
        <v>546</v>
      </c>
      <c r="F250" s="81"/>
      <c r="G250" s="359"/>
      <c r="H250" s="62"/>
      <c r="I250" s="62"/>
      <c r="J250" s="62">
        <v>200</v>
      </c>
      <c r="K250" s="62">
        <v>200</v>
      </c>
      <c r="L250" s="92"/>
      <c r="M250" s="88"/>
      <c r="N250" s="328"/>
      <c r="O250" s="328"/>
      <c r="P250" s="88"/>
      <c r="Q250" s="280">
        <v>0</v>
      </c>
      <c r="R250" s="7"/>
      <c r="S250" s="7"/>
      <c r="T250" s="7"/>
      <c r="U250" s="7"/>
      <c r="V250" s="7"/>
      <c r="W250" s="7"/>
    </row>
    <row r="251" spans="1:23" ht="12.75" customHeight="1" thickBot="1">
      <c r="A251" s="340"/>
      <c r="B251" s="57" t="s">
        <v>214</v>
      </c>
      <c r="C251" s="58" t="s">
        <v>42</v>
      </c>
      <c r="D251" s="96" t="s">
        <v>521</v>
      </c>
      <c r="E251" s="97" t="s">
        <v>717</v>
      </c>
      <c r="F251" s="81"/>
      <c r="G251" s="359"/>
      <c r="H251" s="64"/>
      <c r="I251" s="64"/>
      <c r="J251" s="64">
        <v>400</v>
      </c>
      <c r="K251" s="62">
        <v>436</v>
      </c>
      <c r="L251" s="92"/>
      <c r="M251" s="88"/>
      <c r="N251" s="88"/>
      <c r="O251" s="88"/>
      <c r="P251" s="88"/>
      <c r="Q251" s="280">
        <v>0</v>
      </c>
      <c r="R251" s="7"/>
      <c r="S251" s="7"/>
      <c r="T251" s="7"/>
      <c r="U251" s="7"/>
      <c r="V251" s="7"/>
      <c r="W251" s="7"/>
    </row>
    <row r="252" spans="1:23" ht="12.75" hidden="1" customHeight="1">
      <c r="A252" s="340"/>
      <c r="B252" s="57" t="s">
        <v>214</v>
      </c>
      <c r="C252" s="58" t="s">
        <v>42</v>
      </c>
      <c r="D252" s="59" t="s">
        <v>777</v>
      </c>
      <c r="E252" s="60"/>
      <c r="F252" s="81"/>
      <c r="G252" s="359"/>
      <c r="H252" s="64"/>
      <c r="I252" s="64"/>
      <c r="J252" s="64"/>
      <c r="K252" s="6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2.75" hidden="1" customHeight="1">
      <c r="A253" s="340"/>
      <c r="B253" s="57" t="s">
        <v>214</v>
      </c>
      <c r="C253" s="58" t="s">
        <v>42</v>
      </c>
      <c r="D253" s="58" t="s">
        <v>783</v>
      </c>
      <c r="E253" s="60"/>
      <c r="F253" s="81"/>
      <c r="G253" s="359"/>
      <c r="H253" s="64"/>
      <c r="I253" s="64"/>
      <c r="J253" s="64"/>
      <c r="K253" s="6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2.75" hidden="1" customHeight="1" thickBot="1">
      <c r="A254" s="340"/>
      <c r="B254" s="57" t="s">
        <v>214</v>
      </c>
      <c r="C254" s="58" t="s">
        <v>42</v>
      </c>
      <c r="D254" s="59" t="s">
        <v>784</v>
      </c>
      <c r="E254" s="60"/>
      <c r="F254" s="81"/>
      <c r="G254" s="359"/>
      <c r="H254" s="64"/>
      <c r="I254" s="64"/>
      <c r="J254" s="64"/>
      <c r="K254" s="64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2.75" hidden="1" customHeight="1">
      <c r="A255" s="340"/>
      <c r="B255" s="57" t="s">
        <v>697</v>
      </c>
      <c r="C255" s="58"/>
      <c r="D255" s="59" t="s">
        <v>226</v>
      </c>
      <c r="E255" s="60"/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2.75" hidden="1" customHeight="1">
      <c r="A256" s="340"/>
      <c r="B256" s="57" t="s">
        <v>695</v>
      </c>
      <c r="C256" s="58"/>
      <c r="D256" s="59" t="s">
        <v>79</v>
      </c>
      <c r="E256" s="60"/>
      <c r="F256" s="81"/>
      <c r="G256" s="359"/>
      <c r="H256" s="64"/>
      <c r="I256" s="64"/>
      <c r="J256" s="58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57" t="s">
        <v>695</v>
      </c>
      <c r="C257" s="58"/>
      <c r="D257" s="59" t="s">
        <v>226</v>
      </c>
      <c r="E257" s="60"/>
      <c r="F257" s="81"/>
      <c r="G257" s="359"/>
      <c r="H257" s="64"/>
      <c r="I257" s="64"/>
      <c r="J257" s="58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214</v>
      </c>
      <c r="C258" s="58" t="s">
        <v>42</v>
      </c>
      <c r="D258" s="59" t="s">
        <v>515</v>
      </c>
      <c r="E258" s="60" t="s">
        <v>114</v>
      </c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75</v>
      </c>
      <c r="C259" s="58" t="s">
        <v>76</v>
      </c>
      <c r="D259" s="59" t="s">
        <v>618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6.5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0</v>
      </c>
      <c r="I287" s="77">
        <f>SUM(I249:I286)</f>
        <v>0</v>
      </c>
      <c r="J287" s="77">
        <f>SUM(J249:J286)</f>
        <v>600</v>
      </c>
      <c r="K287" s="77">
        <f>SUM(K249:K286)</f>
        <v>636</v>
      </c>
      <c r="L287" s="78">
        <f>IF(H287=0,0,(I287/H287*100))</f>
        <v>0</v>
      </c>
      <c r="M287" s="73">
        <f>IF(J287=0,0,(K287/J287*100))</f>
        <v>106</v>
      </c>
      <c r="N287" s="73">
        <v>7</v>
      </c>
      <c r="O287" s="73">
        <v>0</v>
      </c>
      <c r="P287" s="73">
        <f>N287/(N287+O287)*100</f>
        <v>100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489</v>
      </c>
      <c r="C288" s="58"/>
      <c r="D288" s="59"/>
      <c r="E288" s="60"/>
      <c r="F288" s="81"/>
      <c r="G288" s="370"/>
      <c r="H288" s="106"/>
      <c r="I288" s="106"/>
      <c r="J288" s="106">
        <v>125</v>
      </c>
      <c r="K288" s="106">
        <v>45</v>
      </c>
      <c r="L288" s="86"/>
      <c r="M288" s="87"/>
      <c r="N288" s="87"/>
      <c r="O288" s="87"/>
      <c r="P288" s="87"/>
      <c r="Q288" s="280">
        <v>0</v>
      </c>
      <c r="R288" s="272" t="s">
        <v>898</v>
      </c>
      <c r="S288" s="7"/>
      <c r="T288" s="7"/>
      <c r="U288" s="7"/>
      <c r="V288" s="7"/>
      <c r="W288" s="7"/>
    </row>
    <row r="289" spans="1:23" ht="15.2" customHeight="1">
      <c r="A289" s="340"/>
      <c r="B289" s="57" t="s">
        <v>439</v>
      </c>
      <c r="C289" s="58"/>
      <c r="D289" s="59"/>
      <c r="E289" s="60"/>
      <c r="F289" s="81"/>
      <c r="G289" s="371"/>
      <c r="H289" s="106"/>
      <c r="I289" s="106"/>
      <c r="J289" s="106"/>
      <c r="K289" s="106">
        <v>30</v>
      </c>
      <c r="L289" s="86"/>
      <c r="M289" s="87"/>
      <c r="N289" s="87"/>
      <c r="O289" s="87"/>
      <c r="P289" s="87"/>
      <c r="Q289" s="280"/>
      <c r="R289" s="7"/>
      <c r="S289" s="7"/>
      <c r="T289" s="7"/>
      <c r="U289" s="7"/>
      <c r="V289" s="7"/>
      <c r="W289" s="7"/>
    </row>
    <row r="290" spans="1:23" ht="12.75" customHeight="1" thickBot="1">
      <c r="A290" s="340"/>
      <c r="B290" s="57" t="s">
        <v>874</v>
      </c>
      <c r="C290" s="58"/>
      <c r="D290" s="59"/>
      <c r="E290" s="60"/>
      <c r="F290" s="81"/>
      <c r="G290" s="326"/>
      <c r="H290" s="106"/>
      <c r="I290" s="106"/>
      <c r="J290" s="106"/>
      <c r="K290" s="106">
        <v>50</v>
      </c>
      <c r="L290" s="55"/>
      <c r="M290" s="56"/>
      <c r="N290" s="56"/>
      <c r="O290" s="56"/>
      <c r="P290" s="56"/>
      <c r="Q290" s="280"/>
      <c r="R290" s="7"/>
      <c r="S290" s="7"/>
      <c r="T290" s="7"/>
      <c r="U290" s="7"/>
      <c r="V290" s="7"/>
      <c r="W290" s="7"/>
    </row>
    <row r="291" spans="1:23" ht="12.75" hidden="1" customHeight="1">
      <c r="A291" s="340"/>
      <c r="B291" s="57" t="s">
        <v>248</v>
      </c>
      <c r="C291" s="58" t="s">
        <v>98</v>
      </c>
      <c r="D291" s="58"/>
      <c r="E291" s="60"/>
      <c r="F291" s="81"/>
      <c r="G291" s="82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249</v>
      </c>
      <c r="C292" s="58" t="s">
        <v>98</v>
      </c>
      <c r="D292" s="58" t="s">
        <v>246</v>
      </c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0</v>
      </c>
      <c r="I324" s="77">
        <f>SUM(I288:I323)</f>
        <v>0</v>
      </c>
      <c r="J324" s="77">
        <f>SUM(J288:J323)</f>
        <v>125</v>
      </c>
      <c r="K324" s="77">
        <f>SUM(K288:K323)</f>
        <v>125</v>
      </c>
      <c r="L324" s="78">
        <f>IF(H324=0,0,(I324/H324*100))</f>
        <v>0</v>
      </c>
      <c r="M324" s="73">
        <f>IF(J324=0,0,(K324/J324*100))</f>
        <v>100</v>
      </c>
      <c r="N324" s="73">
        <v>7</v>
      </c>
      <c r="O324" s="73">
        <v>0</v>
      </c>
      <c r="P324" s="73">
        <f>N324/(N324+O324)*100</f>
        <v>100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414</v>
      </c>
      <c r="C325" s="58"/>
      <c r="D325" s="59"/>
      <c r="E325" s="60"/>
      <c r="F325" s="81"/>
      <c r="G325" s="82"/>
      <c r="H325" s="106"/>
      <c r="I325" s="106"/>
      <c r="J325" s="106">
        <v>125</v>
      </c>
      <c r="K325" s="106">
        <v>85</v>
      </c>
      <c r="L325" s="55"/>
      <c r="M325" s="56"/>
      <c r="N325" s="56"/>
      <c r="O325" s="56"/>
      <c r="P325" s="56"/>
      <c r="Q325" s="280"/>
      <c r="R325" s="7"/>
      <c r="S325" s="7"/>
      <c r="T325" s="7"/>
      <c r="U325" s="7"/>
      <c r="V325" s="7"/>
      <c r="W325" s="7"/>
    </row>
    <row r="326" spans="1:23" ht="15.2" customHeight="1" thickBot="1">
      <c r="A326" s="340"/>
      <c r="B326" s="57" t="s">
        <v>782</v>
      </c>
      <c r="C326" s="58"/>
      <c r="D326" s="59"/>
      <c r="E326" s="60"/>
      <c r="F326" s="81"/>
      <c r="G326" s="82"/>
      <c r="H326" s="106"/>
      <c r="I326" s="106"/>
      <c r="J326" s="106"/>
      <c r="K326" s="106">
        <v>40</v>
      </c>
      <c r="L326" s="55"/>
      <c r="M326" s="56"/>
      <c r="N326" s="56"/>
      <c r="O326" s="56"/>
      <c r="P326" s="56"/>
      <c r="Q326" s="280"/>
      <c r="R326" s="7"/>
      <c r="S326" s="7"/>
      <c r="T326" s="7"/>
      <c r="U326" s="7"/>
      <c r="V326" s="7"/>
      <c r="W326" s="7"/>
    </row>
    <row r="327" spans="1:23" ht="12.75" hidden="1" customHeight="1">
      <c r="A327" s="340"/>
      <c r="B327" s="57" t="s">
        <v>782</v>
      </c>
      <c r="C327" s="58"/>
      <c r="D327" s="59"/>
      <c r="E327" s="60"/>
      <c r="F327" s="81"/>
      <c r="G327" s="82"/>
      <c r="H327" s="106"/>
      <c r="I327" s="106"/>
      <c r="J327" s="106"/>
      <c r="K327" s="106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hidden="1" customHeight="1">
      <c r="A328" s="340"/>
      <c r="B328" s="57" t="s">
        <v>469</v>
      </c>
      <c r="C328" s="58"/>
      <c r="D328" s="58" t="s">
        <v>156</v>
      </c>
      <c r="E328" s="60" t="s">
        <v>459</v>
      </c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470</v>
      </c>
      <c r="C329" s="58"/>
      <c r="D329" s="58" t="s">
        <v>111</v>
      </c>
      <c r="E329" s="60" t="s">
        <v>459</v>
      </c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57" t="s">
        <v>470</v>
      </c>
      <c r="C330" s="58"/>
      <c r="D330" s="59" t="s">
        <v>79</v>
      </c>
      <c r="E330" s="60" t="s">
        <v>459</v>
      </c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/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 thickBot="1">
      <c r="A341" s="340"/>
      <c r="B341" s="57"/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6.5" customHeight="1" thickBot="1">
      <c r="A342" s="340"/>
      <c r="B342" s="316" t="s">
        <v>158</v>
      </c>
      <c r="C342" s="316"/>
      <c r="D342" s="316"/>
      <c r="E342" s="316"/>
      <c r="F342" s="316"/>
      <c r="G342" s="316"/>
      <c r="H342" s="77">
        <f>SUM(H325:H341)</f>
        <v>0</v>
      </c>
      <c r="I342" s="77">
        <f>SUM(I325:I341)</f>
        <v>0</v>
      </c>
      <c r="J342" s="77">
        <f>SUM(J325:J341)</f>
        <v>125</v>
      </c>
      <c r="K342" s="77">
        <f>SUM(K325:K341)</f>
        <v>125</v>
      </c>
      <c r="L342" s="78">
        <f>IF(H342=0,0,(I342/H342*100))</f>
        <v>0</v>
      </c>
      <c r="M342" s="73">
        <f>IF(J342=0,0,(K342/J342*100))</f>
        <v>100</v>
      </c>
      <c r="N342" s="73">
        <v>18</v>
      </c>
      <c r="O342" s="73">
        <v>0</v>
      </c>
      <c r="P342" s="73">
        <f>N342/(N342+O342)*100</f>
        <v>100</v>
      </c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 t="s">
        <v>716</v>
      </c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 t="s">
        <v>699</v>
      </c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 thickBot="1">
      <c r="A345" s="340"/>
      <c r="B345" s="57" t="s">
        <v>689</v>
      </c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hidden="1" customHeight="1" thickBot="1">
      <c r="A379" s="340"/>
      <c r="B379" s="316" t="s">
        <v>211</v>
      </c>
      <c r="C379" s="316"/>
      <c r="D379" s="316"/>
      <c r="E379" s="316"/>
      <c r="F379" s="316"/>
      <c r="G379" s="316"/>
      <c r="H379" s="77">
        <f>SUM(H343:H378)</f>
        <v>0</v>
      </c>
      <c r="I379" s="77">
        <f>SUM(I343:I378)</f>
        <v>0</v>
      </c>
      <c r="J379" s="77">
        <f>SUM(J343:J378)</f>
        <v>0</v>
      </c>
      <c r="K379" s="77">
        <f>SUM(K343:K378)</f>
        <v>0</v>
      </c>
      <c r="L379" s="78">
        <f>IF(H379=0,0,(I379/H379*100))</f>
        <v>0</v>
      </c>
      <c r="M379" s="73">
        <f>IF(J379=0,0,(K379/J379*100))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H287+H324+H379+H342</f>
        <v>0</v>
      </c>
      <c r="I380" s="94">
        <f>I287+I324+I379+I342</f>
        <v>0</v>
      </c>
      <c r="J380" s="94">
        <f>J287+J324+J379+J342</f>
        <v>850</v>
      </c>
      <c r="K380" s="94">
        <f>K287+K324+K379+K342</f>
        <v>886</v>
      </c>
      <c r="L380" s="78">
        <f>IF(H380=0,0,(I380/H380*100))</f>
        <v>0</v>
      </c>
      <c r="M380" s="73">
        <f>IF(J380=0,0,(K380/J380*100))</f>
        <v>104.23529411764704</v>
      </c>
      <c r="N380" s="94">
        <f>N287+N324+N379+N342</f>
        <v>32</v>
      </c>
      <c r="O380" s="94">
        <f>O287+O324+O379+O342</f>
        <v>0</v>
      </c>
      <c r="P380" s="73">
        <f>N380/(N380+O380)*100</f>
        <v>100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286</v>
      </c>
      <c r="B381" s="57" t="s">
        <v>567</v>
      </c>
      <c r="C381" s="58" t="s">
        <v>127</v>
      </c>
      <c r="D381" s="58" t="s">
        <v>127</v>
      </c>
      <c r="E381" s="60"/>
      <c r="F381" s="119"/>
      <c r="G381" s="366"/>
      <c r="H381" s="106"/>
      <c r="I381" s="106"/>
      <c r="J381" s="58">
        <v>52</v>
      </c>
      <c r="K381" s="83">
        <v>24</v>
      </c>
      <c r="L381" s="83"/>
      <c r="M381" s="84"/>
      <c r="N381" s="84"/>
      <c r="O381" s="84"/>
      <c r="P381" s="84"/>
      <c r="Q381" s="280"/>
      <c r="R381" s="7"/>
      <c r="S381" s="7"/>
      <c r="T381" s="7"/>
      <c r="U381" s="7"/>
      <c r="V381" s="7"/>
      <c r="W381" s="7"/>
    </row>
    <row r="382" spans="1:23" ht="15.2" customHeight="1">
      <c r="A382" s="342"/>
      <c r="B382" s="57" t="s">
        <v>567</v>
      </c>
      <c r="C382" s="58" t="s">
        <v>111</v>
      </c>
      <c r="D382" s="58" t="s">
        <v>111</v>
      </c>
      <c r="E382" s="60"/>
      <c r="F382" s="81"/>
      <c r="G382" s="366"/>
      <c r="H382" s="58"/>
      <c r="I382" s="58"/>
      <c r="J382" s="58">
        <v>50</v>
      </c>
      <c r="K382" s="55">
        <v>48</v>
      </c>
      <c r="L382" s="55"/>
      <c r="M382" s="56"/>
      <c r="N382" s="56"/>
      <c r="O382" s="56"/>
      <c r="P382" s="56"/>
      <c r="Q382" s="280"/>
      <c r="R382" s="7"/>
      <c r="S382" s="7"/>
      <c r="T382" s="7"/>
      <c r="U382" s="7"/>
      <c r="V382" s="7"/>
      <c r="W382" s="7"/>
    </row>
    <row r="383" spans="1:23" ht="15.2" customHeight="1">
      <c r="A383" s="342"/>
      <c r="B383" s="57" t="s">
        <v>431</v>
      </c>
      <c r="C383" s="58"/>
      <c r="D383" s="59" t="s">
        <v>816</v>
      </c>
      <c r="E383" s="60"/>
      <c r="F383" s="81"/>
      <c r="G383" s="366"/>
      <c r="H383" s="58"/>
      <c r="I383" s="58"/>
      <c r="J383" s="58">
        <v>2</v>
      </c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customHeight="1">
      <c r="A384" s="342"/>
      <c r="B384" s="57" t="s">
        <v>112</v>
      </c>
      <c r="C384" s="58" t="s">
        <v>76</v>
      </c>
      <c r="D384" s="59" t="s">
        <v>151</v>
      </c>
      <c r="E384" s="60"/>
      <c r="F384" s="81"/>
      <c r="G384" s="366"/>
      <c r="H384" s="58"/>
      <c r="I384" s="58"/>
      <c r="J384" s="58">
        <v>4</v>
      </c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customHeight="1">
      <c r="A385" s="342"/>
      <c r="B385" s="57" t="s">
        <v>419</v>
      </c>
      <c r="C385" s="58" t="s">
        <v>280</v>
      </c>
      <c r="D385" s="59" t="s">
        <v>291</v>
      </c>
      <c r="E385" s="60"/>
      <c r="F385" s="81"/>
      <c r="G385" s="366"/>
      <c r="H385" s="58"/>
      <c r="I385" s="58"/>
      <c r="J385" s="58"/>
      <c r="K385" s="55">
        <v>17</v>
      </c>
      <c r="L385" s="55"/>
      <c r="M385" s="56"/>
      <c r="N385" s="56"/>
      <c r="O385" s="56"/>
      <c r="P385" s="56"/>
      <c r="Q385" s="280"/>
      <c r="R385" s="7"/>
      <c r="S385" s="7"/>
      <c r="T385" s="7"/>
      <c r="U385" s="7"/>
      <c r="V385" s="7"/>
      <c r="W385" s="7"/>
    </row>
    <row r="386" spans="1:23" ht="12.75" customHeight="1" thickBot="1">
      <c r="A386" s="342"/>
      <c r="B386" s="57" t="s">
        <v>873</v>
      </c>
      <c r="C386" s="58" t="s">
        <v>79</v>
      </c>
      <c r="D386" s="59" t="s">
        <v>294</v>
      </c>
      <c r="E386" s="60"/>
      <c r="F386" s="81"/>
      <c r="G386" s="366"/>
      <c r="H386" s="58"/>
      <c r="I386" s="58"/>
      <c r="J386" s="58"/>
      <c r="K386" s="55">
        <v>10</v>
      </c>
      <c r="L386" s="55"/>
      <c r="M386" s="56"/>
      <c r="N386" s="56"/>
      <c r="O386" s="56"/>
      <c r="P386" s="56"/>
      <c r="Q386" s="280"/>
      <c r="R386" s="7"/>
      <c r="S386" s="7"/>
      <c r="T386" s="7"/>
      <c r="U386" s="7"/>
      <c r="V386" s="7"/>
      <c r="W386" s="7"/>
    </row>
    <row r="387" spans="1:23" ht="12.75" hidden="1" customHeight="1">
      <c r="A387" s="342"/>
      <c r="B387" s="57" t="s">
        <v>417</v>
      </c>
      <c r="C387" s="58" t="s">
        <v>289</v>
      </c>
      <c r="D387" s="59" t="s">
        <v>294</v>
      </c>
      <c r="E387" s="60"/>
      <c r="F387" s="81"/>
      <c r="G387" s="366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471</v>
      </c>
      <c r="C388" s="58" t="s">
        <v>119</v>
      </c>
      <c r="D388" s="59"/>
      <c r="E388" s="60"/>
      <c r="F388" s="81"/>
      <c r="G388" s="366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422</v>
      </c>
      <c r="C389" s="58" t="s">
        <v>424</v>
      </c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0</v>
      </c>
      <c r="I572" s="94">
        <f>SUM(I381:I571)</f>
        <v>0</v>
      </c>
      <c r="J572" s="121">
        <f>SUM(J381:J571)</f>
        <v>108</v>
      </c>
      <c r="K572" s="121">
        <f>SUM(K381:K571)</f>
        <v>99</v>
      </c>
      <c r="L572" s="78">
        <f>IF(H572=0,0,(I572/H572*100))</f>
        <v>0</v>
      </c>
      <c r="M572" s="73">
        <f>IF(J572=0,0,(K572/J572*100))</f>
        <v>91.666666666666657</v>
      </c>
      <c r="N572" s="73">
        <v>6</v>
      </c>
      <c r="O572" s="73">
        <v>0</v>
      </c>
      <c r="P572" s="73">
        <f>N572/(N572+O572)*100</f>
        <v>100</v>
      </c>
      <c r="Q572" s="7"/>
      <c r="R572" s="7"/>
      <c r="S572" s="7"/>
      <c r="T572" s="7"/>
      <c r="U572" s="7"/>
      <c r="V572" s="7"/>
      <c r="W572" s="7"/>
    </row>
    <row r="573" spans="1:23" ht="12.75" hidden="1" customHeight="1">
      <c r="A573" s="314" t="s">
        <v>376</v>
      </c>
      <c r="B573" s="57" t="s">
        <v>144</v>
      </c>
      <c r="C573" s="58" t="s">
        <v>108</v>
      </c>
      <c r="D573" s="59"/>
      <c r="E573" s="60"/>
      <c r="F573" s="119"/>
      <c r="G573" s="8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2.75" hidden="1" customHeight="1">
      <c r="A574" s="314"/>
      <c r="B574" s="57" t="s">
        <v>453</v>
      </c>
      <c r="C574" s="58" t="s">
        <v>108</v>
      </c>
      <c r="D574" s="59"/>
      <c r="E574" s="60"/>
      <c r="F574" s="81"/>
      <c r="G574" s="120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479</v>
      </c>
      <c r="C575" s="58"/>
      <c r="D575" s="58" t="s">
        <v>79</v>
      </c>
      <c r="E575" s="60"/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480</v>
      </c>
      <c r="C576" s="58"/>
      <c r="D576" s="58" t="s">
        <v>79</v>
      </c>
      <c r="E576" s="60"/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7.25" hidden="1" customHeight="1" thickBot="1">
      <c r="A578" s="344" t="s">
        <v>379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94">
        <f>SUM(J573:J577)</f>
        <v>0</v>
      </c>
      <c r="K578" s="94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2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0</v>
      </c>
      <c r="I579" s="130">
        <f>I108+I248+I380+I572+I578</f>
        <v>0</v>
      </c>
      <c r="J579" s="130">
        <f>J108+J248+J380+J572+J578</f>
        <v>3097</v>
      </c>
      <c r="K579" s="130">
        <f>K108+K248+K380+K572+K578</f>
        <v>3060</v>
      </c>
      <c r="L579" s="78">
        <f>IF(H579=0,0,(I579/H579*100))</f>
        <v>0</v>
      </c>
      <c r="M579" s="73">
        <f>IF(J579=0,0,(K579/J579*100))</f>
        <v>98.805295447206973</v>
      </c>
      <c r="N579" s="73">
        <f>N578+N572+N380+N248+N108</f>
        <v>67</v>
      </c>
      <c r="O579" s="73">
        <f>O578+O572+O380+O248+O108</f>
        <v>0</v>
      </c>
      <c r="P579" s="73">
        <f>N579/(N579+O579)*100</f>
        <v>100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3060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0.98805295447206976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0</v>
      </c>
      <c r="I581" s="132">
        <f>I108</f>
        <v>0</v>
      </c>
      <c r="J581" s="132">
        <f t="shared" si="0"/>
        <v>1315</v>
      </c>
      <c r="K581" s="132">
        <f t="shared" si="0"/>
        <v>1211</v>
      </c>
      <c r="L581" s="132">
        <f t="shared" si="0"/>
        <v>0</v>
      </c>
      <c r="M581" s="132">
        <f t="shared" si="0"/>
        <v>92.091254752851711</v>
      </c>
      <c r="N581" s="132">
        <f t="shared" si="0"/>
        <v>12</v>
      </c>
      <c r="O581" s="132">
        <f t="shared" si="0"/>
        <v>0</v>
      </c>
      <c r="P581" s="132">
        <f t="shared" si="0"/>
        <v>100</v>
      </c>
      <c r="Q581" s="7"/>
      <c r="R581" s="7"/>
      <c r="S581" s="7"/>
      <c r="T581" s="7"/>
      <c r="U581" s="7"/>
      <c r="V581" s="7"/>
      <c r="W581" s="7"/>
    </row>
    <row r="582" spans="1:23" ht="16.5" thickBot="1">
      <c r="A582" s="351" t="s">
        <v>383</v>
      </c>
      <c r="B582" s="351"/>
      <c r="C582" s="351"/>
      <c r="D582" s="351"/>
      <c r="E582" s="351"/>
      <c r="F582" s="131"/>
      <c r="G582" s="132"/>
      <c r="H582" s="132">
        <f>H195+H181+H134</f>
        <v>0</v>
      </c>
      <c r="I582" s="132">
        <f>I195+I181+I134</f>
        <v>0</v>
      </c>
      <c r="J582" s="132">
        <f>J195+J181+J134</f>
        <v>824</v>
      </c>
      <c r="K582" s="132">
        <f>K195+K181+K134</f>
        <v>864</v>
      </c>
      <c r="L582" s="132">
        <f>L248</f>
        <v>0</v>
      </c>
      <c r="M582" s="132">
        <f>M248</f>
        <v>104.85436893203884</v>
      </c>
      <c r="N582" s="132">
        <f>N248</f>
        <v>17</v>
      </c>
      <c r="O582" s="132">
        <f>O248</f>
        <v>0</v>
      </c>
      <c r="P582" s="132">
        <f>P248</f>
        <v>100</v>
      </c>
      <c r="Q582" s="7"/>
      <c r="R582" s="7"/>
      <c r="S582" s="7"/>
      <c r="T582" s="7"/>
      <c r="U582" s="7"/>
      <c r="V582" s="7"/>
      <c r="W582" s="7"/>
    </row>
    <row r="583" spans="1:23" ht="15.75" hidden="1">
      <c r="A583" s="351" t="s">
        <v>384</v>
      </c>
      <c r="B583" s="351"/>
      <c r="C583" s="351"/>
      <c r="D583" s="351"/>
      <c r="E583" s="351"/>
      <c r="F583" s="131"/>
      <c r="G583" s="132"/>
      <c r="H583" s="132">
        <f>H247+H212</f>
        <v>0</v>
      </c>
      <c r="I583" s="132">
        <f>I247+I212</f>
        <v>0</v>
      </c>
      <c r="J583" s="132">
        <f>J247</f>
        <v>0</v>
      </c>
      <c r="K583" s="132">
        <f>K247</f>
        <v>0</v>
      </c>
      <c r="L583" s="132" t="s">
        <v>385</v>
      </c>
      <c r="M583" s="132" t="s">
        <v>385</v>
      </c>
      <c r="N583" s="132" t="s">
        <v>385</v>
      </c>
      <c r="O583" s="132" t="s">
        <v>385</v>
      </c>
      <c r="P583" s="132"/>
      <c r="Q583" s="7"/>
      <c r="R583" s="7"/>
      <c r="S583" s="7"/>
      <c r="T583" s="7"/>
      <c r="U583" s="7"/>
      <c r="V583" s="7"/>
      <c r="W583" s="7"/>
    </row>
    <row r="584" spans="1:23" ht="16.5" thickBot="1">
      <c r="A584" s="351" t="s">
        <v>386</v>
      </c>
      <c r="B584" s="351"/>
      <c r="C584" s="351"/>
      <c r="D584" s="351"/>
      <c r="E584" s="351"/>
      <c r="F584" s="131"/>
      <c r="G584" s="132"/>
      <c r="H584" s="132">
        <f t="shared" ref="H584:O584" si="1">H287</f>
        <v>0</v>
      </c>
      <c r="I584" s="132">
        <f>I287</f>
        <v>0</v>
      </c>
      <c r="J584" s="132">
        <f t="shared" si="1"/>
        <v>600</v>
      </c>
      <c r="K584" s="132">
        <f t="shared" si="1"/>
        <v>636</v>
      </c>
      <c r="L584" s="132">
        <f t="shared" si="1"/>
        <v>0</v>
      </c>
      <c r="M584" s="132">
        <f t="shared" si="1"/>
        <v>106</v>
      </c>
      <c r="N584" s="132">
        <f t="shared" si="1"/>
        <v>7</v>
      </c>
      <c r="O584" s="132">
        <f t="shared" si="1"/>
        <v>0</v>
      </c>
      <c r="P584" s="132">
        <f>P287</f>
        <v>100</v>
      </c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387</v>
      </c>
      <c r="B585" s="351"/>
      <c r="C585" s="351"/>
      <c r="D585" s="351"/>
      <c r="E585" s="351"/>
      <c r="F585" s="131"/>
      <c r="G585" s="132"/>
      <c r="H585" s="132">
        <f>H324+H379+H342</f>
        <v>0</v>
      </c>
      <c r="I585" s="132">
        <f>I324+I379+I342</f>
        <v>0</v>
      </c>
      <c r="J585" s="132">
        <f>J324+J379+J342</f>
        <v>250</v>
      </c>
      <c r="K585" s="278">
        <f>K324+K379+K342</f>
        <v>250</v>
      </c>
      <c r="L585" s="132">
        <f>L324+L379</f>
        <v>0</v>
      </c>
      <c r="M585" s="132">
        <f>M324+M379</f>
        <v>100</v>
      </c>
      <c r="N585" s="132">
        <f>N324+N379+N342</f>
        <v>25</v>
      </c>
      <c r="O585" s="132">
        <f>O324+O379+O342</f>
        <v>0</v>
      </c>
      <c r="P585" s="132">
        <f>P380</f>
        <v>100</v>
      </c>
      <c r="Q585" s="7"/>
      <c r="R585" s="7"/>
      <c r="S585" s="7"/>
      <c r="T585" s="7"/>
      <c r="U585" s="7"/>
      <c r="V585" s="7"/>
      <c r="W585" s="7"/>
    </row>
    <row r="586" spans="1:23" ht="16.5" thickBot="1">
      <c r="A586" s="351" t="s">
        <v>388</v>
      </c>
      <c r="B586" s="351"/>
      <c r="C586" s="351"/>
      <c r="D586" s="351"/>
      <c r="E586" s="351"/>
      <c r="F586" s="131"/>
      <c r="G586" s="132"/>
      <c r="H586" s="132">
        <f t="shared" ref="H586:P586" si="2">H572</f>
        <v>0</v>
      </c>
      <c r="I586" s="132">
        <f>I572</f>
        <v>0</v>
      </c>
      <c r="J586" s="132">
        <f t="shared" si="2"/>
        <v>108</v>
      </c>
      <c r="K586" s="132">
        <f t="shared" si="2"/>
        <v>99</v>
      </c>
      <c r="L586" s="132">
        <f t="shared" si="2"/>
        <v>0</v>
      </c>
      <c r="M586" s="132">
        <f t="shared" si="2"/>
        <v>91.666666666666657</v>
      </c>
      <c r="N586" s="132">
        <f t="shared" si="2"/>
        <v>6</v>
      </c>
      <c r="O586" s="132">
        <f t="shared" si="2"/>
        <v>0</v>
      </c>
      <c r="P586" s="132">
        <f t="shared" si="2"/>
        <v>100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428</v>
      </c>
      <c r="B587" s="351"/>
      <c r="C587" s="351"/>
      <c r="D587" s="351"/>
      <c r="E587" s="351"/>
      <c r="F587" s="131"/>
      <c r="G587" s="132"/>
      <c r="H587" s="132">
        <f t="shared" ref="H587:P587" si="3">H578</f>
        <v>0</v>
      </c>
      <c r="I587" s="132">
        <f>I578</f>
        <v>0</v>
      </c>
      <c r="J587" s="132">
        <f t="shared" si="3"/>
        <v>0</v>
      </c>
      <c r="K587" s="132">
        <f t="shared" si="3"/>
        <v>0</v>
      </c>
      <c r="L587" s="132">
        <f t="shared" si="3"/>
        <v>0</v>
      </c>
      <c r="M587" s="132">
        <f t="shared" si="3"/>
        <v>0</v>
      </c>
      <c r="N587" s="132">
        <f t="shared" si="3"/>
        <v>0</v>
      </c>
      <c r="O587" s="132">
        <f t="shared" si="3"/>
        <v>0</v>
      </c>
      <c r="P587" s="132" t="e">
        <f t="shared" si="3"/>
        <v>#DIV/0!</v>
      </c>
      <c r="Q587" s="7"/>
      <c r="R587" s="7"/>
      <c r="S587" s="7"/>
      <c r="T587" s="7"/>
      <c r="U587" s="7"/>
      <c r="V587" s="7"/>
      <c r="W587" s="7"/>
    </row>
    <row r="588" spans="1:23" ht="13.5" thickBo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"/>
      <c r="O588" s="3"/>
      <c r="P588" s="3"/>
      <c r="Q588" s="7"/>
      <c r="R588" s="7"/>
      <c r="S588" s="7"/>
      <c r="T588" s="7"/>
      <c r="U588" s="7"/>
      <c r="V588" s="7"/>
      <c r="W588" s="7"/>
    </row>
    <row r="589" spans="1:23" ht="15" thickTop="1">
      <c r="A589" s="353" t="s">
        <v>869</v>
      </c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134"/>
      <c r="O589" s="134"/>
      <c r="P589" s="134"/>
      <c r="Q589" s="7"/>
      <c r="R589" s="7"/>
      <c r="S589" s="7"/>
      <c r="T589" s="7"/>
      <c r="U589" s="7"/>
      <c r="V589" s="7"/>
      <c r="W589" s="7"/>
    </row>
    <row r="590" spans="1:23" ht="15">
      <c r="A590" s="135"/>
      <c r="B590" s="136"/>
      <c r="C590" s="137"/>
      <c r="D590" s="138"/>
      <c r="E590" s="136"/>
      <c r="F590" s="136"/>
      <c r="G590" s="139"/>
      <c r="H590" s="140"/>
      <c r="I590" s="141"/>
      <c r="J590" s="354" t="s">
        <v>390</v>
      </c>
      <c r="K590" s="354"/>
      <c r="L590" s="354"/>
      <c r="M590" s="354"/>
      <c r="N590" s="276"/>
      <c r="O590" s="276"/>
      <c r="P590" s="276"/>
      <c r="Q590" s="7"/>
      <c r="R590" s="7"/>
      <c r="S590" s="7"/>
      <c r="T590" s="7"/>
      <c r="U590" s="7"/>
      <c r="V590" s="7"/>
      <c r="W590" s="7"/>
    </row>
    <row r="591" spans="1:23" ht="15">
      <c r="A591" s="143"/>
      <c r="B591" s="144"/>
      <c r="C591" s="144"/>
      <c r="D591" s="145"/>
      <c r="E591" s="146"/>
      <c r="F591" s="144"/>
      <c r="G591" s="147"/>
      <c r="H591" s="148"/>
      <c r="I591" s="149"/>
      <c r="J591" s="150"/>
      <c r="K591" s="144"/>
      <c r="L591" s="144"/>
      <c r="M591" s="151"/>
      <c r="N591" s="151"/>
      <c r="O591" s="151"/>
      <c r="P591" s="151"/>
      <c r="Q591" s="7"/>
      <c r="R591" s="7"/>
      <c r="S591" s="7"/>
      <c r="T591" s="7"/>
      <c r="U591" s="7"/>
      <c r="V591" s="7"/>
      <c r="W591" s="7"/>
    </row>
    <row r="592" spans="1:23" ht="15.75">
      <c r="A592" s="347" t="s">
        <v>841</v>
      </c>
      <c r="B592" s="347"/>
      <c r="C592" s="347"/>
      <c r="D592" s="348" t="s">
        <v>843</v>
      </c>
      <c r="E592" s="348"/>
      <c r="F592" s="348"/>
      <c r="G592" s="348"/>
      <c r="H592" s="348"/>
      <c r="I592" s="348"/>
      <c r="J592" s="349" t="s">
        <v>391</v>
      </c>
      <c r="K592" s="349"/>
      <c r="L592" s="349"/>
      <c r="M592" s="349"/>
      <c r="N592" s="277"/>
      <c r="O592" s="277"/>
      <c r="P592" s="277"/>
      <c r="Q592" s="7"/>
      <c r="R592" s="7"/>
      <c r="S592" s="7"/>
      <c r="T592" s="7"/>
      <c r="U592" s="7"/>
      <c r="V592" s="7"/>
      <c r="W592" s="7"/>
    </row>
    <row r="593" spans="1:23" ht="15.75" thickBot="1">
      <c r="A593" s="355" t="s">
        <v>842</v>
      </c>
      <c r="B593" s="355"/>
      <c r="C593" s="355"/>
      <c r="D593" s="356" t="s">
        <v>392</v>
      </c>
      <c r="E593" s="356"/>
      <c r="F593" s="356"/>
      <c r="G593" s="356"/>
      <c r="H593" s="356"/>
      <c r="I593" s="356"/>
      <c r="J593" s="357" t="s">
        <v>393</v>
      </c>
      <c r="K593" s="357"/>
      <c r="L593" s="357"/>
      <c r="M593" s="357"/>
      <c r="N593" s="275"/>
      <c r="O593" s="275"/>
      <c r="P593" s="275"/>
      <c r="Q593" s="7"/>
      <c r="R593" s="7"/>
      <c r="S593" s="7"/>
      <c r="T593" s="7"/>
      <c r="U593" s="7"/>
      <c r="V593" s="7"/>
      <c r="W593" s="7"/>
    </row>
    <row r="594" spans="1:23" ht="15" thickTop="1">
      <c r="A594" s="154"/>
      <c r="B594" s="154"/>
      <c r="C594" s="154"/>
      <c r="D594" s="154"/>
      <c r="E594" s="155"/>
      <c r="F594" s="154"/>
      <c r="G594" s="155"/>
      <c r="H594" s="156"/>
      <c r="I594" s="156"/>
      <c r="J594" s="154"/>
      <c r="K594" s="154"/>
      <c r="L594" s="154"/>
      <c r="M594" s="154"/>
      <c r="N594" s="154"/>
      <c r="O594" s="154"/>
      <c r="P594" s="154"/>
      <c r="Q594" s="7"/>
      <c r="R594" s="7"/>
      <c r="S594" s="7"/>
      <c r="T594" s="7"/>
      <c r="U594" s="7"/>
      <c r="V594" s="7"/>
      <c r="W594" s="7"/>
    </row>
    <row r="595" spans="1:23" ht="14.25">
      <c r="A595" s="154" t="s">
        <v>394</v>
      </c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358" t="s">
        <v>395</v>
      </c>
      <c r="B596" s="358"/>
      <c r="C596" s="154">
        <f>Total!B37</f>
        <v>57589</v>
      </c>
      <c r="D596" s="157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396</v>
      </c>
      <c r="B597" s="358"/>
      <c r="C597" s="158">
        <f>Total!C37</f>
        <v>6904</v>
      </c>
      <c r="D597" s="159"/>
      <c r="E597" s="160"/>
      <c r="F597" s="7"/>
      <c r="G597" s="160"/>
      <c r="H597" s="161"/>
      <c r="I597" s="161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>
      <c r="C598" s="35">
        <f>SUM(C596:C597)</f>
        <v>64493</v>
      </c>
    </row>
  </sheetData>
  <sheetProtection selectLockedCells="1" selectUnlockedCells="1"/>
  <mergeCells count="79">
    <mergeCell ref="A581:E581"/>
    <mergeCell ref="A582:E582"/>
    <mergeCell ref="A583:E583"/>
    <mergeCell ref="A584:E584"/>
    <mergeCell ref="A585:E585"/>
    <mergeCell ref="A597:B597"/>
    <mergeCell ref="A586:E586"/>
    <mergeCell ref="A587:E587"/>
    <mergeCell ref="A588:M588"/>
    <mergeCell ref="A589:M589"/>
    <mergeCell ref="J590:M590"/>
    <mergeCell ref="A592:C592"/>
    <mergeCell ref="D592:I592"/>
    <mergeCell ref="J592:M592"/>
    <mergeCell ref="A593:C593"/>
    <mergeCell ref="D593:I593"/>
    <mergeCell ref="J593:M593"/>
    <mergeCell ref="A596:B596"/>
    <mergeCell ref="N136:O136"/>
    <mergeCell ref="G580:K580"/>
    <mergeCell ref="A380:G380"/>
    <mergeCell ref="A381:A571"/>
    <mergeCell ref="G381:G388"/>
    <mergeCell ref="H481:H483"/>
    <mergeCell ref="H506:H507"/>
    <mergeCell ref="I560:I561"/>
    <mergeCell ref="H562:H563"/>
    <mergeCell ref="G288:G290"/>
    <mergeCell ref="L580:M580"/>
    <mergeCell ref="A572:F572"/>
    <mergeCell ref="A573:A577"/>
    <mergeCell ref="A578:F578"/>
    <mergeCell ref="A579:G579"/>
    <mergeCell ref="A580:E580"/>
    <mergeCell ref="N250:O250"/>
    <mergeCell ref="N252:O252"/>
    <mergeCell ref="B287:G287"/>
    <mergeCell ref="B324:G324"/>
    <mergeCell ref="B379:G379"/>
    <mergeCell ref="N140:O140"/>
    <mergeCell ref="B181:G181"/>
    <mergeCell ref="N182:O182"/>
    <mergeCell ref="G183:G187"/>
    <mergeCell ref="N51:N57"/>
    <mergeCell ref="H69:H70"/>
    <mergeCell ref="B74:G74"/>
    <mergeCell ref="G75:G80"/>
    <mergeCell ref="B107:G107"/>
    <mergeCell ref="A108:F108"/>
    <mergeCell ref="A13:A107"/>
    <mergeCell ref="G14:G20"/>
    <mergeCell ref="B48:G48"/>
    <mergeCell ref="G49:G65"/>
    <mergeCell ref="N184:O184"/>
    <mergeCell ref="A109:A247"/>
    <mergeCell ref="N8:O9"/>
    <mergeCell ref="P8:P11"/>
    <mergeCell ref="C9:F9"/>
    <mergeCell ref="D10:F10"/>
    <mergeCell ref="D11:F11"/>
    <mergeCell ref="D12:F12"/>
    <mergeCell ref="B21:G21"/>
    <mergeCell ref="G196:G199"/>
    <mergeCell ref="B342:G342"/>
    <mergeCell ref="G22:G28"/>
    <mergeCell ref="B212:G212"/>
    <mergeCell ref="B247:G247"/>
    <mergeCell ref="A248:F248"/>
    <mergeCell ref="A249:A379"/>
    <mergeCell ref="G250:G260"/>
    <mergeCell ref="G110:G117"/>
    <mergeCell ref="B134:G134"/>
    <mergeCell ref="G135:G140"/>
    <mergeCell ref="B195:G195"/>
    <mergeCell ref="A3:K3"/>
    <mergeCell ref="B7:I7"/>
    <mergeCell ref="A8:G8"/>
    <mergeCell ref="H8:I9"/>
    <mergeCell ref="J8:K9"/>
  </mergeCells>
  <printOptions horizontalCentered="1"/>
  <pageMargins left="0.31496062992125984" right="0.31496062992125984" top="0.67" bottom="0.31496062992125984" header="0.86" footer="0.51181102362204722"/>
  <pageSetup paperSize="9" scale="52" firstPageNumber="0" orientation="portrait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AE601"/>
  <sheetViews>
    <sheetView zoomScale="80" zoomScaleNormal="80" workbookViewId="0">
      <pane xSplit="6" ySplit="12" topLeftCell="G327" activePane="bottomRight" state="frozen"/>
      <selection pane="topRight" activeCell="G1" sqref="G1"/>
      <selection pane="bottomLeft" activeCell="A134" sqref="A134"/>
      <selection pane="bottomRight" activeCell="Q50" sqref="Q50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2" width="8" customWidth="1"/>
    <col min="13" max="13" width="10.140625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6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869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+J582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+K582</f>
        <v>144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144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 thickTop="1" thickBo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customHeight="1">
      <c r="A14" s="325"/>
      <c r="B14" s="57" t="s">
        <v>37</v>
      </c>
      <c r="C14" s="58"/>
      <c r="D14" s="59"/>
      <c r="E14" s="60"/>
      <c r="F14" s="61"/>
      <c r="G14" s="384" t="s">
        <v>876</v>
      </c>
      <c r="H14" s="62"/>
      <c r="I14" s="63">
        <v>250</v>
      </c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2.75" customHeight="1">
      <c r="A15" s="325"/>
      <c r="B15" s="57" t="s">
        <v>40</v>
      </c>
      <c r="C15" s="58"/>
      <c r="D15" s="59"/>
      <c r="E15" s="60"/>
      <c r="F15" s="61"/>
      <c r="G15" s="384"/>
      <c r="H15" s="62"/>
      <c r="I15" s="63">
        <v>400</v>
      </c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2.75" customHeight="1">
      <c r="A16" s="325"/>
      <c r="B16" s="57" t="s">
        <v>41</v>
      </c>
      <c r="C16" s="58"/>
      <c r="D16" s="59"/>
      <c r="E16" s="60"/>
      <c r="F16" s="61"/>
      <c r="G16" s="384"/>
      <c r="H16" s="62"/>
      <c r="I16" s="63">
        <v>211</v>
      </c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2.75" customHeight="1" thickBot="1">
      <c r="A17" s="325"/>
      <c r="B17" s="57" t="s">
        <v>38</v>
      </c>
      <c r="C17" s="58"/>
      <c r="D17" s="59"/>
      <c r="E17" s="60"/>
      <c r="F17" s="61"/>
      <c r="G17" s="384"/>
      <c r="H17" s="62"/>
      <c r="I17" s="63">
        <v>200</v>
      </c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hidden="1" customHeight="1">
      <c r="A18" s="325"/>
      <c r="B18" s="57" t="s">
        <v>40</v>
      </c>
      <c r="C18" s="58"/>
      <c r="D18" s="59"/>
      <c r="E18" s="60"/>
      <c r="F18" s="61"/>
      <c r="G18" s="384"/>
      <c r="H18" s="62"/>
      <c r="I18" s="63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47</v>
      </c>
      <c r="C19" s="58"/>
      <c r="D19" s="59"/>
      <c r="E19" s="60"/>
      <c r="F19" s="61"/>
      <c r="G19" s="384"/>
      <c r="H19" s="62"/>
      <c r="I19" s="63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47</v>
      </c>
      <c r="C20" s="58"/>
      <c r="D20" s="59"/>
      <c r="E20" s="60"/>
      <c r="F20" s="61"/>
      <c r="G20" s="384"/>
      <c r="H20" s="64"/>
      <c r="I20" s="63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0</v>
      </c>
      <c r="I48" s="69">
        <f>SUM(I13:I47)</f>
        <v>1061</v>
      </c>
      <c r="J48" s="70">
        <f>SUM(J13:J47)</f>
        <v>0</v>
      </c>
      <c r="K48" s="70">
        <f>SUM(K13:K47)</f>
        <v>0</v>
      </c>
      <c r="L48" s="71">
        <f>IF(H48=0,0,(I48/H48*100))</f>
        <v>0</v>
      </c>
      <c r="M48" s="73">
        <f>IF(J48=0,0,(K48/J48*100))</f>
        <v>0</v>
      </c>
      <c r="N48" s="72">
        <v>8</v>
      </c>
      <c r="O48" s="72">
        <v>3</v>
      </c>
      <c r="P48" s="73">
        <f>N48/(N48+O48)*100</f>
        <v>72.727272727272734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37</v>
      </c>
      <c r="C49" s="58" t="s">
        <v>42</v>
      </c>
      <c r="D49" s="59" t="s">
        <v>79</v>
      </c>
      <c r="E49" s="60"/>
      <c r="F49" s="61"/>
      <c r="G49" s="326" t="s">
        <v>877</v>
      </c>
      <c r="H49" s="62">
        <v>250</v>
      </c>
      <c r="I49" s="62">
        <v>260</v>
      </c>
      <c r="J49" s="58"/>
      <c r="K49" s="55"/>
      <c r="L49" s="55"/>
      <c r="M49" s="56"/>
      <c r="N49" s="56"/>
      <c r="O49" s="56"/>
      <c r="P49" s="56"/>
      <c r="Q49" s="280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40</v>
      </c>
      <c r="C50" s="58" t="s">
        <v>42</v>
      </c>
      <c r="D50" s="59" t="s">
        <v>79</v>
      </c>
      <c r="E50" s="60"/>
      <c r="F50" s="61"/>
      <c r="G50" s="326"/>
      <c r="H50" s="62">
        <v>400</v>
      </c>
      <c r="I50" s="62">
        <v>564</v>
      </c>
      <c r="J50" s="58"/>
      <c r="K50" s="55"/>
      <c r="L50" s="55"/>
      <c r="M50" s="56"/>
      <c r="N50" s="56"/>
      <c r="O50" s="56"/>
      <c r="P50" s="56"/>
      <c r="Q50" s="280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38</v>
      </c>
      <c r="C51" s="58" t="s">
        <v>42</v>
      </c>
      <c r="D51" s="59" t="s">
        <v>79</v>
      </c>
      <c r="E51" s="60"/>
      <c r="F51" s="61"/>
      <c r="G51" s="326"/>
      <c r="H51" s="62"/>
      <c r="I51" s="62">
        <v>200</v>
      </c>
      <c r="J51" s="58"/>
      <c r="K51" s="55"/>
      <c r="L51" s="55"/>
      <c r="M51" s="56"/>
      <c r="N51" s="302"/>
      <c r="O51" s="56"/>
      <c r="P51" s="56"/>
      <c r="Q51" s="280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57" t="s">
        <v>88</v>
      </c>
      <c r="C52" s="58" t="s">
        <v>42</v>
      </c>
      <c r="D52" s="59" t="s">
        <v>126</v>
      </c>
      <c r="E52" s="60"/>
      <c r="F52" s="61"/>
      <c r="G52" s="326"/>
      <c r="H52" s="64">
        <v>200</v>
      </c>
      <c r="I52" s="64"/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customHeight="1">
      <c r="A53" s="325"/>
      <c r="B53" s="57" t="s">
        <v>39</v>
      </c>
      <c r="C53" s="58" t="s">
        <v>42</v>
      </c>
      <c r="D53" s="59" t="s">
        <v>79</v>
      </c>
      <c r="E53" s="60"/>
      <c r="F53" s="61"/>
      <c r="G53" s="326"/>
      <c r="H53" s="64">
        <v>400</v>
      </c>
      <c r="I53" s="64"/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customHeight="1" thickBot="1">
      <c r="A54" s="325"/>
      <c r="B54" s="57" t="s">
        <v>41</v>
      </c>
      <c r="C54" s="59" t="s">
        <v>79</v>
      </c>
      <c r="D54" s="59" t="s">
        <v>79</v>
      </c>
      <c r="E54" s="60"/>
      <c r="F54" s="61"/>
      <c r="G54" s="326"/>
      <c r="H54" s="64">
        <v>200</v>
      </c>
      <c r="I54" s="64"/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hidden="1" customHeight="1">
      <c r="A55" s="325"/>
      <c r="B55" s="57" t="s">
        <v>64</v>
      </c>
      <c r="C55" s="58" t="s">
        <v>42</v>
      </c>
      <c r="D55" s="59" t="s">
        <v>43</v>
      </c>
      <c r="E55" s="60"/>
      <c r="F55" s="61"/>
      <c r="G55" s="326"/>
      <c r="H55" s="64"/>
      <c r="I55" s="64"/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hidden="1" customHeight="1">
      <c r="A56" s="325"/>
      <c r="B56" s="57" t="s">
        <v>63</v>
      </c>
      <c r="C56" s="59" t="s">
        <v>54</v>
      </c>
      <c r="D56" s="59" t="s">
        <v>43</v>
      </c>
      <c r="E56" s="60"/>
      <c r="F56" s="61"/>
      <c r="G56" s="326"/>
      <c r="H56" s="64"/>
      <c r="I56" s="64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5.2" hidden="1" customHeight="1">
      <c r="A57" s="325"/>
      <c r="B57" s="57" t="s">
        <v>40</v>
      </c>
      <c r="C57" s="58" t="s">
        <v>42</v>
      </c>
      <c r="D57" s="59" t="s">
        <v>43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5.2" hidden="1" customHeight="1">
      <c r="A58" s="325"/>
      <c r="B58" s="57" t="s">
        <v>41</v>
      </c>
      <c r="C58" s="59" t="s">
        <v>43</v>
      </c>
      <c r="D58" s="59" t="s">
        <v>43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5.2" hidden="1" customHeight="1">
      <c r="A59" s="325"/>
      <c r="B59" s="57" t="s">
        <v>38</v>
      </c>
      <c r="C59" s="58" t="s">
        <v>42</v>
      </c>
      <c r="D59" s="59" t="s">
        <v>43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53</v>
      </c>
      <c r="C60" s="59" t="s">
        <v>43</v>
      </c>
      <c r="D60" s="59" t="s">
        <v>43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94</v>
      </c>
      <c r="C61" s="59" t="s">
        <v>43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63</v>
      </c>
      <c r="C62" s="59" t="s">
        <v>43</v>
      </c>
      <c r="D62" s="59" t="s">
        <v>43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64</v>
      </c>
      <c r="C63" s="58" t="s">
        <v>42</v>
      </c>
      <c r="D63" s="59" t="s">
        <v>43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41</v>
      </c>
      <c r="C64" s="59" t="s">
        <v>43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63</v>
      </c>
      <c r="C65" s="58" t="s">
        <v>126</v>
      </c>
      <c r="D65" s="59" t="s">
        <v>474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1450</v>
      </c>
      <c r="I74" s="77">
        <f>SUM(I49:I73)</f>
        <v>1024</v>
      </c>
      <c r="J74" s="77">
        <f>SUM(J49:J73)</f>
        <v>0</v>
      </c>
      <c r="K74" s="77">
        <f>SUM(K49:K73)</f>
        <v>0</v>
      </c>
      <c r="L74" s="78">
        <f>IF(H74=0,0,(I74/H74*100))</f>
        <v>70.620689655172413</v>
      </c>
      <c r="M74" s="73">
        <f>IF(J74=0,0,(K74/J74*100))</f>
        <v>0</v>
      </c>
      <c r="N74" s="73">
        <v>7</v>
      </c>
      <c r="O74" s="73">
        <v>3</v>
      </c>
      <c r="P74" s="73">
        <f>N74/(N74+O74)*100</f>
        <v>70</v>
      </c>
      <c r="Q74" s="7"/>
      <c r="R74" s="7"/>
      <c r="S74" s="7"/>
      <c r="T74" s="7"/>
      <c r="U74" s="7"/>
      <c r="V74" s="7"/>
      <c r="W74" s="7"/>
    </row>
    <row r="75" spans="1:23" ht="12.75" hidden="1" customHeight="1" thickBot="1">
      <c r="A75" s="325"/>
      <c r="B75" s="57" t="s">
        <v>770</v>
      </c>
      <c r="C75" s="58" t="s">
        <v>108</v>
      </c>
      <c r="D75" s="59"/>
      <c r="E75" s="60"/>
      <c r="F75" s="61"/>
      <c r="G75" s="319"/>
      <c r="H75" s="62"/>
      <c r="I75" s="63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57" t="s">
        <v>40</v>
      </c>
      <c r="C76" s="58" t="s">
        <v>42</v>
      </c>
      <c r="D76" s="59" t="s">
        <v>156</v>
      </c>
      <c r="E76" s="60"/>
      <c r="F76" s="61"/>
      <c r="G76" s="319"/>
      <c r="H76" s="62"/>
      <c r="I76" s="63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2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1450</v>
      </c>
      <c r="I108" s="77">
        <f>I74+I107</f>
        <v>1024</v>
      </c>
      <c r="J108" s="77">
        <f>J74+J107+J48</f>
        <v>0</v>
      </c>
      <c r="K108" s="77">
        <f>K74+K107+K48</f>
        <v>0</v>
      </c>
      <c r="L108" s="78">
        <f>IF(H108=0,0,(I108/H108*100))</f>
        <v>70.620689655172413</v>
      </c>
      <c r="M108" s="73">
        <f>IF(J108=0,0,(K108/J108*100))</f>
        <v>0</v>
      </c>
      <c r="N108" s="77">
        <f>N74+N107+N48</f>
        <v>15</v>
      </c>
      <c r="O108" s="77">
        <f>O74+O107+O48</f>
        <v>6</v>
      </c>
      <c r="P108" s="73">
        <f>N108/(N108+O108)*100</f>
        <v>71.428571428571431</v>
      </c>
      <c r="Q108" s="7"/>
      <c r="R108" s="7"/>
      <c r="S108" s="7"/>
      <c r="T108" s="7"/>
      <c r="U108" s="7"/>
      <c r="V108" s="7"/>
      <c r="W108" s="7"/>
    </row>
    <row r="109" spans="1:23" ht="12.75" hidden="1" customHeight="1">
      <c r="A109" s="314" t="s">
        <v>106</v>
      </c>
      <c r="B109" s="57" t="s">
        <v>107</v>
      </c>
      <c r="C109" s="58" t="s">
        <v>108</v>
      </c>
      <c r="D109" s="59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80</v>
      </c>
      <c r="C110" s="58" t="s">
        <v>42</v>
      </c>
      <c r="D110" s="58" t="s">
        <v>523</v>
      </c>
      <c r="E110" s="60"/>
      <c r="F110" s="81"/>
      <c r="G110" s="341" t="s">
        <v>879</v>
      </c>
      <c r="H110" s="62">
        <v>4</v>
      </c>
      <c r="I110" s="62"/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2" customHeight="1">
      <c r="A111" s="314"/>
      <c r="B111" s="57" t="s">
        <v>132</v>
      </c>
      <c r="C111" s="58" t="s">
        <v>108</v>
      </c>
      <c r="D111" s="58"/>
      <c r="E111" s="60"/>
      <c r="F111" s="81"/>
      <c r="G111" s="341"/>
      <c r="H111" s="62">
        <v>120</v>
      </c>
      <c r="I111" s="62"/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5.2" customHeight="1">
      <c r="A112" s="314"/>
      <c r="B112" s="57" t="s">
        <v>160</v>
      </c>
      <c r="C112" s="58" t="s">
        <v>108</v>
      </c>
      <c r="D112" s="58"/>
      <c r="E112" s="60"/>
      <c r="F112" s="81"/>
      <c r="G112" s="341"/>
      <c r="H112" s="62">
        <v>200</v>
      </c>
      <c r="I112" s="62">
        <v>200</v>
      </c>
      <c r="J112" s="58"/>
      <c r="K112" s="83"/>
      <c r="L112" s="83"/>
      <c r="M112" s="84"/>
      <c r="N112" s="84"/>
      <c r="O112" s="84"/>
      <c r="P112" s="84"/>
      <c r="Q112" s="280">
        <v>0</v>
      </c>
      <c r="R112" s="7"/>
      <c r="S112" s="7"/>
      <c r="T112" s="7"/>
      <c r="U112" s="7"/>
      <c r="V112" s="7"/>
      <c r="W112" s="7"/>
    </row>
    <row r="113" spans="1:23" ht="12.75" customHeight="1">
      <c r="A113" s="314"/>
      <c r="B113" s="57" t="s">
        <v>878</v>
      </c>
      <c r="C113" s="58" t="s">
        <v>108</v>
      </c>
      <c r="D113" s="58"/>
      <c r="E113" s="60"/>
      <c r="F113" s="81"/>
      <c r="G113" s="341"/>
      <c r="H113" s="62">
        <v>100</v>
      </c>
      <c r="I113" s="62">
        <v>100</v>
      </c>
      <c r="J113" s="58"/>
      <c r="K113" s="83"/>
      <c r="L113" s="83"/>
      <c r="M113" s="84"/>
      <c r="N113" s="84"/>
      <c r="O113" s="84"/>
      <c r="P113" s="84"/>
      <c r="Q113" s="280"/>
      <c r="R113" s="7"/>
      <c r="S113" s="7"/>
      <c r="T113" s="7"/>
      <c r="U113" s="7"/>
      <c r="V113" s="7"/>
      <c r="W113" s="7"/>
    </row>
    <row r="114" spans="1:23" ht="12.75" customHeight="1">
      <c r="A114" s="314"/>
      <c r="B114" s="57" t="s">
        <v>450</v>
      </c>
      <c r="C114" s="58" t="s">
        <v>127</v>
      </c>
      <c r="D114" s="58" t="s">
        <v>298</v>
      </c>
      <c r="E114" s="60"/>
      <c r="F114" s="81"/>
      <c r="G114" s="341"/>
      <c r="H114" s="62">
        <v>40</v>
      </c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customHeight="1">
      <c r="A115" s="314"/>
      <c r="B115" s="57" t="s">
        <v>80</v>
      </c>
      <c r="C115" s="58" t="s">
        <v>42</v>
      </c>
      <c r="D115" s="58" t="s">
        <v>465</v>
      </c>
      <c r="E115" s="60"/>
      <c r="F115" s="81"/>
      <c r="G115" s="341"/>
      <c r="H115" s="62">
        <v>46</v>
      </c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customHeight="1">
      <c r="A116" s="314"/>
      <c r="B116" s="57" t="s">
        <v>78</v>
      </c>
      <c r="C116" s="58" t="s">
        <v>42</v>
      </c>
      <c r="D116" s="58" t="s">
        <v>79</v>
      </c>
      <c r="E116" s="60"/>
      <c r="F116" s="81"/>
      <c r="G116" s="341"/>
      <c r="H116" s="62"/>
      <c r="I116" s="62">
        <v>54</v>
      </c>
      <c r="J116" s="58"/>
      <c r="K116" s="83"/>
      <c r="L116" s="83"/>
      <c r="M116" s="84"/>
      <c r="N116" s="84"/>
      <c r="O116" s="84"/>
      <c r="P116" s="84"/>
      <c r="Q116" s="280"/>
      <c r="R116" s="7"/>
      <c r="S116" s="7"/>
      <c r="T116" s="7"/>
      <c r="U116" s="7"/>
      <c r="V116" s="7"/>
      <c r="W116" s="7"/>
    </row>
    <row r="117" spans="1:23" ht="12.75" customHeight="1" thickBot="1">
      <c r="A117" s="314"/>
      <c r="B117" s="57" t="s">
        <v>82</v>
      </c>
      <c r="C117" s="58" t="s">
        <v>226</v>
      </c>
      <c r="D117" s="58" t="s">
        <v>226</v>
      </c>
      <c r="E117" s="60" t="s">
        <v>84</v>
      </c>
      <c r="F117" s="81"/>
      <c r="G117" s="341"/>
      <c r="H117" s="62"/>
      <c r="I117" s="62">
        <v>20</v>
      </c>
      <c r="J117" s="58"/>
      <c r="K117" s="83"/>
      <c r="L117" s="83"/>
      <c r="M117" s="84"/>
      <c r="N117" s="84"/>
      <c r="O117" s="84"/>
      <c r="P117" s="84"/>
      <c r="Q117" s="280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 t="s">
        <v>204</v>
      </c>
      <c r="C118" s="58" t="s">
        <v>91</v>
      </c>
      <c r="D118" s="59" t="s">
        <v>458</v>
      </c>
      <c r="E118" s="60"/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510</v>
      </c>
      <c r="I134" s="77">
        <f>SUM(I109:I133)</f>
        <v>374</v>
      </c>
      <c r="J134" s="77">
        <f>SUM(J109:J133)</f>
        <v>0</v>
      </c>
      <c r="K134" s="77">
        <f>SUM(K109:K133)</f>
        <v>0</v>
      </c>
      <c r="L134" s="78">
        <f>IF(H134=0,0,(I134/H134*100))</f>
        <v>73.333333333333329</v>
      </c>
      <c r="M134" s="73">
        <f>IF(J134=0,0,(K134/J134*100))</f>
        <v>0</v>
      </c>
      <c r="N134" s="73">
        <v>7</v>
      </c>
      <c r="O134" s="73">
        <v>0</v>
      </c>
      <c r="P134" s="73">
        <f>N134/(N134+O134)*100</f>
        <v>100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880</v>
      </c>
      <c r="C135" s="58" t="s">
        <v>42</v>
      </c>
      <c r="D135" s="58" t="s">
        <v>710</v>
      </c>
      <c r="E135" s="60"/>
      <c r="F135" s="81"/>
      <c r="G135" s="317" t="s">
        <v>881</v>
      </c>
      <c r="H135" s="58">
        <v>200</v>
      </c>
      <c r="I135" s="58">
        <v>24</v>
      </c>
      <c r="J135" s="58"/>
      <c r="K135" s="83">
        <v>76</v>
      </c>
      <c r="L135" s="83"/>
      <c r="M135" s="84"/>
      <c r="N135" s="84"/>
      <c r="O135" s="84"/>
      <c r="P135" s="84"/>
      <c r="Q135" s="280"/>
      <c r="R135" s="7"/>
      <c r="S135" s="7"/>
      <c r="T135" s="7"/>
      <c r="U135" s="7"/>
      <c r="V135" s="7"/>
      <c r="W135" s="7"/>
    </row>
    <row r="136" spans="1:23" ht="15.2" customHeight="1" thickBot="1">
      <c r="A136" s="314"/>
      <c r="B136" s="57" t="s">
        <v>880</v>
      </c>
      <c r="C136" s="58" t="s">
        <v>42</v>
      </c>
      <c r="D136" s="58" t="s">
        <v>136</v>
      </c>
      <c r="E136" s="60"/>
      <c r="F136" s="81"/>
      <c r="G136" s="318"/>
      <c r="H136" s="58"/>
      <c r="I136" s="58"/>
      <c r="J136" s="58"/>
      <c r="K136" s="83">
        <v>68</v>
      </c>
      <c r="L136" s="83"/>
      <c r="M136" s="84"/>
      <c r="N136" s="327"/>
      <c r="O136" s="327"/>
      <c r="P136" s="84"/>
      <c r="Q136" s="280">
        <v>0</v>
      </c>
      <c r="R136" s="7"/>
      <c r="S136" s="7"/>
      <c r="T136" s="7"/>
      <c r="U136" s="7"/>
      <c r="V136" s="7"/>
      <c r="W136" s="7"/>
    </row>
    <row r="137" spans="1:23" ht="15.2" customHeight="1" thickBot="1">
      <c r="A137" s="314"/>
      <c r="B137" s="57" t="s">
        <v>78</v>
      </c>
      <c r="C137" s="58" t="s">
        <v>42</v>
      </c>
      <c r="D137" s="59" t="s">
        <v>79</v>
      </c>
      <c r="E137" s="60"/>
      <c r="F137" s="81"/>
      <c r="G137" s="318"/>
      <c r="H137" s="58">
        <v>50</v>
      </c>
      <c r="I137" s="58"/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customHeight="1">
      <c r="A138" s="314"/>
      <c r="B138" s="57" t="s">
        <v>89</v>
      </c>
      <c r="C138" s="58" t="s">
        <v>42</v>
      </c>
      <c r="D138" s="58" t="s">
        <v>816</v>
      </c>
      <c r="E138" s="60"/>
      <c r="F138" s="81"/>
      <c r="G138" s="318"/>
      <c r="H138" s="58">
        <v>40</v>
      </c>
      <c r="I138" s="58">
        <v>24</v>
      </c>
      <c r="J138" s="58"/>
      <c r="K138" s="83"/>
      <c r="L138" s="83"/>
      <c r="M138" s="84"/>
      <c r="N138" s="84"/>
      <c r="O138" s="84"/>
      <c r="P138" s="84"/>
      <c r="Q138" s="280">
        <v>0</v>
      </c>
      <c r="R138" s="7"/>
      <c r="S138" s="7"/>
      <c r="T138" s="7"/>
      <c r="U138" s="7"/>
      <c r="V138" s="7"/>
      <c r="W138" s="7"/>
    </row>
    <row r="139" spans="1:23" ht="15.2" customHeight="1">
      <c r="A139" s="314"/>
      <c r="B139" s="57" t="s">
        <v>80</v>
      </c>
      <c r="C139" s="58" t="s">
        <v>42</v>
      </c>
      <c r="D139" s="58" t="s">
        <v>523</v>
      </c>
      <c r="E139" s="60"/>
      <c r="F139" s="81"/>
      <c r="G139" s="318"/>
      <c r="H139" s="58"/>
      <c r="I139" s="58">
        <v>4</v>
      </c>
      <c r="J139" s="58"/>
      <c r="K139" s="83"/>
      <c r="L139" s="83"/>
      <c r="M139" s="84"/>
      <c r="N139" s="84"/>
      <c r="O139" s="84"/>
      <c r="P139" s="84"/>
      <c r="Q139" s="280">
        <v>0</v>
      </c>
      <c r="R139" s="7"/>
      <c r="S139" s="7"/>
      <c r="T139" s="7"/>
      <c r="U139" s="7"/>
      <c r="V139" s="7"/>
      <c r="W139" s="7"/>
    </row>
    <row r="140" spans="1:23" ht="15.2" customHeight="1">
      <c r="A140" s="314"/>
      <c r="B140" s="57" t="s">
        <v>80</v>
      </c>
      <c r="C140" s="58" t="s">
        <v>42</v>
      </c>
      <c r="D140" s="58" t="s">
        <v>465</v>
      </c>
      <c r="E140" s="60"/>
      <c r="F140" s="81"/>
      <c r="G140" s="319"/>
      <c r="H140" s="62"/>
      <c r="I140" s="62">
        <v>46</v>
      </c>
      <c r="J140" s="58"/>
      <c r="K140" s="83"/>
      <c r="L140" s="83"/>
      <c r="M140" s="84"/>
      <c r="N140" s="327"/>
      <c r="O140" s="327"/>
      <c r="P140" s="84"/>
      <c r="Q140" s="280">
        <v>0</v>
      </c>
      <c r="R140" s="7"/>
      <c r="S140" s="7"/>
      <c r="T140" s="7"/>
      <c r="U140" s="7"/>
      <c r="V140" s="7"/>
      <c r="W140" s="7"/>
    </row>
    <row r="141" spans="1:23" ht="15.2" customHeight="1">
      <c r="A141" s="314"/>
      <c r="B141" s="57" t="s">
        <v>112</v>
      </c>
      <c r="C141" s="58" t="s">
        <v>76</v>
      </c>
      <c r="D141" s="58" t="s">
        <v>151</v>
      </c>
      <c r="E141" s="60"/>
      <c r="F141" s="81"/>
      <c r="G141" s="82"/>
      <c r="H141" s="62"/>
      <c r="I141" s="62">
        <v>4</v>
      </c>
      <c r="J141" s="58"/>
      <c r="K141" s="83"/>
      <c r="L141" s="83"/>
      <c r="M141" s="84"/>
      <c r="N141" s="84"/>
      <c r="O141" s="84"/>
      <c r="P141" s="84"/>
      <c r="Q141" s="280">
        <v>0</v>
      </c>
      <c r="R141" s="7"/>
      <c r="S141" s="7"/>
      <c r="T141" s="7"/>
      <c r="U141" s="7"/>
      <c r="V141" s="7"/>
      <c r="W141" s="7"/>
    </row>
    <row r="142" spans="1:23" ht="12.75" customHeight="1">
      <c r="A142" s="314"/>
      <c r="B142" s="57" t="s">
        <v>118</v>
      </c>
      <c r="C142" s="58" t="s">
        <v>42</v>
      </c>
      <c r="D142" s="58" t="s">
        <v>154</v>
      </c>
      <c r="E142" s="60"/>
      <c r="F142" s="81"/>
      <c r="G142" s="82"/>
      <c r="H142" s="62"/>
      <c r="I142" s="62">
        <v>60</v>
      </c>
      <c r="J142" s="58"/>
      <c r="K142" s="83"/>
      <c r="L142" s="83"/>
      <c r="M142" s="84"/>
      <c r="N142" s="84"/>
      <c r="O142" s="84"/>
      <c r="P142" s="84"/>
      <c r="Q142" s="280">
        <v>0</v>
      </c>
      <c r="R142" s="7"/>
      <c r="S142" s="7"/>
      <c r="T142" s="7"/>
      <c r="U142" s="7"/>
      <c r="V142" s="7"/>
      <c r="W142" s="7"/>
    </row>
    <row r="143" spans="1:23" ht="12.75" customHeight="1" thickBot="1">
      <c r="A143" s="314"/>
      <c r="B143" s="57" t="s">
        <v>882</v>
      </c>
      <c r="C143" s="58" t="s">
        <v>127</v>
      </c>
      <c r="D143" s="59" t="s">
        <v>298</v>
      </c>
      <c r="E143" s="60"/>
      <c r="F143" s="81"/>
      <c r="G143" s="82"/>
      <c r="H143" s="62"/>
      <c r="I143" s="62">
        <v>40</v>
      </c>
      <c r="J143" s="58"/>
      <c r="K143" s="83"/>
      <c r="L143" s="83"/>
      <c r="M143" s="84"/>
      <c r="N143" s="84"/>
      <c r="O143" s="84"/>
      <c r="P143" s="84"/>
      <c r="Q143" s="280">
        <v>0</v>
      </c>
      <c r="R143" s="7"/>
      <c r="S143" s="7"/>
      <c r="T143" s="7"/>
      <c r="U143" s="7"/>
      <c r="V143" s="7"/>
      <c r="W143" s="7"/>
    </row>
    <row r="144" spans="1:23" ht="12.75" hidden="1" customHeight="1">
      <c r="A144" s="314"/>
      <c r="B144" s="57" t="s">
        <v>135</v>
      </c>
      <c r="C144" s="58" t="s">
        <v>42</v>
      </c>
      <c r="D144" s="59" t="s">
        <v>465</v>
      </c>
      <c r="E144" s="60" t="s">
        <v>137</v>
      </c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435</v>
      </c>
      <c r="C145" s="58" t="s">
        <v>108</v>
      </c>
      <c r="D145" s="59"/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436</v>
      </c>
      <c r="C146" s="58" t="s">
        <v>42</v>
      </c>
      <c r="D146" s="59" t="s">
        <v>58</v>
      </c>
      <c r="E146" s="60" t="s">
        <v>73</v>
      </c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436</v>
      </c>
      <c r="C147" s="58" t="s">
        <v>42</v>
      </c>
      <c r="D147" s="59" t="s">
        <v>49</v>
      </c>
      <c r="E147" s="60" t="s">
        <v>72</v>
      </c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/>
      <c r="C148" s="58"/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290</v>
      </c>
      <c r="I181" s="77">
        <f>SUM(I135:I180)</f>
        <v>202</v>
      </c>
      <c r="J181" s="77">
        <f>SUM(J135:J180)</f>
        <v>0</v>
      </c>
      <c r="K181" s="77">
        <f>SUM(K135:K180)</f>
        <v>144</v>
      </c>
      <c r="L181" s="78">
        <f>IF(H181=0,0,(I181/H181*100))</f>
        <v>69.655172413793096</v>
      </c>
      <c r="M181" s="73">
        <f>IF(J181=0,0,(K181/J181*100))</f>
        <v>0</v>
      </c>
      <c r="N181" s="73">
        <v>6</v>
      </c>
      <c r="O181" s="73">
        <v>1</v>
      </c>
      <c r="P181" s="73">
        <f>N181/(N181+O181)*100</f>
        <v>85.714285714285708</v>
      </c>
      <c r="Q181" s="7"/>
      <c r="R181" s="7"/>
      <c r="S181" s="7"/>
      <c r="T181" s="7"/>
      <c r="U181" s="7"/>
      <c r="V181" s="7"/>
      <c r="W181" s="7"/>
    </row>
    <row r="182" spans="1:23" ht="15.2" hidden="1" customHeight="1" thickBot="1">
      <c r="A182" s="314"/>
      <c r="B182" s="57" t="s">
        <v>89</v>
      </c>
      <c r="C182" s="58" t="s">
        <v>42</v>
      </c>
      <c r="D182" s="59" t="s">
        <v>152</v>
      </c>
      <c r="E182" s="60"/>
      <c r="F182" s="81"/>
      <c r="G182" s="359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hidden="1" customHeight="1" thickBot="1">
      <c r="A183" s="314"/>
      <c r="B183" s="57" t="s">
        <v>785</v>
      </c>
      <c r="C183" s="58" t="s">
        <v>54</v>
      </c>
      <c r="D183" s="59" t="s">
        <v>226</v>
      </c>
      <c r="E183" s="60"/>
      <c r="F183" s="81"/>
      <c r="G183" s="359"/>
      <c r="H183" s="58"/>
      <c r="I183" s="58"/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hidden="1" customHeight="1" thickBot="1">
      <c r="A184" s="314"/>
      <c r="B184" s="57" t="s">
        <v>460</v>
      </c>
      <c r="C184" s="59" t="s">
        <v>79</v>
      </c>
      <c r="D184" s="59" t="s">
        <v>79</v>
      </c>
      <c r="E184" s="60"/>
      <c r="F184" s="81"/>
      <c r="G184" s="359"/>
      <c r="H184" s="58"/>
      <c r="I184" s="58"/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5.2" hidden="1" customHeight="1">
      <c r="A185" s="314"/>
      <c r="B185" s="57" t="s">
        <v>503</v>
      </c>
      <c r="C185" s="58"/>
      <c r="D185" s="59" t="s">
        <v>79</v>
      </c>
      <c r="E185" s="60"/>
      <c r="F185" s="81"/>
      <c r="G185" s="359"/>
      <c r="H185" s="62"/>
      <c r="I185" s="62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5.2" hidden="1" customHeight="1">
      <c r="A186" s="314"/>
      <c r="B186" s="57" t="s">
        <v>228</v>
      </c>
      <c r="C186" s="58"/>
      <c r="D186" s="59" t="s">
        <v>116</v>
      </c>
      <c r="E186" s="60"/>
      <c r="F186" s="81"/>
      <c r="G186" s="359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416</v>
      </c>
      <c r="C187" s="58"/>
      <c r="D187" s="59" t="s">
        <v>116</v>
      </c>
      <c r="E187" s="60"/>
      <c r="F187" s="81"/>
      <c r="G187" s="82"/>
      <c r="H187" s="64"/>
      <c r="I187" s="64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336</v>
      </c>
      <c r="C188" s="58" t="s">
        <v>54</v>
      </c>
      <c r="D188" s="58" t="s">
        <v>502</v>
      </c>
      <c r="E188" s="60"/>
      <c r="F188" s="81"/>
      <c r="G188" s="82"/>
      <c r="H188" s="62"/>
      <c r="I188" s="62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626</v>
      </c>
      <c r="C189" s="58" t="s">
        <v>54</v>
      </c>
      <c r="D189" s="59" t="s">
        <v>161</v>
      </c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407</v>
      </c>
      <c r="C190" s="58" t="s">
        <v>108</v>
      </c>
      <c r="D190" s="59"/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408</v>
      </c>
      <c r="C191" s="58" t="s">
        <v>108</v>
      </c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 thickBo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5.2" hidden="1" customHeight="1" thickBot="1">
      <c r="A193" s="314"/>
      <c r="B193" s="316" t="s">
        <v>158</v>
      </c>
      <c r="C193" s="316"/>
      <c r="D193" s="316"/>
      <c r="E193" s="316"/>
      <c r="F193" s="316"/>
      <c r="G193" s="316"/>
      <c r="H193" s="77">
        <f>SUM(H182:H192)</f>
        <v>0</v>
      </c>
      <c r="I193" s="77">
        <f>SUM(I182:I192)</f>
        <v>0</v>
      </c>
      <c r="J193" s="77">
        <f>SUM(J182:J192)</f>
        <v>0</v>
      </c>
      <c r="K193" s="77">
        <f>SUM(K182:K192)</f>
        <v>0</v>
      </c>
      <c r="L193" s="78">
        <f>IF(H193=0,0,(I193/H193*100))</f>
        <v>0</v>
      </c>
      <c r="M193" s="73">
        <f>IF(J193=0,0,(K193/J193*100))</f>
        <v>0</v>
      </c>
      <c r="N193" s="73"/>
      <c r="O193" s="73"/>
      <c r="P193" s="73" t="e">
        <f>N193/(N193+O193)*100</f>
        <v>#DIV/0!</v>
      </c>
      <c r="Q193" s="7"/>
      <c r="R193" s="7"/>
      <c r="S193" s="7"/>
      <c r="T193" s="7"/>
      <c r="U193" s="7"/>
      <c r="V193" s="7"/>
      <c r="W193" s="7"/>
    </row>
    <row r="194" spans="1:23" ht="15.2" hidden="1" customHeight="1">
      <c r="A194" s="314"/>
      <c r="B194" s="163" t="s">
        <v>200</v>
      </c>
      <c r="C194" s="163" t="s">
        <v>111</v>
      </c>
      <c r="D194" s="163" t="s">
        <v>111</v>
      </c>
      <c r="E194" s="163"/>
      <c r="F194" s="86"/>
      <c r="G194" s="388"/>
      <c r="H194" s="164"/>
      <c r="I194" s="164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5.2" hidden="1" customHeight="1">
      <c r="A195" s="314"/>
      <c r="B195" s="163" t="s">
        <v>448</v>
      </c>
      <c r="C195" s="163"/>
      <c r="D195" s="163" t="s">
        <v>226</v>
      </c>
      <c r="E195" s="163"/>
      <c r="F195" s="86"/>
      <c r="G195" s="388"/>
      <c r="H195" s="164"/>
      <c r="I195" s="164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5.2" hidden="1" customHeight="1">
      <c r="A196" s="314"/>
      <c r="B196" s="163" t="s">
        <v>448</v>
      </c>
      <c r="C196" s="163"/>
      <c r="D196" s="163" t="s">
        <v>79</v>
      </c>
      <c r="E196" s="163"/>
      <c r="F196" s="86"/>
      <c r="G196" s="388"/>
      <c r="H196" s="164"/>
      <c r="I196" s="164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163" t="s">
        <v>299</v>
      </c>
      <c r="C197" s="163" t="s">
        <v>127</v>
      </c>
      <c r="D197" s="163" t="s">
        <v>427</v>
      </c>
      <c r="E197" s="163"/>
      <c r="F197" s="86"/>
      <c r="G197" s="86"/>
      <c r="H197" s="164"/>
      <c r="I197" s="164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163" t="s">
        <v>299</v>
      </c>
      <c r="C198" s="163" t="s">
        <v>127</v>
      </c>
      <c r="D198" s="163" t="s">
        <v>476</v>
      </c>
      <c r="E198" s="163"/>
      <c r="F198" s="86"/>
      <c r="G198" s="86"/>
      <c r="H198" s="164"/>
      <c r="I198" s="164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>
      <c r="A199" s="314"/>
      <c r="B199" s="57" t="s">
        <v>163</v>
      </c>
      <c r="C199" s="58" t="s">
        <v>91</v>
      </c>
      <c r="D199" s="59" t="s">
        <v>127</v>
      </c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164</v>
      </c>
      <c r="C200" s="58" t="s">
        <v>91</v>
      </c>
      <c r="D200" s="59" t="s">
        <v>101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165</v>
      </c>
      <c r="C201" s="58" t="s">
        <v>91</v>
      </c>
      <c r="D201" s="59"/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167</v>
      </c>
      <c r="C203" s="58" t="s">
        <v>108</v>
      </c>
      <c r="D203" s="59" t="s">
        <v>168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169</v>
      </c>
      <c r="C204" s="58" t="s">
        <v>108</v>
      </c>
      <c r="D204" s="59" t="s">
        <v>170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 thickBo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6.5" hidden="1" customHeight="1" thickBot="1">
      <c r="A209" s="314"/>
      <c r="B209" s="316" t="s">
        <v>211</v>
      </c>
      <c r="C209" s="316"/>
      <c r="D209" s="316"/>
      <c r="E209" s="316"/>
      <c r="F209" s="316"/>
      <c r="G209" s="316"/>
      <c r="H209" s="77">
        <f>SUM(H194:H208)</f>
        <v>0</v>
      </c>
      <c r="I209" s="77">
        <f>SUM(I194:I208)</f>
        <v>0</v>
      </c>
      <c r="J209" s="77">
        <f>SUM(J194:J208)</f>
        <v>0</v>
      </c>
      <c r="K209" s="77">
        <f>SUM(K194:K208)</f>
        <v>0</v>
      </c>
      <c r="L209" s="78">
        <f>IF(H209=0,0,(I209/H209*100))</f>
        <v>0</v>
      </c>
      <c r="M209" s="73">
        <f>IF(J209=0,0,(K209/J209*100))</f>
        <v>0</v>
      </c>
      <c r="N209" s="73"/>
      <c r="O209" s="73"/>
      <c r="P209" s="73" t="e">
        <f>N209/(N209+O209)*100</f>
        <v>#DIV/0!</v>
      </c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630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575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175</v>
      </c>
      <c r="E212" s="60" t="s">
        <v>176</v>
      </c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118</v>
      </c>
      <c r="C229" s="58" t="s">
        <v>42</v>
      </c>
      <c r="D229" s="58" t="s">
        <v>193</v>
      </c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118</v>
      </c>
      <c r="C230" s="58" t="s">
        <v>42</v>
      </c>
      <c r="D230" s="59" t="s">
        <v>51</v>
      </c>
      <c r="E230" s="60" t="s">
        <v>84</v>
      </c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hidden="1" customHeight="1" thickBot="1">
      <c r="A247" s="314"/>
      <c r="B247" s="316" t="s">
        <v>609</v>
      </c>
      <c r="C247" s="316"/>
      <c r="D247" s="316"/>
      <c r="E247" s="316"/>
      <c r="F247" s="316"/>
      <c r="G247" s="316"/>
      <c r="H247" s="77">
        <f>SUM(H210:H246)</f>
        <v>0</v>
      </c>
      <c r="I247" s="77">
        <f>SUM(I210:I246)</f>
        <v>0</v>
      </c>
      <c r="J247" s="77">
        <f>SUM(J210:J246)</f>
        <v>0</v>
      </c>
      <c r="K247" s="77">
        <f>SUM(K210:K246)</f>
        <v>0</v>
      </c>
      <c r="L247" s="78">
        <f>IF(H247=0,0,(I247/H247*100))</f>
        <v>0</v>
      </c>
      <c r="M247" s="73">
        <f>IF(J247=0,0,(K247/J247*100))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H134+H181+H193+H247+H209</f>
        <v>800</v>
      </c>
      <c r="I248" s="94">
        <f>I134+I181+I193+I247+I209</f>
        <v>576</v>
      </c>
      <c r="J248" s="94">
        <f>J134+J181+J193+J247+J209</f>
        <v>0</v>
      </c>
      <c r="K248" s="94">
        <f>K134+K181+K193+K247+K209</f>
        <v>144</v>
      </c>
      <c r="L248" s="78">
        <f>IF(H248=0,0,(I248/H248*100))</f>
        <v>72</v>
      </c>
      <c r="M248" s="73">
        <f>IF(J248=0,0,(K248/J248*100))</f>
        <v>0</v>
      </c>
      <c r="N248" s="73">
        <f>N134+N181+N247+N193</f>
        <v>13</v>
      </c>
      <c r="O248" s="73">
        <f>O134+O181+O247+O193</f>
        <v>1</v>
      </c>
      <c r="P248" s="73">
        <f>N248/(N248+O248)*100</f>
        <v>92.857142857142861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hidden="1" customHeight="1">
      <c r="A250" s="340"/>
      <c r="B250" s="95" t="s">
        <v>214</v>
      </c>
      <c r="C250" s="95" t="s">
        <v>42</v>
      </c>
      <c r="D250" s="96" t="s">
        <v>152</v>
      </c>
      <c r="E250" s="60" t="s">
        <v>619</v>
      </c>
      <c r="F250" s="98"/>
      <c r="G250" s="99"/>
      <c r="H250" s="100"/>
      <c r="I250" s="100"/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customHeight="1">
      <c r="A251" s="340"/>
      <c r="B251" s="95" t="s">
        <v>214</v>
      </c>
      <c r="C251" s="95" t="s">
        <v>42</v>
      </c>
      <c r="D251" s="96" t="s">
        <v>521</v>
      </c>
      <c r="E251" s="60" t="s">
        <v>546</v>
      </c>
      <c r="F251" s="81"/>
      <c r="G251" s="359"/>
      <c r="H251" s="62">
        <v>100</v>
      </c>
      <c r="I251" s="62"/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customHeight="1">
      <c r="A252" s="340"/>
      <c r="B252" s="95" t="s">
        <v>214</v>
      </c>
      <c r="C252" s="95" t="s">
        <v>42</v>
      </c>
      <c r="D252" s="96" t="s">
        <v>521</v>
      </c>
      <c r="E252" s="60" t="s">
        <v>215</v>
      </c>
      <c r="F252" s="81"/>
      <c r="G252" s="359"/>
      <c r="H252" s="64">
        <v>200</v>
      </c>
      <c r="I252" s="62"/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customHeight="1">
      <c r="A253" s="340"/>
      <c r="B253" s="95" t="s">
        <v>752</v>
      </c>
      <c r="C253" s="95"/>
      <c r="D253" s="58" t="s">
        <v>79</v>
      </c>
      <c r="E253" s="60"/>
      <c r="F253" s="81"/>
      <c r="G253" s="359"/>
      <c r="H253" s="64">
        <v>760</v>
      </c>
      <c r="I253" s="62">
        <v>900</v>
      </c>
      <c r="J253" s="58"/>
      <c r="K253" s="92"/>
      <c r="L253" s="92"/>
      <c r="M253" s="88"/>
      <c r="N253" s="88"/>
      <c r="O253" s="88"/>
      <c r="P253" s="88"/>
      <c r="Q253" s="280"/>
      <c r="R253" s="7"/>
      <c r="S253" s="7"/>
      <c r="T253" s="7"/>
      <c r="U253" s="7"/>
      <c r="V253" s="7"/>
      <c r="W253" s="7"/>
    </row>
    <row r="254" spans="1:23" ht="15.2" customHeight="1" thickBot="1">
      <c r="A254" s="340"/>
      <c r="B254" s="95" t="s">
        <v>887</v>
      </c>
      <c r="C254" s="95"/>
      <c r="D254" s="58" t="s">
        <v>79</v>
      </c>
      <c r="E254" s="60"/>
      <c r="F254" s="81"/>
      <c r="G254" s="359"/>
      <c r="H254" s="64"/>
      <c r="I254" s="62">
        <v>12</v>
      </c>
      <c r="J254" s="58"/>
      <c r="K254" s="92"/>
      <c r="L254" s="92"/>
      <c r="M254" s="88"/>
      <c r="N254" s="88"/>
      <c r="O254" s="88"/>
      <c r="P254" s="88"/>
      <c r="Q254" s="280"/>
      <c r="R254" s="7"/>
      <c r="S254" s="7"/>
      <c r="T254" s="7"/>
      <c r="U254" s="7"/>
      <c r="V254" s="7"/>
      <c r="W254" s="7"/>
    </row>
    <row r="255" spans="1:23" ht="12.75" hidden="1" customHeight="1">
      <c r="A255" s="340"/>
      <c r="B255" s="95" t="s">
        <v>214</v>
      </c>
      <c r="C255" s="95" t="s">
        <v>42</v>
      </c>
      <c r="D255" s="58" t="s">
        <v>216</v>
      </c>
      <c r="E255" s="60" t="s">
        <v>619</v>
      </c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2.75" hidden="1" customHeight="1">
      <c r="A256" s="340"/>
      <c r="B256" s="95" t="s">
        <v>214</v>
      </c>
      <c r="C256" s="95" t="s">
        <v>42</v>
      </c>
      <c r="D256" s="59" t="s">
        <v>156</v>
      </c>
      <c r="E256" s="60" t="s">
        <v>546</v>
      </c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95" t="s">
        <v>214</v>
      </c>
      <c r="C257" s="95" t="s">
        <v>79</v>
      </c>
      <c r="D257" s="58" t="s">
        <v>402</v>
      </c>
      <c r="E257" s="60"/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 thickBot="1">
      <c r="A258" s="340"/>
      <c r="B258" s="95" t="s">
        <v>786</v>
      </c>
      <c r="C258" s="95" t="s">
        <v>108</v>
      </c>
      <c r="D258" s="59" t="s">
        <v>459</v>
      </c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95" t="s">
        <v>214</v>
      </c>
      <c r="C259" s="95" t="s">
        <v>42</v>
      </c>
      <c r="D259" s="59" t="s">
        <v>159</v>
      </c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359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1060</v>
      </c>
      <c r="I287" s="77">
        <f>SUM(I249:I286)</f>
        <v>912</v>
      </c>
      <c r="J287" s="77">
        <f>SUM(J249:J286)</f>
        <v>0</v>
      </c>
      <c r="K287" s="77">
        <f>SUM(K249:K286)</f>
        <v>0</v>
      </c>
      <c r="L287" s="78">
        <f>IF(H287=0,0,(I287/H287*100))</f>
        <v>86.037735849056602</v>
      </c>
      <c r="M287" s="73">
        <f>IF(J287=0,0,(K287/J287*100))</f>
        <v>0</v>
      </c>
      <c r="N287" s="73">
        <v>7</v>
      </c>
      <c r="O287" s="73">
        <v>0</v>
      </c>
      <c r="P287" s="73">
        <f>N287/(N287+O287)*100</f>
        <v>100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636</v>
      </c>
      <c r="C288" s="58"/>
      <c r="D288" s="58"/>
      <c r="E288" s="60"/>
      <c r="F288" s="81"/>
      <c r="G288" s="332"/>
      <c r="H288" s="106">
        <v>100</v>
      </c>
      <c r="I288" s="106">
        <v>100</v>
      </c>
      <c r="J288" s="58"/>
      <c r="K288" s="86"/>
      <c r="L288" s="86"/>
      <c r="M288" s="87"/>
      <c r="N288" s="87"/>
      <c r="O288" s="87"/>
      <c r="P288" s="87"/>
      <c r="Q288" s="280">
        <v>0</v>
      </c>
      <c r="R288" s="7"/>
      <c r="S288" s="7"/>
      <c r="T288" s="7"/>
      <c r="U288" s="7"/>
      <c r="V288" s="7"/>
      <c r="W288" s="7"/>
    </row>
    <row r="289" spans="1:23" ht="12.75" customHeight="1" thickBot="1">
      <c r="A289" s="340"/>
      <c r="B289" s="57" t="s">
        <v>265</v>
      </c>
      <c r="C289" s="58"/>
      <c r="D289" s="58"/>
      <c r="E289" s="60"/>
      <c r="F289" s="81"/>
      <c r="G289" s="333"/>
      <c r="H289" s="106">
        <v>85</v>
      </c>
      <c r="I289" s="106">
        <v>80</v>
      </c>
      <c r="J289" s="58"/>
      <c r="K289" s="86"/>
      <c r="L289" s="86"/>
      <c r="M289" s="87"/>
      <c r="N289" s="87"/>
      <c r="O289" s="87"/>
      <c r="P289" s="87"/>
      <c r="Q289" s="280"/>
      <c r="R289" s="282" t="s">
        <v>899</v>
      </c>
      <c r="S289" s="7"/>
      <c r="T289" s="7"/>
      <c r="U289" s="7"/>
      <c r="V289" s="7"/>
      <c r="W289" s="7"/>
    </row>
    <row r="290" spans="1:23" ht="12.75" hidden="1" customHeight="1">
      <c r="A290" s="340"/>
      <c r="B290" s="57" t="s">
        <v>551</v>
      </c>
      <c r="C290" s="58"/>
      <c r="D290" s="59"/>
      <c r="E290" s="60"/>
      <c r="F290" s="81"/>
      <c r="G290" s="334"/>
      <c r="H290" s="106"/>
      <c r="I290" s="106"/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hidden="1" customHeight="1">
      <c r="A291" s="340"/>
      <c r="B291" s="57" t="s">
        <v>489</v>
      </c>
      <c r="C291" s="58"/>
      <c r="D291" s="58"/>
      <c r="E291" s="60"/>
      <c r="F291" s="81"/>
      <c r="G291" s="82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245</v>
      </c>
      <c r="C292" s="58"/>
      <c r="D292" s="58"/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185</v>
      </c>
      <c r="I324" s="77">
        <f>SUM(I288:I323)</f>
        <v>180</v>
      </c>
      <c r="J324" s="77">
        <f>SUM(J288:J323)</f>
        <v>0</v>
      </c>
      <c r="K324" s="77">
        <f>SUM(K288:K323)</f>
        <v>0</v>
      </c>
      <c r="L324" s="78">
        <f>IF(H324=0,0,(I324/H324*100))</f>
        <v>97.297297297297305</v>
      </c>
      <c r="M324" s="73">
        <f>IF(J324=0,0,(K324/J324*100))</f>
        <v>0</v>
      </c>
      <c r="N324" s="73">
        <v>8</v>
      </c>
      <c r="O324" s="73">
        <v>0</v>
      </c>
      <c r="P324" s="73">
        <f>N324/(N324+O324)*100</f>
        <v>100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860</v>
      </c>
      <c r="C325" s="58"/>
      <c r="D325" s="59"/>
      <c r="E325" s="60"/>
      <c r="F325" s="81"/>
      <c r="G325" s="389"/>
      <c r="H325" s="106">
        <v>185</v>
      </c>
      <c r="I325" s="106">
        <v>146</v>
      </c>
      <c r="J325" s="58"/>
      <c r="K325" s="55"/>
      <c r="L325" s="55"/>
      <c r="M325" s="56"/>
      <c r="N325" s="56"/>
      <c r="O325" s="56"/>
      <c r="P325" s="56"/>
      <c r="Q325" s="280"/>
      <c r="R325" s="7"/>
      <c r="S325" s="7"/>
      <c r="T325" s="7"/>
      <c r="U325" s="7"/>
      <c r="V325" s="7"/>
      <c r="W325" s="7"/>
    </row>
    <row r="326" spans="1:23" ht="15.2" customHeight="1">
      <c r="A326" s="340"/>
      <c r="B326" s="57" t="s">
        <v>888</v>
      </c>
      <c r="C326" s="58"/>
      <c r="D326" s="59"/>
      <c r="E326" s="60"/>
      <c r="F326" s="81"/>
      <c r="G326" s="390"/>
      <c r="H326" s="106"/>
      <c r="I326" s="106">
        <v>34</v>
      </c>
      <c r="J326" s="58"/>
      <c r="K326" s="55"/>
      <c r="L326" s="55"/>
      <c r="M326" s="56"/>
      <c r="N326" s="56"/>
      <c r="O326" s="56"/>
      <c r="P326" s="56"/>
      <c r="Q326" s="280"/>
      <c r="R326" s="7"/>
      <c r="S326" s="7"/>
      <c r="T326" s="7"/>
      <c r="U326" s="7"/>
      <c r="V326" s="7"/>
      <c r="W326" s="7"/>
    </row>
    <row r="327" spans="1:23" ht="12.75" customHeight="1">
      <c r="A327" s="340"/>
      <c r="B327" s="57" t="s">
        <v>822</v>
      </c>
      <c r="C327" s="58"/>
      <c r="D327" s="59"/>
      <c r="E327" s="60"/>
      <c r="F327" s="81"/>
      <c r="G327" s="391"/>
      <c r="H327" s="106"/>
      <c r="I327" s="106"/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customHeight="1">
      <c r="A328" s="340"/>
      <c r="B328" s="57" t="s">
        <v>889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customHeight="1">
      <c r="A329" s="340"/>
      <c r="B329" s="57" t="s">
        <v>890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customHeight="1" thickBot="1">
      <c r="A330" s="340"/>
      <c r="B330" s="117" t="s">
        <v>891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 thickBo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4.25" customHeight="1" thickBot="1">
      <c r="A339" s="340"/>
      <c r="B339" s="316" t="s">
        <v>158</v>
      </c>
      <c r="C339" s="316"/>
      <c r="D339" s="316"/>
      <c r="E339" s="316"/>
      <c r="F339" s="316"/>
      <c r="G339" s="316"/>
      <c r="H339" s="77">
        <f>SUM(H325:H338)</f>
        <v>185</v>
      </c>
      <c r="I339" s="77">
        <f>SUM(I325:I338)</f>
        <v>180</v>
      </c>
      <c r="J339" s="77">
        <f>SUM(J325:J338)</f>
        <v>0</v>
      </c>
      <c r="K339" s="77">
        <f>SUM(K325:K338)</f>
        <v>0</v>
      </c>
      <c r="L339" s="78">
        <f>IF(H339=0,0,(I339/H339*100))</f>
        <v>97.297297297297305</v>
      </c>
      <c r="M339" s="73">
        <f>IF(J339=0,0,(K339/J339*100))</f>
        <v>0</v>
      </c>
      <c r="N339" s="73">
        <v>18</v>
      </c>
      <c r="O339" s="73">
        <v>0</v>
      </c>
      <c r="P339" s="73">
        <f>N339/(N339+O339)*100</f>
        <v>100</v>
      </c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 t="s">
        <v>483</v>
      </c>
      <c r="C340" s="58"/>
      <c r="D340" s="59"/>
      <c r="E340" s="60"/>
      <c r="F340" s="81"/>
      <c r="G340" s="370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 t="s">
        <v>689</v>
      </c>
      <c r="C341" s="58"/>
      <c r="D341" s="59"/>
      <c r="E341" s="60"/>
      <c r="F341" s="81"/>
      <c r="G341" s="371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 thickBot="1">
      <c r="A342" s="340"/>
      <c r="B342" s="57" t="s">
        <v>709</v>
      </c>
      <c r="C342" s="58"/>
      <c r="D342" s="59"/>
      <c r="E342" s="60"/>
      <c r="F342" s="81"/>
      <c r="G342" s="326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/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hidden="1" customHeight="1" thickBot="1">
      <c r="A379" s="340"/>
      <c r="B379" s="316" t="s">
        <v>211</v>
      </c>
      <c r="C379" s="316"/>
      <c r="D379" s="316"/>
      <c r="E379" s="316"/>
      <c r="F379" s="316"/>
      <c r="G379" s="316"/>
      <c r="H379" s="77">
        <f>SUM(H340:H378)</f>
        <v>0</v>
      </c>
      <c r="I379" s="77">
        <f>SUM(I340:I378)</f>
        <v>0</v>
      </c>
      <c r="J379" s="77">
        <f>SUM(J340:J378)</f>
        <v>0</v>
      </c>
      <c r="K379" s="77">
        <f>SUM(K340:K378)</f>
        <v>0</v>
      </c>
      <c r="L379" s="78">
        <f>IF(H379=0,0,(I379/H379*100))</f>
        <v>0</v>
      </c>
      <c r="M379" s="73">
        <f>IF(J379=0,0,(K379/J379*100))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H287+H324+H379+H339</f>
        <v>1430</v>
      </c>
      <c r="I380" s="94">
        <f>I287+I324+I379+I339</f>
        <v>1272</v>
      </c>
      <c r="J380" s="94">
        <f>J287+J324+J379+J339</f>
        <v>0</v>
      </c>
      <c r="K380" s="94">
        <f>K287+K324+K379+K339</f>
        <v>0</v>
      </c>
      <c r="L380" s="78">
        <f>IF(H380=0,0,(I380/H380*100))</f>
        <v>88.951048951048946</v>
      </c>
      <c r="M380" s="73">
        <f>IF(J380=0,0,(K380/J380*100))</f>
        <v>0</v>
      </c>
      <c r="N380" s="94">
        <f>N287+N324+N379+N339</f>
        <v>33</v>
      </c>
      <c r="O380" s="94">
        <f>O287+O324+O379+O339</f>
        <v>0</v>
      </c>
      <c r="P380" s="73">
        <f>N380/(N380+O380)*100</f>
        <v>100</v>
      </c>
      <c r="Q380" s="7"/>
      <c r="R380" s="7"/>
      <c r="S380" s="7"/>
      <c r="T380" s="7"/>
      <c r="U380" s="7"/>
      <c r="V380" s="7"/>
      <c r="W380" s="7"/>
    </row>
    <row r="381" spans="1:23" ht="15.2" customHeight="1">
      <c r="A381" s="342" t="s">
        <v>286</v>
      </c>
      <c r="B381" s="123" t="s">
        <v>884</v>
      </c>
      <c r="C381" s="163" t="s">
        <v>127</v>
      </c>
      <c r="D381" s="165" t="s">
        <v>883</v>
      </c>
      <c r="E381" s="124"/>
      <c r="F381" s="125"/>
      <c r="G381" s="385"/>
      <c r="H381" s="128">
        <v>24</v>
      </c>
      <c r="I381" s="128">
        <v>24</v>
      </c>
      <c r="J381" s="122"/>
      <c r="K381" s="86"/>
      <c r="L381" s="83"/>
      <c r="M381" s="84"/>
      <c r="N381" s="84"/>
      <c r="O381" s="84"/>
      <c r="P381" s="84"/>
      <c r="Q381" s="280"/>
      <c r="R381" s="7"/>
      <c r="S381" s="7"/>
      <c r="T381" s="7"/>
      <c r="U381" s="7"/>
      <c r="V381" s="7"/>
      <c r="W381" s="7"/>
    </row>
    <row r="382" spans="1:23" ht="15.2" customHeight="1">
      <c r="A382" s="342"/>
      <c r="B382" s="123" t="s">
        <v>885</v>
      </c>
      <c r="C382" s="163" t="s">
        <v>127</v>
      </c>
      <c r="D382" s="165" t="s">
        <v>883</v>
      </c>
      <c r="E382" s="124"/>
      <c r="F382" s="125"/>
      <c r="G382" s="386"/>
      <c r="H382" s="128">
        <v>9</v>
      </c>
      <c r="I382" s="128">
        <v>9</v>
      </c>
      <c r="J382" s="122"/>
      <c r="K382" s="86"/>
      <c r="L382" s="55"/>
      <c r="M382" s="56"/>
      <c r="N382" s="56"/>
      <c r="O382" s="56"/>
      <c r="P382" s="56"/>
      <c r="Q382" s="280"/>
      <c r="R382" s="7"/>
      <c r="S382" s="7"/>
      <c r="T382" s="7"/>
      <c r="U382" s="7"/>
      <c r="V382" s="7"/>
      <c r="W382" s="7"/>
    </row>
    <row r="383" spans="1:23" ht="15.2" customHeight="1">
      <c r="A383" s="342"/>
      <c r="B383" s="123" t="s">
        <v>419</v>
      </c>
      <c r="C383" s="163" t="s">
        <v>79</v>
      </c>
      <c r="D383" s="165" t="s">
        <v>288</v>
      </c>
      <c r="E383" s="124"/>
      <c r="F383" s="125"/>
      <c r="G383" s="386"/>
      <c r="H383" s="128">
        <v>20</v>
      </c>
      <c r="I383" s="128"/>
      <c r="J383" s="122"/>
      <c r="K383" s="86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2.75" customHeight="1">
      <c r="A384" s="342"/>
      <c r="B384" s="123" t="s">
        <v>416</v>
      </c>
      <c r="C384" s="163"/>
      <c r="D384" s="58" t="s">
        <v>521</v>
      </c>
      <c r="E384" s="60"/>
      <c r="F384" s="81"/>
      <c r="G384" s="387"/>
      <c r="H384" s="58">
        <v>1</v>
      </c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customHeight="1">
      <c r="A385" s="342"/>
      <c r="B385" s="57" t="s">
        <v>503</v>
      </c>
      <c r="C385" s="58"/>
      <c r="D385" s="59" t="s">
        <v>886</v>
      </c>
      <c r="E385" s="60"/>
      <c r="F385" s="81"/>
      <c r="G385" s="120"/>
      <c r="H385" s="58">
        <v>10</v>
      </c>
      <c r="I385" s="58">
        <v>10</v>
      </c>
      <c r="J385" s="58"/>
      <c r="K385" s="55"/>
      <c r="L385" s="55"/>
      <c r="M385" s="56"/>
      <c r="N385" s="56"/>
      <c r="O385" s="56"/>
      <c r="P385" s="56"/>
      <c r="Q385" s="280"/>
      <c r="R385" s="7"/>
      <c r="S385" s="7"/>
      <c r="T385" s="7"/>
      <c r="U385" s="7"/>
      <c r="V385" s="7"/>
      <c r="W385" s="7"/>
    </row>
    <row r="386" spans="1:23" ht="12.75" customHeight="1">
      <c r="A386" s="342"/>
      <c r="B386" s="57" t="s">
        <v>567</v>
      </c>
      <c r="C386" s="58" t="s">
        <v>127</v>
      </c>
      <c r="D386" s="58" t="s">
        <v>127</v>
      </c>
      <c r="E386" s="60"/>
      <c r="F386" s="81"/>
      <c r="G386" s="120"/>
      <c r="H386" s="58"/>
      <c r="I386" s="58">
        <v>24</v>
      </c>
      <c r="J386" s="58"/>
      <c r="K386" s="55"/>
      <c r="L386" s="55"/>
      <c r="M386" s="56"/>
      <c r="N386" s="56"/>
      <c r="O386" s="56"/>
      <c r="P386" s="56"/>
      <c r="Q386" s="280"/>
      <c r="R386" s="7"/>
      <c r="S386" s="7"/>
      <c r="T386" s="7"/>
      <c r="U386" s="7"/>
      <c r="V386" s="7"/>
      <c r="W386" s="7"/>
    </row>
    <row r="387" spans="1:23" ht="12.75" customHeight="1" thickBot="1">
      <c r="A387" s="342"/>
      <c r="B387" s="57" t="s">
        <v>290</v>
      </c>
      <c r="C387" s="58" t="s">
        <v>79</v>
      </c>
      <c r="D387" s="59" t="s">
        <v>288</v>
      </c>
      <c r="E387" s="60"/>
      <c r="F387" s="81"/>
      <c r="G387" s="120"/>
      <c r="H387" s="58"/>
      <c r="I387" s="58">
        <v>8</v>
      </c>
      <c r="J387" s="58"/>
      <c r="K387" s="55"/>
      <c r="L387" s="55"/>
      <c r="M387" s="56"/>
      <c r="N387" s="56"/>
      <c r="O387" s="56"/>
      <c r="P387" s="56"/>
      <c r="Q387" s="280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276</v>
      </c>
      <c r="C388" s="58"/>
      <c r="D388" s="59" t="s">
        <v>126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479</v>
      </c>
      <c r="C389" s="58"/>
      <c r="D389" s="59" t="s">
        <v>79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2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64</v>
      </c>
      <c r="I572" s="94">
        <f>SUM(I381:I571)</f>
        <v>75</v>
      </c>
      <c r="J572" s="121">
        <f>SUM(J381:J571)</f>
        <v>0</v>
      </c>
      <c r="K572" s="121">
        <f>SUM(K381:K571)</f>
        <v>0</v>
      </c>
      <c r="L572" s="78">
        <f>IF(H572=0,0,(I572/H572*100))</f>
        <v>117.1875</v>
      </c>
      <c r="M572" s="73">
        <f>IF(J572=0,0,(K572/J572*100))</f>
        <v>0</v>
      </c>
      <c r="N572" s="73">
        <v>4</v>
      </c>
      <c r="O572" s="73">
        <v>2</v>
      </c>
      <c r="P572" s="73">
        <f>N572/(N572+O572)*100</f>
        <v>66.666666666666657</v>
      </c>
      <c r="Q572" s="7"/>
      <c r="R572" s="7"/>
      <c r="S572" s="7"/>
      <c r="T572" s="7"/>
      <c r="U572" s="7"/>
      <c r="V572" s="7"/>
      <c r="W572" s="7"/>
    </row>
    <row r="573" spans="1:23" ht="12.75" hidden="1" customHeight="1">
      <c r="A573" s="314" t="s">
        <v>376</v>
      </c>
      <c r="B573" s="57" t="s">
        <v>651</v>
      </c>
      <c r="C573" s="58"/>
      <c r="D573" s="59"/>
      <c r="E573" s="60"/>
      <c r="F573" s="119"/>
      <c r="G573" s="8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2.75" hidden="1" customHeight="1">
      <c r="A574" s="314"/>
      <c r="B574" s="57" t="s">
        <v>654</v>
      </c>
      <c r="C574" s="58"/>
      <c r="D574" s="59"/>
      <c r="E574" s="60"/>
      <c r="F574" s="81"/>
      <c r="G574" s="120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/>
      <c r="B575" s="57" t="s">
        <v>721</v>
      </c>
      <c r="C575" s="58"/>
      <c r="D575" s="166"/>
      <c r="E575" s="60"/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653</v>
      </c>
      <c r="C576" s="58"/>
      <c r="D576" s="58"/>
      <c r="E576" s="60"/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57" t="s">
        <v>652</v>
      </c>
      <c r="C577" s="58"/>
      <c r="D577" s="58"/>
      <c r="E577" s="60"/>
      <c r="F577" s="81"/>
      <c r="G577" s="120"/>
      <c r="H577" s="58"/>
      <c r="I577" s="5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2.75" hidden="1" customHeight="1">
      <c r="A578" s="314"/>
      <c r="B578" s="57" t="s">
        <v>299</v>
      </c>
      <c r="C578" s="58" t="s">
        <v>42</v>
      </c>
      <c r="D578" s="58" t="s">
        <v>226</v>
      </c>
      <c r="E578" s="60"/>
      <c r="F578" s="81"/>
      <c r="G578" s="120"/>
      <c r="H578" s="58"/>
      <c r="I578" s="58"/>
      <c r="J578" s="122"/>
      <c r="K578" s="86"/>
      <c r="L578" s="86"/>
      <c r="M578" s="87"/>
      <c r="N578" s="87"/>
      <c r="O578" s="87"/>
      <c r="P578" s="87"/>
      <c r="Q578" s="7"/>
      <c r="R578" s="7"/>
      <c r="S578" s="7"/>
      <c r="T578" s="7"/>
      <c r="U578" s="7"/>
      <c r="V578" s="7"/>
      <c r="W578" s="7"/>
    </row>
    <row r="579" spans="1:23" ht="12.75" hidden="1" customHeight="1">
      <c r="A579" s="314"/>
      <c r="B579" s="167" t="s">
        <v>480</v>
      </c>
      <c r="C579" s="144"/>
      <c r="D579" s="144" t="s">
        <v>79</v>
      </c>
      <c r="E579" s="168"/>
      <c r="F579" s="169"/>
      <c r="G579" s="147"/>
      <c r="H579" s="170"/>
      <c r="I579" s="170"/>
      <c r="J579" s="122"/>
      <c r="K579" s="86"/>
      <c r="L579" s="86"/>
      <c r="M579" s="87"/>
      <c r="N579" s="87"/>
      <c r="O579" s="87"/>
      <c r="P579" s="87"/>
      <c r="Q579" s="7"/>
      <c r="R579" s="7"/>
      <c r="S579" s="7"/>
      <c r="T579" s="7"/>
      <c r="U579" s="7"/>
      <c r="V579" s="7"/>
      <c r="W579" s="7"/>
    </row>
    <row r="580" spans="1:23" ht="12.75" hidden="1" customHeight="1" thickBot="1">
      <c r="A580" s="314"/>
      <c r="B580" s="123" t="s">
        <v>251</v>
      </c>
      <c r="C580" s="123"/>
      <c r="D580" s="123" t="s">
        <v>126</v>
      </c>
      <c r="E580" s="124"/>
      <c r="F580" s="125"/>
      <c r="G580" s="126"/>
      <c r="H580" s="127"/>
      <c r="I580" s="128"/>
      <c r="J580" s="122"/>
      <c r="K580" s="86"/>
      <c r="L580" s="86"/>
      <c r="M580" s="87"/>
      <c r="N580" s="87"/>
      <c r="O580" s="87"/>
      <c r="P580" s="87"/>
      <c r="Q580" s="7"/>
      <c r="R580" s="7"/>
      <c r="S580" s="7"/>
      <c r="T580" s="7"/>
      <c r="U580" s="7"/>
      <c r="V580" s="7"/>
      <c r="W580" s="7"/>
    </row>
    <row r="581" spans="1:23" ht="15.75" hidden="1" customHeight="1" thickBot="1">
      <c r="A581" s="344" t="s">
        <v>379</v>
      </c>
      <c r="B581" s="344"/>
      <c r="C581" s="344"/>
      <c r="D581" s="344"/>
      <c r="E581" s="344"/>
      <c r="F581" s="344"/>
      <c r="G581" s="129"/>
      <c r="H581" s="94">
        <f>SUM(H573:H580)</f>
        <v>0</v>
      </c>
      <c r="I581" s="94">
        <f>SUM(I573:I580)</f>
        <v>0</v>
      </c>
      <c r="J581" s="121">
        <f>SUM(J573:J580)</f>
        <v>0</v>
      </c>
      <c r="K581" s="121">
        <f>SUM(K573:K580)</f>
        <v>0</v>
      </c>
      <c r="L581" s="78">
        <f>IF(H581=0,0,(I581/H581*100))</f>
        <v>0</v>
      </c>
      <c r="M581" s="73">
        <f>IF(K581=0,0,(I581/K581*100))</f>
        <v>0</v>
      </c>
      <c r="N581" s="73"/>
      <c r="O581" s="73"/>
      <c r="P581" s="73" t="e">
        <f>N581/(N581+O581)*100</f>
        <v>#DIV/0!</v>
      </c>
      <c r="Q581" s="7"/>
      <c r="R581" s="7"/>
      <c r="S581" s="7"/>
      <c r="T581" s="7"/>
      <c r="U581" s="7"/>
      <c r="V581" s="7"/>
      <c r="W581" s="7"/>
    </row>
    <row r="582" spans="1:23" ht="15.2" customHeight="1" thickBot="1">
      <c r="A582" s="324" t="s">
        <v>380</v>
      </c>
      <c r="B582" s="324"/>
      <c r="C582" s="324"/>
      <c r="D582" s="324"/>
      <c r="E582" s="324"/>
      <c r="F582" s="324"/>
      <c r="G582" s="324"/>
      <c r="H582" s="130">
        <f>H108+H248+H380+H572+H581</f>
        <v>3744</v>
      </c>
      <c r="I582" s="130">
        <f>I108+I248+I380+I572+I581</f>
        <v>2947</v>
      </c>
      <c r="J582" s="130">
        <f>J108+J248+J380+J572+J581</f>
        <v>0</v>
      </c>
      <c r="K582" s="130">
        <f>K108+K248+K380+K572+K581</f>
        <v>144</v>
      </c>
      <c r="L582" s="78">
        <f>IF(H582=0,0,(I582/H582*100))</f>
        <v>78.712606837606842</v>
      </c>
      <c r="M582" s="73">
        <f>IF(J582=0,0,(K582/J582*100))</f>
        <v>0</v>
      </c>
      <c r="N582" s="73">
        <f>N581+N572+N380+N248+N108</f>
        <v>65</v>
      </c>
      <c r="O582" s="73">
        <f>O581+O572+O380+O248+O108</f>
        <v>9</v>
      </c>
      <c r="P582" s="73">
        <f>N582/(N582+O582)*100</f>
        <v>87.837837837837839</v>
      </c>
      <c r="Q582" s="7"/>
      <c r="R582" s="7"/>
      <c r="S582" s="7"/>
      <c r="T582" s="7"/>
      <c r="U582" s="7"/>
      <c r="V582" s="7"/>
      <c r="W582" s="7"/>
    </row>
    <row r="583" spans="1:23" ht="16.5" thickBot="1">
      <c r="A583" s="345" t="s">
        <v>381</v>
      </c>
      <c r="B583" s="345"/>
      <c r="C583" s="345"/>
      <c r="D583" s="345"/>
      <c r="E583" s="345"/>
      <c r="F583" s="131"/>
      <c r="G583" s="346">
        <f>I582+K582</f>
        <v>3091</v>
      </c>
      <c r="H583" s="346" t="e">
        <f>SUM(H109+H249+H273+H381+H573+"#REF!#REF!"+"#REF!#REF!")</f>
        <v>#VALUE!</v>
      </c>
      <c r="I583" s="346"/>
      <c r="J583" s="346"/>
      <c r="K583" s="346"/>
      <c r="L583" s="350">
        <f>(I582+K582)/(H582+J582)</f>
        <v>0.82558760683760679</v>
      </c>
      <c r="M583" s="350"/>
      <c r="N583" s="133"/>
      <c r="O583" s="133"/>
      <c r="P583" s="133"/>
      <c r="Q583" s="7"/>
      <c r="R583" s="7"/>
      <c r="S583" s="7"/>
      <c r="T583" s="7"/>
      <c r="U583" s="7"/>
      <c r="V583" s="7"/>
      <c r="W583" s="7"/>
    </row>
    <row r="584" spans="1:23" ht="15.75">
      <c r="A584" s="351" t="s">
        <v>382</v>
      </c>
      <c r="B584" s="351"/>
      <c r="C584" s="351"/>
      <c r="D584" s="351"/>
      <c r="E584" s="351"/>
      <c r="F584" s="131"/>
      <c r="G584" s="132"/>
      <c r="H584" s="132">
        <f t="shared" ref="H584:P584" si="0">H108</f>
        <v>1450</v>
      </c>
      <c r="I584" s="132">
        <f t="shared" si="0"/>
        <v>1024</v>
      </c>
      <c r="J584" s="132">
        <f t="shared" si="0"/>
        <v>0</v>
      </c>
      <c r="K584" s="132">
        <f t="shared" si="0"/>
        <v>0</v>
      </c>
      <c r="L584" s="132">
        <f t="shared" si="0"/>
        <v>70.620689655172413</v>
      </c>
      <c r="M584" s="132">
        <f t="shared" si="0"/>
        <v>0</v>
      </c>
      <c r="N584" s="132">
        <f t="shared" si="0"/>
        <v>15</v>
      </c>
      <c r="O584" s="132">
        <f t="shared" si="0"/>
        <v>6</v>
      </c>
      <c r="P584" s="132">
        <f t="shared" si="0"/>
        <v>71.428571428571431</v>
      </c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383</v>
      </c>
      <c r="B585" s="351"/>
      <c r="C585" s="351"/>
      <c r="D585" s="351"/>
      <c r="E585" s="351"/>
      <c r="F585" s="131"/>
      <c r="G585" s="132"/>
      <c r="H585" s="132">
        <f>H248</f>
        <v>800</v>
      </c>
      <c r="I585" s="132">
        <f>I248</f>
        <v>576</v>
      </c>
      <c r="J585" s="132">
        <f t="shared" ref="J585:O585" si="1">J134+J181+J193</f>
        <v>0</v>
      </c>
      <c r="K585" s="132">
        <f t="shared" si="1"/>
        <v>144</v>
      </c>
      <c r="L585" s="132">
        <f t="shared" si="1"/>
        <v>142.98850574712642</v>
      </c>
      <c r="M585" s="132">
        <f t="shared" si="1"/>
        <v>0</v>
      </c>
      <c r="N585" s="132">
        <f t="shared" si="1"/>
        <v>13</v>
      </c>
      <c r="O585" s="132">
        <f t="shared" si="1"/>
        <v>1</v>
      </c>
      <c r="P585" s="132">
        <f>P248</f>
        <v>92.857142857142861</v>
      </c>
      <c r="Q585" s="7"/>
      <c r="R585" s="7"/>
      <c r="S585" s="7"/>
      <c r="T585" s="7"/>
      <c r="U585" s="7"/>
      <c r="V585" s="7"/>
      <c r="W585" s="7"/>
    </row>
    <row r="586" spans="1:23" ht="15.75" hidden="1">
      <c r="A586" s="351" t="s">
        <v>384</v>
      </c>
      <c r="B586" s="351"/>
      <c r="C586" s="351"/>
      <c r="D586" s="351"/>
      <c r="E586" s="351"/>
      <c r="F586" s="131"/>
      <c r="G586" s="132"/>
      <c r="H586" s="132">
        <f t="shared" ref="H586:O586" si="2">H247</f>
        <v>0</v>
      </c>
      <c r="I586" s="132">
        <f t="shared" si="2"/>
        <v>0</v>
      </c>
      <c r="J586" s="132">
        <f t="shared" si="2"/>
        <v>0</v>
      </c>
      <c r="K586" s="132">
        <f t="shared" si="2"/>
        <v>0</v>
      </c>
      <c r="L586" s="132">
        <f t="shared" si="2"/>
        <v>0</v>
      </c>
      <c r="M586" s="132">
        <f t="shared" si="2"/>
        <v>0</v>
      </c>
      <c r="N586" s="132">
        <f t="shared" si="2"/>
        <v>0</v>
      </c>
      <c r="O586" s="132">
        <f t="shared" si="2"/>
        <v>0</v>
      </c>
      <c r="P586" s="132"/>
      <c r="Q586" s="7"/>
      <c r="R586" s="7"/>
      <c r="S586" s="7"/>
      <c r="T586" s="7"/>
      <c r="U586" s="7"/>
      <c r="V586" s="7"/>
      <c r="W586" s="7"/>
    </row>
    <row r="587" spans="1:23" ht="16.5" thickBot="1">
      <c r="A587" s="351" t="s">
        <v>386</v>
      </c>
      <c r="B587" s="351"/>
      <c r="C587" s="351"/>
      <c r="D587" s="351"/>
      <c r="E587" s="351"/>
      <c r="F587" s="131"/>
      <c r="G587" s="132"/>
      <c r="H587" s="132">
        <f t="shared" ref="H587:O587" si="3">H287</f>
        <v>1060</v>
      </c>
      <c r="I587" s="132">
        <f t="shared" si="3"/>
        <v>912</v>
      </c>
      <c r="J587" s="132">
        <f t="shared" si="3"/>
        <v>0</v>
      </c>
      <c r="K587" s="132">
        <f t="shared" si="3"/>
        <v>0</v>
      </c>
      <c r="L587" s="132">
        <f t="shared" si="3"/>
        <v>86.037735849056602</v>
      </c>
      <c r="M587" s="132">
        <f t="shared" si="3"/>
        <v>0</v>
      </c>
      <c r="N587" s="132">
        <f t="shared" si="3"/>
        <v>7</v>
      </c>
      <c r="O587" s="132">
        <f t="shared" si="3"/>
        <v>0</v>
      </c>
      <c r="P587" s="132"/>
      <c r="Q587" s="7"/>
      <c r="R587" s="7"/>
      <c r="S587" s="7"/>
      <c r="T587" s="7"/>
      <c r="U587" s="7"/>
      <c r="V587" s="7"/>
      <c r="W587" s="7"/>
    </row>
    <row r="588" spans="1:23" ht="16.5" thickBot="1">
      <c r="A588" s="351" t="s">
        <v>387</v>
      </c>
      <c r="B588" s="351"/>
      <c r="C588" s="351"/>
      <c r="D588" s="351"/>
      <c r="E588" s="351"/>
      <c r="F588" s="131"/>
      <c r="G588" s="132"/>
      <c r="H588" s="132">
        <f t="shared" ref="H588:O588" si="4">H379+H324</f>
        <v>185</v>
      </c>
      <c r="I588" s="132">
        <f t="shared" si="4"/>
        <v>180</v>
      </c>
      <c r="J588" s="132">
        <f t="shared" si="4"/>
        <v>0</v>
      </c>
      <c r="K588" s="132">
        <f t="shared" si="4"/>
        <v>0</v>
      </c>
      <c r="L588" s="132">
        <f t="shared" si="4"/>
        <v>97.297297297297305</v>
      </c>
      <c r="M588" s="132">
        <f t="shared" si="4"/>
        <v>0</v>
      </c>
      <c r="N588" s="132">
        <f t="shared" si="4"/>
        <v>8</v>
      </c>
      <c r="O588" s="132">
        <f t="shared" si="4"/>
        <v>0</v>
      </c>
      <c r="P588" s="132">
        <f>P380</f>
        <v>100</v>
      </c>
      <c r="Q588" s="7"/>
      <c r="R588" s="7"/>
      <c r="S588" s="7"/>
      <c r="T588" s="7"/>
      <c r="U588" s="7"/>
      <c r="V588" s="7"/>
      <c r="W588" s="7"/>
    </row>
    <row r="589" spans="1:23" ht="16.5" thickBot="1">
      <c r="A589" s="351" t="s">
        <v>388</v>
      </c>
      <c r="B589" s="351"/>
      <c r="C589" s="351"/>
      <c r="D589" s="351"/>
      <c r="E589" s="351"/>
      <c r="F589" s="131"/>
      <c r="G589" s="132"/>
      <c r="H589" s="132">
        <f t="shared" ref="H589:P589" si="5">H572</f>
        <v>64</v>
      </c>
      <c r="I589" s="132">
        <f t="shared" si="5"/>
        <v>75</v>
      </c>
      <c r="J589" s="132">
        <f t="shared" si="5"/>
        <v>0</v>
      </c>
      <c r="K589" s="132">
        <f t="shared" si="5"/>
        <v>0</v>
      </c>
      <c r="L589" s="132">
        <f t="shared" si="5"/>
        <v>117.1875</v>
      </c>
      <c r="M589" s="132">
        <f t="shared" si="5"/>
        <v>0</v>
      </c>
      <c r="N589" s="132">
        <f t="shared" si="5"/>
        <v>4</v>
      </c>
      <c r="O589" s="132">
        <f t="shared" si="5"/>
        <v>2</v>
      </c>
      <c r="P589" s="132">
        <f t="shared" si="5"/>
        <v>66.666666666666657</v>
      </c>
      <c r="Q589" s="7"/>
      <c r="R589" s="7"/>
      <c r="S589" s="7"/>
      <c r="T589" s="7"/>
      <c r="U589" s="7"/>
      <c r="V589" s="7"/>
      <c r="W589" s="7"/>
    </row>
    <row r="590" spans="1:23" ht="15.75" hidden="1">
      <c r="A590" s="351" t="s">
        <v>428</v>
      </c>
      <c r="B590" s="351"/>
      <c r="C590" s="351"/>
      <c r="D590" s="351"/>
      <c r="E590" s="351"/>
      <c r="F590" s="131"/>
      <c r="G590" s="132"/>
      <c r="H590" s="132">
        <f t="shared" ref="H590:P590" si="6">H581</f>
        <v>0</v>
      </c>
      <c r="I590" s="132">
        <f t="shared" si="6"/>
        <v>0</v>
      </c>
      <c r="J590" s="132">
        <f t="shared" si="6"/>
        <v>0</v>
      </c>
      <c r="K590" s="132">
        <f t="shared" si="6"/>
        <v>0</v>
      </c>
      <c r="L590" s="132">
        <f t="shared" si="6"/>
        <v>0</v>
      </c>
      <c r="M590" s="132">
        <f t="shared" si="6"/>
        <v>0</v>
      </c>
      <c r="N590" s="132">
        <f t="shared" si="6"/>
        <v>0</v>
      </c>
      <c r="O590" s="132">
        <f t="shared" si="6"/>
        <v>0</v>
      </c>
      <c r="P590" s="132" t="e">
        <f t="shared" si="6"/>
        <v>#DIV/0!</v>
      </c>
      <c r="Q590" s="7"/>
      <c r="R590" s="7"/>
      <c r="S590" s="7"/>
      <c r="T590" s="7"/>
      <c r="U590" s="7"/>
      <c r="V590" s="7"/>
      <c r="W590" s="7"/>
    </row>
    <row r="591" spans="1:23" ht="13.5" thickBot="1">
      <c r="A591" s="352"/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"/>
      <c r="O591" s="3"/>
      <c r="P591" s="3"/>
      <c r="Q591" s="7"/>
      <c r="R591" s="7"/>
      <c r="S591" s="7"/>
      <c r="T591" s="7"/>
      <c r="U591" s="7"/>
      <c r="V591" s="7"/>
      <c r="W591" s="7"/>
    </row>
    <row r="592" spans="1:23" ht="15" thickTop="1">
      <c r="A592" s="353" t="s">
        <v>875</v>
      </c>
      <c r="B592" s="353"/>
      <c r="C592" s="353"/>
      <c r="D592" s="353"/>
      <c r="E592" s="353"/>
      <c r="F592" s="353"/>
      <c r="G592" s="353"/>
      <c r="H592" s="353"/>
      <c r="I592" s="353"/>
      <c r="J592" s="353"/>
      <c r="K592" s="353"/>
      <c r="L592" s="353"/>
      <c r="M592" s="353"/>
      <c r="N592" s="134"/>
      <c r="O592" s="134"/>
      <c r="P592" s="134"/>
      <c r="Q592" s="7"/>
      <c r="R592" s="7"/>
      <c r="S592" s="7"/>
      <c r="T592" s="7"/>
      <c r="U592" s="7"/>
      <c r="V592" s="7"/>
      <c r="W592" s="7"/>
    </row>
    <row r="593" spans="1:23" ht="15">
      <c r="A593" s="135"/>
      <c r="B593" s="136"/>
      <c r="C593" s="137"/>
      <c r="D593" s="138"/>
      <c r="E593" s="136"/>
      <c r="F593" s="136"/>
      <c r="G593" s="139"/>
      <c r="H593" s="140"/>
      <c r="I593" s="141"/>
      <c r="J593" s="354" t="s">
        <v>390</v>
      </c>
      <c r="K593" s="354"/>
      <c r="L593" s="354"/>
      <c r="M593" s="354"/>
      <c r="N593" s="276"/>
      <c r="O593" s="276"/>
      <c r="P593" s="276"/>
      <c r="Q593" s="7"/>
      <c r="R593" s="7"/>
      <c r="S593" s="7"/>
      <c r="T593" s="7"/>
      <c r="U593" s="7"/>
      <c r="V593" s="7"/>
      <c r="W593" s="7"/>
    </row>
    <row r="594" spans="1:23" ht="15">
      <c r="A594" s="143"/>
      <c r="B594" s="144"/>
      <c r="C594" s="144"/>
      <c r="D594" s="145"/>
      <c r="E594" s="146"/>
      <c r="F594" s="144"/>
      <c r="G594" s="147"/>
      <c r="H594" s="148"/>
      <c r="I594" s="149"/>
      <c r="J594" s="150"/>
      <c r="K594" s="144"/>
      <c r="L594" s="144"/>
      <c r="M594" s="151"/>
      <c r="N594" s="151"/>
      <c r="O594" s="151"/>
      <c r="P594" s="151"/>
      <c r="Q594" s="7"/>
      <c r="R594" s="7"/>
      <c r="S594" s="7"/>
      <c r="T594" s="7"/>
      <c r="U594" s="7"/>
      <c r="V594" s="7"/>
      <c r="W594" s="7"/>
    </row>
    <row r="595" spans="1:23" ht="15.75">
      <c r="A595" s="347" t="s">
        <v>841</v>
      </c>
      <c r="B595" s="347"/>
      <c r="C595" s="347"/>
      <c r="D595" s="348" t="s">
        <v>843</v>
      </c>
      <c r="E595" s="348"/>
      <c r="F595" s="348"/>
      <c r="G595" s="348"/>
      <c r="H595" s="348"/>
      <c r="I595" s="348"/>
      <c r="J595" s="349" t="s">
        <v>391</v>
      </c>
      <c r="K595" s="349"/>
      <c r="L595" s="349"/>
      <c r="M595" s="349"/>
      <c r="N595" s="277"/>
      <c r="O595" s="277"/>
      <c r="P595" s="277"/>
      <c r="Q595" s="7"/>
      <c r="R595" s="7"/>
      <c r="S595" s="7"/>
      <c r="T595" s="7"/>
      <c r="U595" s="7"/>
      <c r="V595" s="7"/>
      <c r="W595" s="7"/>
    </row>
    <row r="596" spans="1:23" ht="15.75" thickBot="1">
      <c r="A596" s="355" t="s">
        <v>842</v>
      </c>
      <c r="B596" s="355"/>
      <c r="C596" s="355"/>
      <c r="D596" s="356" t="s">
        <v>392</v>
      </c>
      <c r="E596" s="356"/>
      <c r="F596" s="356"/>
      <c r="G596" s="356"/>
      <c r="H596" s="356"/>
      <c r="I596" s="356"/>
      <c r="J596" s="357" t="s">
        <v>393</v>
      </c>
      <c r="K596" s="357"/>
      <c r="L596" s="357"/>
      <c r="M596" s="357"/>
      <c r="N596" s="275"/>
      <c r="O596" s="275"/>
      <c r="P596" s="275"/>
      <c r="Q596" s="7"/>
      <c r="R596" s="7"/>
      <c r="S596" s="7"/>
      <c r="T596" s="7"/>
      <c r="U596" s="7"/>
      <c r="V596" s="7"/>
      <c r="W596" s="7"/>
    </row>
    <row r="597" spans="1:23" ht="15" thickTop="1">
      <c r="A597" s="154"/>
      <c r="B597" s="154"/>
      <c r="C597" s="154"/>
      <c r="D597" s="154"/>
      <c r="E597" s="155"/>
      <c r="F597" s="154"/>
      <c r="G597" s="155"/>
      <c r="H597" s="156"/>
      <c r="I597" s="156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 ht="14.25">
      <c r="A598" s="154" t="s">
        <v>394</v>
      </c>
      <c r="B598" s="154"/>
      <c r="C598" s="154"/>
      <c r="D598" s="154"/>
      <c r="E598" s="155"/>
      <c r="F598" s="154"/>
      <c r="G598" s="155"/>
      <c r="H598" s="156"/>
      <c r="I598" s="156"/>
      <c r="J598" s="154"/>
      <c r="K598" s="154"/>
      <c r="L598" s="154"/>
      <c r="M598" s="154"/>
      <c r="N598" s="154"/>
      <c r="O598" s="154"/>
      <c r="P598" s="154"/>
      <c r="Q598" s="7"/>
      <c r="R598" s="7"/>
      <c r="S598" s="7"/>
      <c r="T598" s="7"/>
      <c r="U598" s="7"/>
      <c r="V598" s="7"/>
      <c r="W598" s="7"/>
    </row>
    <row r="599" spans="1:23" ht="14.25">
      <c r="A599" s="358" t="s">
        <v>395</v>
      </c>
      <c r="B599" s="358"/>
      <c r="C599" s="154">
        <f>Total!B37</f>
        <v>57589</v>
      </c>
      <c r="D599" s="157"/>
      <c r="E599" s="155"/>
      <c r="F599" s="154"/>
      <c r="G599" s="155"/>
      <c r="H599" s="156"/>
      <c r="I599" s="156"/>
      <c r="J599" s="154"/>
      <c r="K599" s="154"/>
      <c r="L599" s="154"/>
      <c r="M599" s="154"/>
      <c r="N599" s="154"/>
      <c r="O599" s="154"/>
      <c r="P599" s="154"/>
      <c r="Q599" s="7"/>
      <c r="R599" s="7"/>
      <c r="S599" s="7"/>
      <c r="T599" s="7"/>
      <c r="U599" s="7"/>
      <c r="V599" s="7"/>
      <c r="W599" s="7"/>
    </row>
    <row r="600" spans="1:23" ht="14.25">
      <c r="A600" s="358" t="s">
        <v>396</v>
      </c>
      <c r="B600" s="358"/>
      <c r="C600" s="158">
        <f>Total!C37</f>
        <v>6904</v>
      </c>
      <c r="D600" s="159"/>
      <c r="E600" s="160"/>
      <c r="F600" s="7"/>
      <c r="G600" s="160"/>
      <c r="H600" s="161"/>
      <c r="I600" s="161"/>
      <c r="J600" s="154"/>
      <c r="K600" s="154"/>
      <c r="L600" s="154"/>
      <c r="M600" s="154"/>
      <c r="N600" s="154"/>
      <c r="O600" s="154"/>
      <c r="P600" s="154"/>
      <c r="Q600" s="7"/>
      <c r="R600" s="7"/>
      <c r="S600" s="7"/>
      <c r="T600" s="7"/>
      <c r="U600" s="7"/>
      <c r="V600" s="7"/>
      <c r="W600" s="7"/>
    </row>
    <row r="601" spans="1:23">
      <c r="C601" s="35">
        <f>SUM(C599:C600)</f>
        <v>64493</v>
      </c>
    </row>
  </sheetData>
  <sheetProtection selectLockedCells="1" selectUnlockedCells="1"/>
  <mergeCells count="79">
    <mergeCell ref="B339:G339"/>
    <mergeCell ref="G288:G290"/>
    <mergeCell ref="G340:G342"/>
    <mergeCell ref="G325:G327"/>
    <mergeCell ref="B193:G193"/>
    <mergeCell ref="B209:G209"/>
    <mergeCell ref="A572:F572"/>
    <mergeCell ref="A573:A580"/>
    <mergeCell ref="A581:F581"/>
    <mergeCell ref="A582:G582"/>
    <mergeCell ref="A588:E588"/>
    <mergeCell ref="J596:M596"/>
    <mergeCell ref="A599:B599"/>
    <mergeCell ref="A600:B600"/>
    <mergeCell ref="A589:E589"/>
    <mergeCell ref="A590:E590"/>
    <mergeCell ref="A591:M591"/>
    <mergeCell ref="A592:M592"/>
    <mergeCell ref="J593:M593"/>
    <mergeCell ref="A595:C595"/>
    <mergeCell ref="D595:I595"/>
    <mergeCell ref="J595:M595"/>
    <mergeCell ref="A596:C596"/>
    <mergeCell ref="D596:I596"/>
    <mergeCell ref="L583:M583"/>
    <mergeCell ref="A584:E584"/>
    <mergeCell ref="A585:E585"/>
    <mergeCell ref="A586:E586"/>
    <mergeCell ref="A587:E587"/>
    <mergeCell ref="A583:E583"/>
    <mergeCell ref="G583:K583"/>
    <mergeCell ref="B379:G379"/>
    <mergeCell ref="A380:G380"/>
    <mergeCell ref="A381:A571"/>
    <mergeCell ref="H481:H483"/>
    <mergeCell ref="H506:H507"/>
    <mergeCell ref="I560:I561"/>
    <mergeCell ref="H562:H563"/>
    <mergeCell ref="G381:G384"/>
    <mergeCell ref="N184:O184"/>
    <mergeCell ref="G194:G196"/>
    <mergeCell ref="B247:G247"/>
    <mergeCell ref="A248:F248"/>
    <mergeCell ref="A249:A379"/>
    <mergeCell ref="N250:O250"/>
    <mergeCell ref="G251:G261"/>
    <mergeCell ref="N252:O252"/>
    <mergeCell ref="B287:G287"/>
    <mergeCell ref="B324:G324"/>
    <mergeCell ref="A109:A247"/>
    <mergeCell ref="G110:G117"/>
    <mergeCell ref="B134:G134"/>
    <mergeCell ref="N136:O136"/>
    <mergeCell ref="N140:O140"/>
    <mergeCell ref="B181:G181"/>
    <mergeCell ref="G182:G186"/>
    <mergeCell ref="N182:O182"/>
    <mergeCell ref="G135:G140"/>
    <mergeCell ref="A108:F108"/>
    <mergeCell ref="N8:O9"/>
    <mergeCell ref="P8:P11"/>
    <mergeCell ref="C9:F9"/>
    <mergeCell ref="D10:F10"/>
    <mergeCell ref="D11:F11"/>
    <mergeCell ref="D12:F12"/>
    <mergeCell ref="A13:A107"/>
    <mergeCell ref="G14:G20"/>
    <mergeCell ref="B48:G48"/>
    <mergeCell ref="G49:G65"/>
    <mergeCell ref="N51:N57"/>
    <mergeCell ref="H69:H70"/>
    <mergeCell ref="B74:G74"/>
    <mergeCell ref="G75:G80"/>
    <mergeCell ref="B107:G107"/>
    <mergeCell ref="A3:K3"/>
    <mergeCell ref="B7:I7"/>
    <mergeCell ref="A8:G8"/>
    <mergeCell ref="H8:I9"/>
    <mergeCell ref="J8:K9"/>
  </mergeCells>
  <printOptions horizontalCentered="1"/>
  <pageMargins left="0.39370078740157483" right="0.39370078740157483" top="0.73" bottom="0.39370078740157483" header="1.05" footer="0.51181102362204722"/>
  <pageSetup paperSize="9" scale="54" firstPageNumber="0" orientation="portrait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AE598"/>
  <sheetViews>
    <sheetView zoomScale="80" zoomScaleNormal="80" workbookViewId="0">
      <pane xSplit="6" ySplit="12" topLeftCell="G582" activePane="bottomRight" state="frozen"/>
      <selection pane="topRight" activeCell="G1" sqref="G1"/>
      <selection pane="bottomLeft" activeCell="A137" sqref="A137"/>
      <selection pane="bottomRight" activeCell="A590" sqref="A590:P593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7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875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+J579</f>
        <v>0</v>
      </c>
      <c r="R6" s="7">
        <v>1550</v>
      </c>
      <c r="S6" s="7">
        <v>571</v>
      </c>
      <c r="T6" s="7">
        <v>442</v>
      </c>
      <c r="U6" s="7">
        <v>700</v>
      </c>
      <c r="V6" s="7">
        <v>362</v>
      </c>
      <c r="W6" s="7"/>
      <c r="Y6" s="7">
        <f>+K579</f>
        <v>0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3625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-3625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5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customHeight="1">
      <c r="A14" s="325"/>
      <c r="B14" s="57" t="s">
        <v>38</v>
      </c>
      <c r="C14" s="58"/>
      <c r="D14" s="59"/>
      <c r="E14" s="60"/>
      <c r="F14" s="61"/>
      <c r="G14" s="384" t="s">
        <v>902</v>
      </c>
      <c r="H14" s="62">
        <v>250</v>
      </c>
      <c r="I14" s="63"/>
      <c r="J14" s="63"/>
      <c r="K14" s="55"/>
      <c r="L14" s="55"/>
      <c r="M14" s="56"/>
      <c r="N14" s="393" t="s">
        <v>19</v>
      </c>
      <c r="O14" s="394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57" t="s">
        <v>88</v>
      </c>
      <c r="C15" s="58"/>
      <c r="D15" s="59"/>
      <c r="E15" s="60"/>
      <c r="F15" s="61"/>
      <c r="G15" s="384"/>
      <c r="H15" s="62">
        <v>100</v>
      </c>
      <c r="I15" s="63">
        <v>100</v>
      </c>
      <c r="J15" s="63"/>
      <c r="K15" s="55"/>
      <c r="L15" s="55"/>
      <c r="M15" s="56"/>
      <c r="N15" s="56">
        <v>8</v>
      </c>
      <c r="O15" s="56">
        <v>0</v>
      </c>
      <c r="P15" s="56"/>
      <c r="Q15" s="7"/>
      <c r="R15" s="7"/>
      <c r="S15" s="7"/>
      <c r="T15" s="7"/>
      <c r="U15" s="7"/>
      <c r="V15" s="7"/>
      <c r="W15" s="7"/>
    </row>
    <row r="16" spans="1:31" ht="16.5" customHeight="1">
      <c r="A16" s="325"/>
      <c r="B16" s="57" t="s">
        <v>39</v>
      </c>
      <c r="C16" s="58"/>
      <c r="D16" s="59"/>
      <c r="E16" s="60"/>
      <c r="F16" s="61"/>
      <c r="G16" s="384"/>
      <c r="H16" s="62">
        <v>600</v>
      </c>
      <c r="I16" s="62">
        <v>600</v>
      </c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2.75" customHeight="1">
      <c r="A17" s="325"/>
      <c r="B17" s="57" t="s">
        <v>40</v>
      </c>
      <c r="C17" s="58"/>
      <c r="D17" s="59"/>
      <c r="E17" s="60"/>
      <c r="F17" s="61"/>
      <c r="G17" s="384"/>
      <c r="H17" s="62">
        <v>600</v>
      </c>
      <c r="I17" s="62">
        <v>450</v>
      </c>
      <c r="J17" s="63"/>
      <c r="K17" s="55">
        <v>200</v>
      </c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2.75" customHeight="1" thickBot="1">
      <c r="A18" s="325"/>
      <c r="B18" s="57" t="s">
        <v>37</v>
      </c>
      <c r="C18" s="58"/>
      <c r="D18" s="59"/>
      <c r="E18" s="60"/>
      <c r="F18" s="61"/>
      <c r="G18" s="384"/>
      <c r="H18" s="62"/>
      <c r="I18" s="62"/>
      <c r="J18" s="63"/>
      <c r="K18" s="55">
        <v>200</v>
      </c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118</v>
      </c>
      <c r="C19" s="58" t="s">
        <v>42</v>
      </c>
      <c r="D19" s="59" t="s">
        <v>126</v>
      </c>
      <c r="E19" s="60" t="s">
        <v>192</v>
      </c>
      <c r="F19" s="61"/>
      <c r="G19" s="384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40</v>
      </c>
      <c r="C20" s="58"/>
      <c r="D20" s="59"/>
      <c r="E20" s="60"/>
      <c r="F20" s="61"/>
      <c r="G20" s="384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6.5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1550</v>
      </c>
      <c r="I48" s="69">
        <f>SUM(I13:I47)</f>
        <v>1150</v>
      </c>
      <c r="J48" s="70">
        <f>SUM(J13:J47)</f>
        <v>0</v>
      </c>
      <c r="K48" s="70">
        <f>SUM(K13:K47)</f>
        <v>400</v>
      </c>
      <c r="L48" s="71">
        <f>IF(H48=0,0,(I48/H48*100))</f>
        <v>74.193548387096769</v>
      </c>
      <c r="M48" s="72">
        <f>IF(K48=0,0,(J48/K48*100))</f>
        <v>0</v>
      </c>
      <c r="N48" s="72">
        <v>10</v>
      </c>
      <c r="O48" s="72">
        <v>1</v>
      </c>
      <c r="P48" s="73">
        <f>N48/(N48+O48)*100</f>
        <v>90.909090909090907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38</v>
      </c>
      <c r="C49" s="58" t="s">
        <v>42</v>
      </c>
      <c r="D49" s="59" t="s">
        <v>79</v>
      </c>
      <c r="E49" s="60"/>
      <c r="F49" s="61"/>
      <c r="G49" s="326" t="s">
        <v>903</v>
      </c>
      <c r="H49" s="62">
        <v>250</v>
      </c>
      <c r="I49" s="62"/>
      <c r="J49" s="58"/>
      <c r="K49" s="55"/>
      <c r="L49" s="55"/>
      <c r="M49" s="56"/>
      <c r="N49" s="392"/>
      <c r="O49" s="392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88</v>
      </c>
      <c r="C50" s="58" t="s">
        <v>42</v>
      </c>
      <c r="D50" s="59" t="s">
        <v>79</v>
      </c>
      <c r="E50" s="60"/>
      <c r="F50" s="61"/>
      <c r="G50" s="326"/>
      <c r="H50" s="62">
        <v>100</v>
      </c>
      <c r="I50" s="62">
        <v>95</v>
      </c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39</v>
      </c>
      <c r="C51" s="58" t="s">
        <v>42</v>
      </c>
      <c r="D51" s="59" t="s">
        <v>126</v>
      </c>
      <c r="E51" s="60"/>
      <c r="F51" s="61"/>
      <c r="G51" s="326"/>
      <c r="H51" s="62">
        <v>600</v>
      </c>
      <c r="I51" s="62">
        <v>585</v>
      </c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57" t="s">
        <v>41</v>
      </c>
      <c r="C52" s="59" t="s">
        <v>79</v>
      </c>
      <c r="D52" s="59" t="s">
        <v>79</v>
      </c>
      <c r="E52" s="60"/>
      <c r="F52" s="61"/>
      <c r="G52" s="326"/>
      <c r="H52" s="64">
        <v>200</v>
      </c>
      <c r="I52" s="64">
        <v>186</v>
      </c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customHeight="1" thickBot="1">
      <c r="A53" s="325"/>
      <c r="B53" s="57" t="s">
        <v>40</v>
      </c>
      <c r="C53" s="58" t="s">
        <v>42</v>
      </c>
      <c r="D53" s="59" t="s">
        <v>79</v>
      </c>
      <c r="E53" s="60"/>
      <c r="F53" s="61"/>
      <c r="G53" s="326"/>
      <c r="H53" s="64">
        <v>600</v>
      </c>
      <c r="I53" s="64">
        <v>352</v>
      </c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hidden="1" customHeight="1">
      <c r="A54" s="325"/>
      <c r="B54" s="57" t="s">
        <v>61</v>
      </c>
      <c r="C54" s="58" t="s">
        <v>42</v>
      </c>
      <c r="D54" s="59" t="s">
        <v>49</v>
      </c>
      <c r="E54" s="60"/>
      <c r="F54" s="61"/>
      <c r="G54" s="326"/>
      <c r="H54" s="64"/>
      <c r="I54" s="64"/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hidden="1" customHeight="1">
      <c r="A55" s="325"/>
      <c r="B55" s="57" t="s">
        <v>63</v>
      </c>
      <c r="C55" s="58" t="s">
        <v>54</v>
      </c>
      <c r="D55" s="59" t="s">
        <v>43</v>
      </c>
      <c r="E55" s="60"/>
      <c r="F55" s="61"/>
      <c r="G55" s="326"/>
      <c r="H55" s="64"/>
      <c r="I55" s="64"/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hidden="1" customHeight="1">
      <c r="A56" s="325"/>
      <c r="B56" s="57" t="s">
        <v>64</v>
      </c>
      <c r="C56" s="58" t="s">
        <v>42</v>
      </c>
      <c r="D56" s="59" t="s">
        <v>43</v>
      </c>
      <c r="E56" s="60"/>
      <c r="F56" s="61"/>
      <c r="G56" s="326"/>
      <c r="H56" s="64"/>
      <c r="I56" s="64"/>
      <c r="J56" s="64"/>
      <c r="K56" s="64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5.2" hidden="1" customHeight="1">
      <c r="A57" s="325"/>
      <c r="B57" s="57" t="s">
        <v>40</v>
      </c>
      <c r="C57" s="58" t="s">
        <v>42</v>
      </c>
      <c r="D57" s="59" t="s">
        <v>43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57" t="s">
        <v>61</v>
      </c>
      <c r="C58" s="58" t="s">
        <v>42</v>
      </c>
      <c r="D58" s="59" t="s">
        <v>698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61</v>
      </c>
      <c r="C59" s="58" t="s">
        <v>42</v>
      </c>
      <c r="D59" s="59" t="s">
        <v>43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63</v>
      </c>
      <c r="C60" s="58" t="s">
        <v>54</v>
      </c>
      <c r="D60" s="58" t="s">
        <v>43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64</v>
      </c>
      <c r="C61" s="58" t="s">
        <v>42</v>
      </c>
      <c r="D61" s="59" t="s">
        <v>58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62</v>
      </c>
      <c r="C62" s="58" t="s">
        <v>54</v>
      </c>
      <c r="D62" s="59" t="s">
        <v>49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63</v>
      </c>
      <c r="C63" s="59" t="s">
        <v>43</v>
      </c>
      <c r="D63" s="59" t="s">
        <v>43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1750</v>
      </c>
      <c r="I74" s="77">
        <f>SUM(I49:I73)</f>
        <v>1218</v>
      </c>
      <c r="J74" s="77">
        <f>SUM(J49:J73)</f>
        <v>0</v>
      </c>
      <c r="K74" s="77">
        <f>SUM(K49:K73)</f>
        <v>0</v>
      </c>
      <c r="L74" s="78">
        <f>IF(H74=0,0,(I74/H74*100))</f>
        <v>69.599999999999994</v>
      </c>
      <c r="M74" s="73">
        <f>IF(K74=0,0,(I74/K74*100))</f>
        <v>0</v>
      </c>
      <c r="N74" s="73">
        <v>9</v>
      </c>
      <c r="O74" s="73">
        <v>1</v>
      </c>
      <c r="P74" s="73">
        <f>N74/(N74+O74)*100</f>
        <v>90</v>
      </c>
      <c r="Q74" s="7"/>
      <c r="R74" s="7"/>
      <c r="S74" s="7"/>
      <c r="T74" s="7"/>
      <c r="U74" s="7"/>
      <c r="V74" s="7"/>
      <c r="W74" s="7"/>
    </row>
    <row r="75" spans="1:23" ht="12.75" hidden="1" customHeight="1" thickBot="1">
      <c r="A75" s="325"/>
      <c r="B75" s="75" t="s">
        <v>770</v>
      </c>
      <c r="C75" s="58" t="s">
        <v>108</v>
      </c>
      <c r="D75" s="58"/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>
      <c r="A76" s="325"/>
      <c r="B76" s="75" t="s">
        <v>39</v>
      </c>
      <c r="C76" s="58" t="s">
        <v>42</v>
      </c>
      <c r="D76" s="58" t="s">
        <v>49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41</v>
      </c>
      <c r="C77" s="58" t="s">
        <v>43</v>
      </c>
      <c r="D77" s="58" t="s">
        <v>43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40</v>
      </c>
      <c r="C78" s="58" t="s">
        <v>42</v>
      </c>
      <c r="D78" s="58" t="s">
        <v>43</v>
      </c>
      <c r="E78" s="60"/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5.7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1750</v>
      </c>
      <c r="I108" s="77">
        <f>I74+I107</f>
        <v>1218</v>
      </c>
      <c r="J108" s="77">
        <f>J74+J107</f>
        <v>0</v>
      </c>
      <c r="K108" s="77">
        <f>K74+K107</f>
        <v>0</v>
      </c>
      <c r="L108" s="78">
        <f>IF(H108=0,0,(I108/H108*100))</f>
        <v>69.599999999999994</v>
      </c>
      <c r="M108" s="73">
        <f>IF(J108=0,0,(K108/J108*100))</f>
        <v>0</v>
      </c>
      <c r="N108" s="77">
        <f>N48+N74</f>
        <v>19</v>
      </c>
      <c r="O108" s="77">
        <f>O48+O74</f>
        <v>2</v>
      </c>
      <c r="P108" s="73">
        <f>N108/(N108+O108)*100</f>
        <v>90.476190476190482</v>
      </c>
      <c r="Q108" s="7"/>
      <c r="R108" s="7"/>
      <c r="S108" s="7"/>
      <c r="T108" s="7"/>
      <c r="U108" s="7"/>
      <c r="V108" s="7"/>
      <c r="W108" s="7"/>
    </row>
    <row r="109" spans="1:23" ht="15.2" hidden="1" customHeight="1">
      <c r="A109" s="314" t="s">
        <v>106</v>
      </c>
      <c r="B109" s="57" t="s">
        <v>463</v>
      </c>
      <c r="C109" s="58" t="s">
        <v>108</v>
      </c>
      <c r="D109" s="59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447</v>
      </c>
      <c r="C110" s="58" t="s">
        <v>108</v>
      </c>
      <c r="D110" s="58"/>
      <c r="E110" s="60"/>
      <c r="F110" s="81"/>
      <c r="G110" s="359" t="s">
        <v>906</v>
      </c>
      <c r="H110" s="62">
        <v>40</v>
      </c>
      <c r="I110" s="62">
        <v>36</v>
      </c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2" customHeight="1">
      <c r="A111" s="314"/>
      <c r="B111" s="57" t="s">
        <v>142</v>
      </c>
      <c r="C111" s="58" t="s">
        <v>108</v>
      </c>
      <c r="D111" s="58"/>
      <c r="E111" s="60"/>
      <c r="F111" s="81"/>
      <c r="G111" s="359"/>
      <c r="H111" s="62">
        <v>200</v>
      </c>
      <c r="I111" s="62">
        <v>200</v>
      </c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5.2" customHeight="1">
      <c r="A112" s="314"/>
      <c r="B112" s="57" t="s">
        <v>904</v>
      </c>
      <c r="C112" s="58" t="s">
        <v>905</v>
      </c>
      <c r="D112" s="58" t="s">
        <v>79</v>
      </c>
      <c r="E112" s="60"/>
      <c r="F112" s="81"/>
      <c r="G112" s="359"/>
      <c r="H112" s="62"/>
      <c r="I112" s="62">
        <v>145</v>
      </c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5.2" customHeight="1" thickBot="1">
      <c r="A113" s="314"/>
      <c r="B113" s="57" t="s">
        <v>448</v>
      </c>
      <c r="C113" s="58" t="s">
        <v>79</v>
      </c>
      <c r="D113" s="58" t="s">
        <v>79</v>
      </c>
      <c r="E113" s="60"/>
      <c r="F113" s="81"/>
      <c r="G113" s="359"/>
      <c r="H113" s="62">
        <v>52</v>
      </c>
      <c r="I113" s="62"/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hidden="1" customHeight="1">
      <c r="A114" s="314"/>
      <c r="B114" s="57" t="s">
        <v>117</v>
      </c>
      <c r="C114" s="58" t="s">
        <v>108</v>
      </c>
      <c r="D114" s="58"/>
      <c r="E114" s="60"/>
      <c r="F114" s="81"/>
      <c r="G114" s="359"/>
      <c r="H114" s="62"/>
      <c r="I114" s="62"/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hidden="1" customHeight="1">
      <c r="A115" s="314"/>
      <c r="B115" s="57" t="s">
        <v>138</v>
      </c>
      <c r="C115" s="58" t="s">
        <v>54</v>
      </c>
      <c r="D115" s="58" t="s">
        <v>207</v>
      </c>
      <c r="E115" s="60"/>
      <c r="F115" s="81"/>
      <c r="G115" s="359"/>
      <c r="H115" s="62"/>
      <c r="I115" s="62"/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hidden="1" customHeight="1">
      <c r="A116" s="314"/>
      <c r="B116" s="57" t="s">
        <v>138</v>
      </c>
      <c r="C116" s="58" t="s">
        <v>54</v>
      </c>
      <c r="D116" s="58" t="s">
        <v>186</v>
      </c>
      <c r="E116" s="60"/>
      <c r="F116" s="81"/>
      <c r="G116" s="359"/>
      <c r="H116" s="62"/>
      <c r="I116" s="62"/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hidden="1" customHeight="1" thickBot="1">
      <c r="A117" s="314"/>
      <c r="B117" s="57" t="s">
        <v>252</v>
      </c>
      <c r="C117" s="58" t="s">
        <v>119</v>
      </c>
      <c r="D117" s="58" t="s">
        <v>119</v>
      </c>
      <c r="E117" s="60"/>
      <c r="F117" s="81"/>
      <c r="G117" s="359"/>
      <c r="H117" s="62"/>
      <c r="I117" s="62"/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hidden="1" customHeight="1">
      <c r="A118" s="314"/>
      <c r="B118" s="57"/>
      <c r="C118" s="58" t="s">
        <v>42</v>
      </c>
      <c r="D118" s="59" t="s">
        <v>49</v>
      </c>
      <c r="E118" s="60" t="s">
        <v>72</v>
      </c>
      <c r="F118" s="81"/>
      <c r="G118" s="82"/>
      <c r="H118" s="62"/>
      <c r="I118" s="62"/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292</v>
      </c>
      <c r="I134" s="77">
        <f>SUM(I109:I133)</f>
        <v>381</v>
      </c>
      <c r="J134" s="77">
        <f>SUM(J109:J133)</f>
        <v>0</v>
      </c>
      <c r="K134" s="77">
        <f>SUM(K109:K133)</f>
        <v>0</v>
      </c>
      <c r="L134" s="78">
        <f>IF(H134=0,0,(I134/H134*100))</f>
        <v>130.47945205479451</v>
      </c>
      <c r="M134" s="73">
        <f>IF(J134=0,0,(K134/J134*100))</f>
        <v>0</v>
      </c>
      <c r="N134" s="73">
        <v>7</v>
      </c>
      <c r="O134" s="73">
        <v>0</v>
      </c>
      <c r="P134" s="73">
        <f>N134/(N134+O134)*100</f>
        <v>100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907</v>
      </c>
      <c r="C135" s="58" t="s">
        <v>42</v>
      </c>
      <c r="D135" s="59" t="s">
        <v>710</v>
      </c>
      <c r="E135" s="60"/>
      <c r="F135" s="81"/>
      <c r="G135" s="363"/>
      <c r="H135" s="58"/>
      <c r="I135" s="58">
        <v>12</v>
      </c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>
      <c r="A136" s="314"/>
      <c r="B136" s="57" t="s">
        <v>907</v>
      </c>
      <c r="C136" s="58" t="s">
        <v>42</v>
      </c>
      <c r="D136" s="59" t="s">
        <v>528</v>
      </c>
      <c r="E136" s="60"/>
      <c r="F136" s="81"/>
      <c r="G136" s="363"/>
      <c r="H136" s="58">
        <v>250</v>
      </c>
      <c r="I136" s="58">
        <v>72</v>
      </c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customHeight="1">
      <c r="A137" s="314"/>
      <c r="B137" s="57" t="s">
        <v>907</v>
      </c>
      <c r="C137" s="58" t="s">
        <v>42</v>
      </c>
      <c r="D137" s="58" t="s">
        <v>136</v>
      </c>
      <c r="E137" s="60"/>
      <c r="F137" s="81"/>
      <c r="G137" s="363"/>
      <c r="H137" s="58"/>
      <c r="I137" s="58">
        <v>56</v>
      </c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customHeight="1" thickBot="1">
      <c r="A138" s="314"/>
      <c r="B138" s="57" t="s">
        <v>448</v>
      </c>
      <c r="C138" s="58" t="s">
        <v>79</v>
      </c>
      <c r="D138" s="58" t="s">
        <v>79</v>
      </c>
      <c r="E138" s="60"/>
      <c r="F138" s="81"/>
      <c r="G138" s="363"/>
      <c r="H138" s="58"/>
      <c r="I138" s="58">
        <v>40</v>
      </c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hidden="1" customHeight="1">
      <c r="A139" s="314"/>
      <c r="B139" s="57" t="s">
        <v>503</v>
      </c>
      <c r="C139" s="58"/>
      <c r="D139" s="58" t="s">
        <v>79</v>
      </c>
      <c r="E139" s="60"/>
      <c r="F139" s="81"/>
      <c r="G139" s="363"/>
      <c r="H139" s="58"/>
      <c r="I139" s="58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" hidden="1" customHeight="1">
      <c r="A140" s="314"/>
      <c r="B140" s="57" t="s">
        <v>470</v>
      </c>
      <c r="C140" s="58"/>
      <c r="D140" s="58" t="s">
        <v>79</v>
      </c>
      <c r="E140" s="60"/>
      <c r="F140" s="81"/>
      <c r="G140" s="363"/>
      <c r="H140" s="62"/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5" hidden="1" customHeight="1" thickBot="1">
      <c r="A141" s="314"/>
      <c r="B141" s="57" t="s">
        <v>228</v>
      </c>
      <c r="C141" s="58"/>
      <c r="D141" s="58" t="s">
        <v>298</v>
      </c>
      <c r="E141" s="60"/>
      <c r="F141" s="81"/>
      <c r="G141" s="82"/>
      <c r="H141" s="62"/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5" hidden="1" customHeight="1">
      <c r="A142" s="314"/>
      <c r="B142" s="57" t="s">
        <v>745</v>
      </c>
      <c r="C142" s="58" t="s">
        <v>108</v>
      </c>
      <c r="D142" s="58"/>
      <c r="E142" s="60"/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5" hidden="1" customHeight="1">
      <c r="A143" s="314"/>
      <c r="B143" s="57" t="s">
        <v>435</v>
      </c>
      <c r="C143" s="58" t="s">
        <v>108</v>
      </c>
      <c r="D143" s="59"/>
      <c r="E143" s="60"/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2.75" hidden="1" customHeight="1" thickBot="1">
      <c r="A144" s="314"/>
      <c r="B144" s="57" t="s">
        <v>326</v>
      </c>
      <c r="C144" s="58" t="s">
        <v>108</v>
      </c>
      <c r="D144" s="59"/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2.75" hidden="1" customHeight="1">
      <c r="A145" s="314"/>
      <c r="B145" s="57" t="s">
        <v>435</v>
      </c>
      <c r="C145" s="58" t="s">
        <v>108</v>
      </c>
      <c r="D145" s="59"/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436</v>
      </c>
      <c r="C146" s="58" t="s">
        <v>42</v>
      </c>
      <c r="D146" s="59" t="s">
        <v>58</v>
      </c>
      <c r="E146" s="60" t="s">
        <v>73</v>
      </c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436</v>
      </c>
      <c r="C147" s="58" t="s">
        <v>42</v>
      </c>
      <c r="D147" s="59" t="s">
        <v>49</v>
      </c>
      <c r="E147" s="60" t="s">
        <v>72</v>
      </c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/>
      <c r="C148" s="58"/>
      <c r="D148" s="59"/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250</v>
      </c>
      <c r="I181" s="77">
        <f>SUM(I135:I180)</f>
        <v>180</v>
      </c>
      <c r="J181" s="77">
        <f>SUM(J135:J180)</f>
        <v>0</v>
      </c>
      <c r="K181" s="77">
        <f>SUM(K135:K180)</f>
        <v>0</v>
      </c>
      <c r="L181" s="78">
        <f>IF(H181=0,0,(I181/H181*100))</f>
        <v>72</v>
      </c>
      <c r="M181" s="73">
        <f>IF(K181=0,0,(I181/K181*100))</f>
        <v>0</v>
      </c>
      <c r="N181" s="73">
        <v>7</v>
      </c>
      <c r="O181" s="73">
        <v>0</v>
      </c>
      <c r="P181" s="73">
        <f>N181/(N181+O181)*100</f>
        <v>100</v>
      </c>
      <c r="Q181" s="7"/>
      <c r="R181" s="7"/>
      <c r="S181" s="7"/>
      <c r="T181" s="7"/>
      <c r="U181" s="7"/>
      <c r="V181" s="7"/>
      <c r="W181" s="7"/>
    </row>
    <row r="182" spans="1:23" ht="12.75" hidden="1" customHeight="1" thickBot="1">
      <c r="A182" s="314"/>
      <c r="B182" s="57" t="s">
        <v>214</v>
      </c>
      <c r="C182" s="58" t="s">
        <v>42</v>
      </c>
      <c r="D182" s="59" t="s">
        <v>81</v>
      </c>
      <c r="E182" s="60" t="s">
        <v>406</v>
      </c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hidden="1" customHeight="1" thickBot="1">
      <c r="A183" s="314"/>
      <c r="B183" s="57" t="s">
        <v>89</v>
      </c>
      <c r="C183" s="58" t="s">
        <v>42</v>
      </c>
      <c r="D183" s="59" t="s">
        <v>152</v>
      </c>
      <c r="E183" s="60"/>
      <c r="F183" s="81"/>
      <c r="G183" s="395"/>
      <c r="H183" s="58"/>
      <c r="I183" s="58"/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hidden="1" customHeight="1">
      <c r="A184" s="314"/>
      <c r="B184" s="57" t="s">
        <v>78</v>
      </c>
      <c r="C184" s="58" t="s">
        <v>42</v>
      </c>
      <c r="D184" s="59" t="s">
        <v>79</v>
      </c>
      <c r="E184" s="60"/>
      <c r="F184" s="81"/>
      <c r="G184" s="395"/>
      <c r="H184" s="58"/>
      <c r="I184" s="58"/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5.2" hidden="1" customHeight="1">
      <c r="A185" s="314"/>
      <c r="B185" s="57" t="s">
        <v>80</v>
      </c>
      <c r="C185" s="58" t="s">
        <v>42</v>
      </c>
      <c r="D185" s="59" t="s">
        <v>156</v>
      </c>
      <c r="E185" s="60"/>
      <c r="F185" s="81"/>
      <c r="G185" s="395"/>
      <c r="H185" s="58"/>
      <c r="I185" s="58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5.2" hidden="1" customHeight="1" thickBot="1">
      <c r="A186" s="314"/>
      <c r="B186" s="57" t="s">
        <v>252</v>
      </c>
      <c r="C186" s="58" t="s">
        <v>119</v>
      </c>
      <c r="D186" s="58" t="s">
        <v>119</v>
      </c>
      <c r="E186" s="60"/>
      <c r="F186" s="81"/>
      <c r="G186" s="395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2.75" hidden="1" customHeight="1">
      <c r="A187" s="314"/>
      <c r="B187" s="57" t="s">
        <v>227</v>
      </c>
      <c r="C187" s="58" t="s">
        <v>54</v>
      </c>
      <c r="D187" s="59" t="s">
        <v>685</v>
      </c>
      <c r="E187" s="60"/>
      <c r="F187" s="81"/>
      <c r="G187" s="395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404</v>
      </c>
      <c r="C188" s="58" t="s">
        <v>43</v>
      </c>
      <c r="D188" s="59" t="s">
        <v>79</v>
      </c>
      <c r="E188" s="60"/>
      <c r="F188" s="81"/>
      <c r="G188" s="395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403</v>
      </c>
      <c r="C189" s="58" t="s">
        <v>108</v>
      </c>
      <c r="D189" s="59" t="s">
        <v>152</v>
      </c>
      <c r="E189" s="60"/>
      <c r="F189" s="81"/>
      <c r="G189" s="395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403</v>
      </c>
      <c r="C190" s="58" t="s">
        <v>108</v>
      </c>
      <c r="D190" s="59" t="s">
        <v>141</v>
      </c>
      <c r="E190" s="60"/>
      <c r="F190" s="81"/>
      <c r="G190" s="395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408</v>
      </c>
      <c r="C191" s="58" t="s">
        <v>108</v>
      </c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57" t="s">
        <v>163</v>
      </c>
      <c r="C198" s="58" t="s">
        <v>108</v>
      </c>
      <c r="D198" s="59" t="s">
        <v>101</v>
      </c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>
      <c r="A199" s="314"/>
      <c r="B199" s="57" t="s">
        <v>163</v>
      </c>
      <c r="C199" s="58" t="s">
        <v>91</v>
      </c>
      <c r="D199" s="59" t="s">
        <v>127</v>
      </c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164</v>
      </c>
      <c r="C200" s="58" t="s">
        <v>91</v>
      </c>
      <c r="D200" s="59" t="s">
        <v>101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>
      <c r="A201" s="314"/>
      <c r="B201" s="57" t="s">
        <v>165</v>
      </c>
      <c r="C201" s="58" t="s">
        <v>91</v>
      </c>
      <c r="D201" s="59"/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2.75" hidden="1" customHeight="1">
      <c r="A202" s="314"/>
      <c r="B202" s="57" t="s">
        <v>166</v>
      </c>
      <c r="C202" s="58" t="s">
        <v>108</v>
      </c>
      <c r="D202" s="59"/>
      <c r="E202" s="60"/>
      <c r="F202" s="81"/>
      <c r="G202" s="82"/>
      <c r="H202" s="62"/>
      <c r="I202" s="62"/>
      <c r="J202" s="58"/>
      <c r="K202" s="83"/>
      <c r="L202" s="83"/>
      <c r="M202" s="84"/>
      <c r="N202" s="84"/>
      <c r="O202" s="84"/>
      <c r="P202" s="84"/>
      <c r="Q202" s="7"/>
      <c r="R202" s="7"/>
      <c r="S202" s="7"/>
      <c r="T202" s="7"/>
      <c r="U202" s="7"/>
      <c r="V202" s="7"/>
      <c r="W202" s="7"/>
    </row>
    <row r="203" spans="1:23" ht="12.75" hidden="1" customHeight="1">
      <c r="A203" s="314"/>
      <c r="B203" s="57" t="s">
        <v>167</v>
      </c>
      <c r="C203" s="58" t="s">
        <v>108</v>
      </c>
      <c r="D203" s="59" t="s">
        <v>168</v>
      </c>
      <c r="E203" s="60"/>
      <c r="F203" s="81"/>
      <c r="G203" s="8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2.75" hidden="1" customHeight="1">
      <c r="A204" s="314"/>
      <c r="B204" s="57" t="s">
        <v>169</v>
      </c>
      <c r="C204" s="58" t="s">
        <v>108</v>
      </c>
      <c r="D204" s="59" t="s">
        <v>170</v>
      </c>
      <c r="E204" s="60"/>
      <c r="F204" s="81"/>
      <c r="G204" s="8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2.75" hidden="1" customHeight="1">
      <c r="A205" s="314"/>
      <c r="B205" s="57" t="s">
        <v>131</v>
      </c>
      <c r="C205" s="58" t="s">
        <v>108</v>
      </c>
      <c r="D205" s="59"/>
      <c r="E205" s="60"/>
      <c r="F205" s="81"/>
      <c r="G205" s="8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2.75" hidden="1" customHeight="1">
      <c r="A206" s="314"/>
      <c r="B206" s="57" t="s">
        <v>171</v>
      </c>
      <c r="C206" s="58" t="s">
        <v>108</v>
      </c>
      <c r="D206" s="91"/>
      <c r="E206" s="60"/>
      <c r="F206" s="81"/>
      <c r="G206" s="8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2.75" hidden="1" customHeight="1">
      <c r="A207" s="314"/>
      <c r="B207" s="57" t="s">
        <v>172</v>
      </c>
      <c r="C207" s="58" t="s">
        <v>91</v>
      </c>
      <c r="D207" s="59"/>
      <c r="E207" s="60"/>
      <c r="F207" s="81"/>
      <c r="G207" s="8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173</v>
      </c>
      <c r="C208" s="58" t="s">
        <v>108</v>
      </c>
      <c r="D208" s="59"/>
      <c r="E208" s="60"/>
      <c r="F208" s="81"/>
      <c r="G208" s="8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 thickBo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5.2" hidden="1" customHeight="1" thickBot="1">
      <c r="A210" s="314"/>
      <c r="B210" s="316" t="s">
        <v>158</v>
      </c>
      <c r="C210" s="316"/>
      <c r="D210" s="316"/>
      <c r="E210" s="316"/>
      <c r="F210" s="316"/>
      <c r="G210" s="316"/>
      <c r="H210" s="77">
        <f>SUM(H183:H209)</f>
        <v>0</v>
      </c>
      <c r="I210" s="77">
        <f>SUM(I183:I209)</f>
        <v>0</v>
      </c>
      <c r="J210" s="77">
        <f>SUM(J183:J209)</f>
        <v>0</v>
      </c>
      <c r="K210" s="77">
        <f>SUM(K183:K209)</f>
        <v>0</v>
      </c>
      <c r="L210" s="78">
        <f>IF(H210=0,0,(I210/H210*100))</f>
        <v>0</v>
      </c>
      <c r="M210" s="73">
        <f>IF(K210=0,0,(I210/K210*100))</f>
        <v>0</v>
      </c>
      <c r="N210" s="73"/>
      <c r="O210" s="73"/>
      <c r="P210" s="73" t="e">
        <f>N210/(N210+O210)*100</f>
        <v>#DIV/0!</v>
      </c>
      <c r="Q210" s="7"/>
      <c r="R210" s="7"/>
      <c r="S210" s="7"/>
      <c r="T210" s="7"/>
      <c r="U210" s="7"/>
      <c r="V210" s="7"/>
      <c r="W210" s="7"/>
    </row>
    <row r="211" spans="1:23" ht="15.2" hidden="1" customHeight="1">
      <c r="A211" s="314"/>
      <c r="B211" s="57" t="s">
        <v>82</v>
      </c>
      <c r="C211" s="58" t="s">
        <v>111</v>
      </c>
      <c r="D211" s="58" t="s">
        <v>111</v>
      </c>
      <c r="E211" s="60" t="s">
        <v>84</v>
      </c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5.2" hidden="1" customHeight="1">
      <c r="A212" s="314"/>
      <c r="B212" s="57" t="s">
        <v>200</v>
      </c>
      <c r="C212" s="58" t="s">
        <v>79</v>
      </c>
      <c r="D212" s="58" t="s">
        <v>79</v>
      </c>
      <c r="E212" s="60"/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5.2" hidden="1" customHeight="1">
      <c r="A213" s="314"/>
      <c r="B213" s="57" t="s">
        <v>204</v>
      </c>
      <c r="C213" s="58" t="s">
        <v>91</v>
      </c>
      <c r="D213" s="59" t="s">
        <v>155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5.2" hidden="1" customHeight="1">
      <c r="A214" s="314"/>
      <c r="B214" s="57" t="s">
        <v>67</v>
      </c>
      <c r="C214" s="58" t="s">
        <v>127</v>
      </c>
      <c r="D214" s="59" t="s">
        <v>116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5.2" hidden="1" customHeight="1">
      <c r="A215" s="314"/>
      <c r="B215" s="57" t="s">
        <v>464</v>
      </c>
      <c r="C215" s="58" t="s">
        <v>111</v>
      </c>
      <c r="D215" s="58"/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3.5" hidden="1" customHeight="1">
      <c r="A216" s="314"/>
      <c r="B216" s="57" t="s">
        <v>258</v>
      </c>
      <c r="C216" s="58" t="s">
        <v>54</v>
      </c>
      <c r="D216" s="59" t="s">
        <v>139</v>
      </c>
      <c r="E216" s="60"/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3.5" hidden="1" customHeight="1">
      <c r="A217" s="314"/>
      <c r="B217" s="57" t="s">
        <v>258</v>
      </c>
      <c r="C217" s="58" t="s">
        <v>54</v>
      </c>
      <c r="D217" s="59" t="s">
        <v>191</v>
      </c>
      <c r="E217" s="60"/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2.75" hidden="1" customHeight="1" thickBot="1">
      <c r="A228" s="314"/>
      <c r="B228" s="57" t="s">
        <v>194</v>
      </c>
      <c r="C228" s="58" t="s">
        <v>42</v>
      </c>
      <c r="D228" s="59" t="s">
        <v>126</v>
      </c>
      <c r="E228" s="60"/>
      <c r="F228" s="81"/>
      <c r="G228" s="82"/>
      <c r="H228" s="62"/>
      <c r="I228" s="62"/>
      <c r="J228" s="58"/>
      <c r="K228" s="92"/>
      <c r="L228" s="92"/>
      <c r="M228" s="88"/>
      <c r="N228" s="88"/>
      <c r="O228" s="88"/>
      <c r="P228" s="88"/>
      <c r="Q228" s="7"/>
      <c r="R228" s="7"/>
      <c r="S228" s="7"/>
      <c r="T228" s="7"/>
      <c r="U228" s="7"/>
      <c r="V228" s="7"/>
      <c r="W228" s="7"/>
    </row>
    <row r="229" spans="1:23" ht="18.75" hidden="1" customHeight="1" thickBot="1">
      <c r="A229" s="314"/>
      <c r="B229" s="316" t="s">
        <v>211</v>
      </c>
      <c r="C229" s="316"/>
      <c r="D229" s="316"/>
      <c r="E229" s="316"/>
      <c r="F229" s="316"/>
      <c r="G229" s="316"/>
      <c r="H229" s="77">
        <f>SUM(H211:H228)</f>
        <v>0</v>
      </c>
      <c r="I229" s="77">
        <f>SUM(I211:I228)</f>
        <v>0</v>
      </c>
      <c r="J229" s="77">
        <f>SUM(J211:J228)</f>
        <v>0</v>
      </c>
      <c r="K229" s="77">
        <f>SUM(K211:K228)</f>
        <v>0</v>
      </c>
      <c r="L229" s="78">
        <f>IF(H229=0,0,(I229/H229*100))</f>
        <v>0</v>
      </c>
      <c r="M229" s="73">
        <f>IF(K229=0,0,(I229/K229*100))</f>
        <v>0</v>
      </c>
      <c r="N229" s="73"/>
      <c r="O229" s="73"/>
      <c r="P229" s="73" t="e">
        <f>N229/(N229+O229)*100</f>
        <v>#DIV/0!</v>
      </c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630</v>
      </c>
      <c r="C230" s="58" t="s">
        <v>108</v>
      </c>
      <c r="D230" s="59"/>
      <c r="E230" s="60"/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575</v>
      </c>
      <c r="C231" s="59" t="s">
        <v>108</v>
      </c>
      <c r="D231" s="59"/>
      <c r="E231" s="60"/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3.5" hidden="1" customHeight="1" thickBot="1">
      <c r="A247" s="314"/>
      <c r="B247" s="316" t="s">
        <v>211</v>
      </c>
      <c r="C247" s="316"/>
      <c r="D247" s="316"/>
      <c r="E247" s="316"/>
      <c r="F247" s="316"/>
      <c r="G247" s="316"/>
      <c r="H247" s="77">
        <f>SUM(H230:H246)</f>
        <v>0</v>
      </c>
      <c r="I247" s="77">
        <f>SUM(I230:I246)</f>
        <v>0</v>
      </c>
      <c r="J247" s="77">
        <f>SUM(J230:J246)</f>
        <v>0</v>
      </c>
      <c r="K247" s="77">
        <f>SUM(K230:K246)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H134+H181+H210+H247+H229</f>
        <v>542</v>
      </c>
      <c r="I248" s="94">
        <f>I134+I181+I210+I247+I229</f>
        <v>561</v>
      </c>
      <c r="J248" s="94">
        <f>J134+J181+J210+J247+J229</f>
        <v>0</v>
      </c>
      <c r="K248" s="94">
        <f>K134+K181+K210+K247+K229</f>
        <v>0</v>
      </c>
      <c r="L248" s="78">
        <f>IF(H248=0,0,(I248/H248*100))</f>
        <v>103.50553505535056</v>
      </c>
      <c r="M248" s="73">
        <f>IF(J248=0,0,(K248/J248*100))</f>
        <v>0</v>
      </c>
      <c r="N248" s="73">
        <f>N134+N181+N247</f>
        <v>14</v>
      </c>
      <c r="O248" s="73">
        <f>O134+O181+O247</f>
        <v>0</v>
      </c>
      <c r="P248" s="73">
        <f>N248/(N248+O248)*100</f>
        <v>100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>
      <c r="A250" s="340"/>
      <c r="B250" s="57" t="s">
        <v>489</v>
      </c>
      <c r="C250" s="58"/>
      <c r="D250" s="58"/>
      <c r="E250" s="60"/>
      <c r="F250" s="81"/>
      <c r="G250" s="359"/>
      <c r="H250" s="62"/>
      <c r="I250" s="62">
        <v>36</v>
      </c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customHeight="1">
      <c r="A251" s="340"/>
      <c r="B251" s="57" t="s">
        <v>616</v>
      </c>
      <c r="C251" s="58"/>
      <c r="D251" s="58"/>
      <c r="E251" s="60"/>
      <c r="F251" s="81"/>
      <c r="G251" s="359"/>
      <c r="H251" s="64"/>
      <c r="I251" s="62">
        <v>40</v>
      </c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customHeight="1">
      <c r="A252" s="340"/>
      <c r="B252" s="57" t="s">
        <v>468</v>
      </c>
      <c r="C252" s="58"/>
      <c r="D252" s="58"/>
      <c r="E252" s="60"/>
      <c r="F252" s="81"/>
      <c r="G252" s="359"/>
      <c r="H252" s="64"/>
      <c r="I252" s="62">
        <v>40</v>
      </c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customHeight="1">
      <c r="A253" s="340"/>
      <c r="B253" s="57" t="s">
        <v>214</v>
      </c>
      <c r="C253" s="58" t="s">
        <v>42</v>
      </c>
      <c r="D253" s="58" t="s">
        <v>451</v>
      </c>
      <c r="E253" s="60" t="s">
        <v>215</v>
      </c>
      <c r="F253" s="81"/>
      <c r="G253" s="359"/>
      <c r="H253" s="64">
        <v>200</v>
      </c>
      <c r="I253" s="62">
        <v>120</v>
      </c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5.2" customHeight="1" thickBot="1">
      <c r="A254" s="340"/>
      <c r="B254" s="57" t="s">
        <v>752</v>
      </c>
      <c r="C254" s="58"/>
      <c r="D254" s="58" t="s">
        <v>79</v>
      </c>
      <c r="E254" s="60"/>
      <c r="F254" s="81"/>
      <c r="G254" s="359"/>
      <c r="H254" s="64"/>
      <c r="I254" s="64">
        <v>60</v>
      </c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5.2" hidden="1" customHeight="1">
      <c r="A255" s="340"/>
      <c r="B255" s="57" t="s">
        <v>214</v>
      </c>
      <c r="C255" s="58" t="s">
        <v>42</v>
      </c>
      <c r="D255" s="58" t="s">
        <v>156</v>
      </c>
      <c r="E255" s="60" t="s">
        <v>215</v>
      </c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2.75" hidden="1" customHeight="1">
      <c r="A256" s="340"/>
      <c r="B256" s="57" t="s">
        <v>214</v>
      </c>
      <c r="C256" s="58" t="s">
        <v>42</v>
      </c>
      <c r="D256" s="58" t="s">
        <v>614</v>
      </c>
      <c r="E256" s="60" t="s">
        <v>620</v>
      </c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2.75" hidden="1" customHeight="1">
      <c r="A257" s="340"/>
      <c r="B257" s="57" t="s">
        <v>75</v>
      </c>
      <c r="C257" s="58" t="s">
        <v>76</v>
      </c>
      <c r="D257" s="58" t="s">
        <v>141</v>
      </c>
      <c r="E257" s="60"/>
      <c r="F257" s="81"/>
      <c r="G257" s="359"/>
      <c r="H257" s="64"/>
      <c r="I257" s="64"/>
      <c r="J257" s="104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75</v>
      </c>
      <c r="C258" s="58" t="s">
        <v>76</v>
      </c>
      <c r="D258" s="59" t="s">
        <v>113</v>
      </c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75</v>
      </c>
      <c r="C259" s="58" t="s">
        <v>76</v>
      </c>
      <c r="D259" s="59" t="s">
        <v>621</v>
      </c>
      <c r="E259" s="60" t="s">
        <v>114</v>
      </c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200</v>
      </c>
      <c r="I287" s="77">
        <f>SUM(I249:I286)</f>
        <v>296</v>
      </c>
      <c r="J287" s="77">
        <f>SUM(J249:J286)</f>
        <v>0</v>
      </c>
      <c r="K287" s="77">
        <f>SUM(K249:K286)</f>
        <v>0</v>
      </c>
      <c r="L287" s="78">
        <f>IF(H287=0,0,(I287/H287*100))</f>
        <v>148</v>
      </c>
      <c r="M287" s="73">
        <f>IF(K287=0,0,(I287/K287*100))</f>
        <v>0</v>
      </c>
      <c r="N287" s="73">
        <v>7</v>
      </c>
      <c r="O287" s="73">
        <v>0</v>
      </c>
      <c r="P287" s="73">
        <f>N287/(N287+O287)*100</f>
        <v>100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551</v>
      </c>
      <c r="C288" s="58"/>
      <c r="D288" s="58"/>
      <c r="E288" s="60"/>
      <c r="F288" s="81"/>
      <c r="G288" s="396"/>
      <c r="H288" s="106">
        <v>187</v>
      </c>
      <c r="I288" s="106">
        <v>180</v>
      </c>
      <c r="J288" s="58"/>
      <c r="K288" s="86"/>
      <c r="L288" s="86"/>
      <c r="M288" s="87"/>
      <c r="N288" s="360"/>
      <c r="O288" s="360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5.2" customHeight="1">
      <c r="A289" s="340"/>
      <c r="B289" s="57" t="s">
        <v>483</v>
      </c>
      <c r="C289" s="58"/>
      <c r="D289" s="58"/>
      <c r="E289" s="60"/>
      <c r="F289" s="81"/>
      <c r="G289" s="397"/>
      <c r="H289" s="106"/>
      <c r="I289" s="106"/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2.75" customHeight="1">
      <c r="A290" s="340"/>
      <c r="B290" s="57" t="s">
        <v>245</v>
      </c>
      <c r="C290" s="58"/>
      <c r="D290" s="58"/>
      <c r="E290" s="60"/>
      <c r="F290" s="81"/>
      <c r="G290" s="398"/>
      <c r="H290" s="106"/>
      <c r="I290" s="106"/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customHeight="1" thickBot="1">
      <c r="A291" s="340"/>
      <c r="B291" s="57" t="s">
        <v>497</v>
      </c>
      <c r="C291" s="58"/>
      <c r="D291" s="58"/>
      <c r="E291" s="60"/>
      <c r="F291" s="81"/>
      <c r="G291" s="82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249</v>
      </c>
      <c r="C292" s="58" t="s">
        <v>98</v>
      </c>
      <c r="D292" s="58" t="s">
        <v>246</v>
      </c>
      <c r="E292" s="60"/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187</v>
      </c>
      <c r="I324" s="77">
        <f>SUM(I288:I323)</f>
        <v>180</v>
      </c>
      <c r="J324" s="77">
        <f>SUM(J288:J323)</f>
        <v>0</v>
      </c>
      <c r="K324" s="77">
        <f>SUM(K288:K323)</f>
        <v>0</v>
      </c>
      <c r="L324" s="78">
        <f>IF(H324=0,0,(I324/H324*100))</f>
        <v>96.256684491978604</v>
      </c>
      <c r="M324" s="73">
        <f>IF(K324=0,0,(I324/K324*100))</f>
        <v>0</v>
      </c>
      <c r="N324" s="73">
        <v>8</v>
      </c>
      <c r="O324" s="73"/>
      <c r="P324" s="73">
        <f>N324/(N324+O324)*100</f>
        <v>100</v>
      </c>
      <c r="Q324" s="7"/>
      <c r="R324" s="7"/>
      <c r="S324" s="7"/>
      <c r="T324" s="7"/>
      <c r="U324" s="7"/>
      <c r="V324" s="7"/>
      <c r="W324" s="7"/>
    </row>
    <row r="325" spans="1:23" ht="14.25" customHeight="1">
      <c r="A325" s="340"/>
      <c r="B325" s="57" t="s">
        <v>860</v>
      </c>
      <c r="C325" s="58"/>
      <c r="D325" s="59"/>
      <c r="E325" s="60"/>
      <c r="F325" s="81"/>
      <c r="G325" s="82"/>
      <c r="H325" s="106"/>
      <c r="I325" s="106">
        <v>39</v>
      </c>
      <c r="J325" s="58"/>
      <c r="K325" s="55"/>
      <c r="L325" s="55"/>
      <c r="M325" s="56"/>
      <c r="N325" s="360"/>
      <c r="O325" s="360"/>
      <c r="P325" s="56"/>
      <c r="Q325" s="7"/>
      <c r="R325" s="7"/>
      <c r="S325" s="7"/>
      <c r="T325" s="7"/>
      <c r="U325" s="7"/>
      <c r="V325" s="7"/>
      <c r="W325" s="7"/>
    </row>
    <row r="326" spans="1:23" ht="14.25" customHeight="1">
      <c r="A326" s="340"/>
      <c r="B326" s="57" t="s">
        <v>908</v>
      </c>
      <c r="C326" s="58"/>
      <c r="D326" s="59"/>
      <c r="E326" s="60"/>
      <c r="F326" s="81"/>
      <c r="G326" s="82"/>
      <c r="H326" s="106">
        <v>200</v>
      </c>
      <c r="I326" s="106">
        <v>102</v>
      </c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4.25" customHeight="1" thickBot="1">
      <c r="A327" s="340"/>
      <c r="B327" s="57" t="s">
        <v>467</v>
      </c>
      <c r="C327" s="58"/>
      <c r="D327" s="59"/>
      <c r="E327" s="60"/>
      <c r="F327" s="81"/>
      <c r="G327" s="82"/>
      <c r="H327" s="106"/>
      <c r="I327" s="106">
        <v>9</v>
      </c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hidden="1" customHeight="1">
      <c r="A328" s="340"/>
      <c r="B328" s="57" t="s">
        <v>267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268</v>
      </c>
      <c r="C329" s="58"/>
      <c r="D329" s="58"/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 thickBo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5" customHeight="1" thickBot="1">
      <c r="A339" s="340"/>
      <c r="B339" s="316" t="s">
        <v>158</v>
      </c>
      <c r="C339" s="316"/>
      <c r="D339" s="316"/>
      <c r="E339" s="316"/>
      <c r="F339" s="316"/>
      <c r="G339" s="316"/>
      <c r="H339" s="77">
        <f>SUM(H325:H338)</f>
        <v>200</v>
      </c>
      <c r="I339" s="77">
        <f>SUM(I325:I338)</f>
        <v>150</v>
      </c>
      <c r="J339" s="77">
        <f>SUM(J325:J338)</f>
        <v>0</v>
      </c>
      <c r="K339" s="77">
        <f>SUM(K325:K338)</f>
        <v>0</v>
      </c>
      <c r="L339" s="78">
        <f>IF(H339=0,0,(I339/H339*100))</f>
        <v>75</v>
      </c>
      <c r="M339" s="73">
        <f>IF(K339=0,0,(I339/K339*100))</f>
        <v>0</v>
      </c>
      <c r="N339" s="73">
        <v>18</v>
      </c>
      <c r="O339" s="73">
        <v>0</v>
      </c>
      <c r="P339" s="73">
        <f>N339/(N339+O339)*100</f>
        <v>100</v>
      </c>
      <c r="Q339" s="7"/>
      <c r="R339" s="7"/>
      <c r="S339" s="7"/>
      <c r="T339" s="7"/>
      <c r="U339" s="7"/>
      <c r="V339" s="7"/>
      <c r="W339" s="7"/>
    </row>
    <row r="340" spans="1:23" ht="12.75" hidden="1" customHeight="1" thickBot="1">
      <c r="A340" s="340"/>
      <c r="B340" s="57" t="s">
        <v>483</v>
      </c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>
      <c r="A341" s="340"/>
      <c r="B341" s="57"/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2.75" hidden="1" customHeight="1">
      <c r="A342" s="340"/>
      <c r="B342" s="57"/>
      <c r="C342" s="58"/>
      <c r="D342" s="59"/>
      <c r="E342" s="60"/>
      <c r="F342" s="81"/>
      <c r="G342" s="82"/>
      <c r="H342" s="106"/>
      <c r="I342" s="106"/>
      <c r="J342" s="58"/>
      <c r="K342" s="55"/>
      <c r="L342" s="55"/>
      <c r="M342" s="56"/>
      <c r="N342" s="56"/>
      <c r="O342" s="56"/>
      <c r="P342" s="56"/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/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>
      <c r="A344" s="340"/>
      <c r="B344" s="57"/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4.25" hidden="1" customHeight="1" thickBot="1">
      <c r="A379" s="340"/>
      <c r="B379" s="316" t="s">
        <v>158</v>
      </c>
      <c r="C379" s="316"/>
      <c r="D379" s="316"/>
      <c r="E379" s="316"/>
      <c r="F379" s="316"/>
      <c r="G379" s="316"/>
      <c r="H379" s="77">
        <f>SUM(H340:H378)</f>
        <v>0</v>
      </c>
      <c r="I379" s="77">
        <f>SUM(I340:I378)</f>
        <v>0</v>
      </c>
      <c r="J379" s="77">
        <f>SUM(J340:J378)</f>
        <v>0</v>
      </c>
      <c r="K379" s="77">
        <f>SUM(K340:K378)</f>
        <v>0</v>
      </c>
      <c r="L379" s="78">
        <f>IF(H379=0,0,(I379/H379*100))</f>
        <v>0</v>
      </c>
      <c r="M379" s="73">
        <f>IF(K379=0,0,(I379/K379*100))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H287+H324+H379+H339</f>
        <v>587</v>
      </c>
      <c r="I380" s="94">
        <f>I287+I324+I379+I339</f>
        <v>626</v>
      </c>
      <c r="J380" s="94">
        <f>J287+J324+J379+J339</f>
        <v>0</v>
      </c>
      <c r="K380" s="94">
        <f>K287+K324+K379+K339</f>
        <v>0</v>
      </c>
      <c r="L380" s="78">
        <f>IF(H380=0,0,(I380/H380*100))</f>
        <v>106.64395229982964</v>
      </c>
      <c r="M380" s="73">
        <f>IF(K380=0,0,(I380/K380*100))</f>
        <v>0</v>
      </c>
      <c r="N380" s="73">
        <f>N287+N324+N379+N339</f>
        <v>33</v>
      </c>
      <c r="O380" s="73">
        <f>O287+O324+O379+O339</f>
        <v>0</v>
      </c>
      <c r="P380" s="73">
        <f>N380/(N380+O380)*100</f>
        <v>100</v>
      </c>
      <c r="Q380" s="7"/>
      <c r="R380" s="7"/>
      <c r="S380" s="7"/>
      <c r="T380" s="7"/>
      <c r="U380" s="7"/>
      <c r="V380" s="7"/>
      <c r="W380" s="7"/>
    </row>
    <row r="381" spans="1:23" ht="15.2" hidden="1" customHeight="1">
      <c r="A381" s="342" t="s">
        <v>286</v>
      </c>
      <c r="B381" s="57" t="s">
        <v>228</v>
      </c>
      <c r="C381" s="58"/>
      <c r="D381" s="59" t="s">
        <v>116</v>
      </c>
      <c r="E381" s="60"/>
      <c r="F381" s="119"/>
      <c r="G381" s="82"/>
      <c r="H381" s="106"/>
      <c r="I381" s="106"/>
      <c r="J381" s="58"/>
      <c r="K381" s="83"/>
      <c r="L381" s="83"/>
      <c r="M381" s="84"/>
      <c r="N381" s="84"/>
      <c r="O381" s="84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>
      <c r="A382" s="342"/>
      <c r="B382" s="57" t="s">
        <v>290</v>
      </c>
      <c r="C382" s="58" t="s">
        <v>79</v>
      </c>
      <c r="D382" s="58" t="s">
        <v>288</v>
      </c>
      <c r="E382" s="60"/>
      <c r="F382" s="81"/>
      <c r="G382" s="120"/>
      <c r="H382" s="58">
        <v>14</v>
      </c>
      <c r="I382" s="58">
        <v>14</v>
      </c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customHeight="1" thickBot="1">
      <c r="A383" s="342"/>
      <c r="B383" s="57" t="s">
        <v>419</v>
      </c>
      <c r="C383" s="58" t="s">
        <v>280</v>
      </c>
      <c r="D383" s="58" t="s">
        <v>291</v>
      </c>
      <c r="E383" s="60"/>
      <c r="F383" s="81"/>
      <c r="G383" s="120"/>
      <c r="H383" s="58"/>
      <c r="I383" s="58">
        <v>9</v>
      </c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hidden="1" customHeight="1">
      <c r="A384" s="342"/>
      <c r="B384" s="57" t="s">
        <v>271</v>
      </c>
      <c r="C384" s="58" t="s">
        <v>108</v>
      </c>
      <c r="D384" s="58"/>
      <c r="E384" s="60"/>
      <c r="F384" s="81"/>
      <c r="G384" s="120"/>
      <c r="H384" s="58"/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2.75" hidden="1" customHeight="1">
      <c r="A385" s="342"/>
      <c r="B385" s="57" t="s">
        <v>416</v>
      </c>
      <c r="C385" s="58"/>
      <c r="D385" s="59" t="s">
        <v>156</v>
      </c>
      <c r="E385" s="60"/>
      <c r="F385" s="81"/>
      <c r="G385" s="120"/>
      <c r="H385" s="58"/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2.75" hidden="1" customHeight="1">
      <c r="A386" s="342"/>
      <c r="B386" s="57" t="s">
        <v>419</v>
      </c>
      <c r="C386" s="58" t="s">
        <v>79</v>
      </c>
      <c r="D386" s="59" t="s">
        <v>288</v>
      </c>
      <c r="E386" s="60"/>
      <c r="F386" s="81"/>
      <c r="G386" s="120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2.75" hidden="1" customHeight="1">
      <c r="A387" s="342"/>
      <c r="B387" s="57" t="s">
        <v>420</v>
      </c>
      <c r="C387" s="58" t="s">
        <v>421</v>
      </c>
      <c r="D387" s="59" t="s">
        <v>79</v>
      </c>
      <c r="E387" s="60"/>
      <c r="F387" s="81"/>
      <c r="G387" s="1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342"/>
      <c r="B388" s="57" t="s">
        <v>422</v>
      </c>
      <c r="C388" s="58" t="s">
        <v>423</v>
      </c>
      <c r="D388" s="59" t="s">
        <v>121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342"/>
      <c r="B389" s="57" t="s">
        <v>422</v>
      </c>
      <c r="C389" s="58" t="s">
        <v>424</v>
      </c>
      <c r="D389" s="59" t="s">
        <v>121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342"/>
      <c r="B390" s="57" t="s">
        <v>422</v>
      </c>
      <c r="C390" s="58" t="s">
        <v>421</v>
      </c>
      <c r="D390" s="59" t="s">
        <v>121</v>
      </c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342"/>
      <c r="B391" s="57" t="s">
        <v>252</v>
      </c>
      <c r="C391" s="58" t="s">
        <v>126</v>
      </c>
      <c r="D391" s="59" t="s">
        <v>126</v>
      </c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342"/>
      <c r="B392" s="57" t="s">
        <v>252</v>
      </c>
      <c r="C392" s="58" t="s">
        <v>119</v>
      </c>
      <c r="D392" s="59" t="s">
        <v>119</v>
      </c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342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342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342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342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342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342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342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342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342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342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342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342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342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342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342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342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342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342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342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342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342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342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342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342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342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342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342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342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342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342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342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342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342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342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342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342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342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342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342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342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342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342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342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342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342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342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342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342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342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342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342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342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342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342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342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342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342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342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342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342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342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342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342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342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342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342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342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342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342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342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342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342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342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342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342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342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342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342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342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342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342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342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342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342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342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342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342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342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342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342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342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342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342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342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342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342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342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342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342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342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342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342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342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342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342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342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342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342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342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342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342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342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342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342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342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342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342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342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342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342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342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342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342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342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342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342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342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342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342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342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342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342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342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342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342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342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342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342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342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342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342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>
      <c r="A534" s="342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2.75" hidden="1" customHeight="1">
      <c r="A535" s="342"/>
      <c r="B535" s="57"/>
      <c r="C535" s="58" t="s">
        <v>51</v>
      </c>
      <c r="D535" s="59" t="s">
        <v>51</v>
      </c>
      <c r="E535" s="60"/>
      <c r="F535" s="81"/>
      <c r="G535" s="120"/>
      <c r="H535" s="58"/>
      <c r="I535" s="58"/>
      <c r="J535" s="58"/>
      <c r="K535" s="55"/>
      <c r="L535" s="55"/>
      <c r="M535" s="56"/>
      <c r="N535" s="56"/>
      <c r="O535" s="56"/>
      <c r="P535" s="56"/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42"/>
      <c r="B536" s="57" t="s">
        <v>329</v>
      </c>
      <c r="C536" s="58" t="s">
        <v>42</v>
      </c>
      <c r="D536" s="59" t="s">
        <v>139</v>
      </c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342"/>
      <c r="B537" s="57" t="s">
        <v>78</v>
      </c>
      <c r="C537" s="58" t="s">
        <v>54</v>
      </c>
      <c r="D537" s="59" t="s">
        <v>79</v>
      </c>
      <c r="E537" s="60"/>
      <c r="F537" s="81"/>
      <c r="G537" s="120"/>
      <c r="H537" s="58"/>
      <c r="I537" s="58"/>
      <c r="J537" s="58"/>
      <c r="K537" s="86"/>
      <c r="L537" s="86"/>
      <c r="M537" s="87"/>
      <c r="N537" s="87"/>
      <c r="O537" s="87"/>
      <c r="P537" s="87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342"/>
      <c r="B538" s="57" t="s">
        <v>78</v>
      </c>
      <c r="C538" s="58" t="s">
        <v>42</v>
      </c>
      <c r="D538" s="59" t="s">
        <v>101</v>
      </c>
      <c r="E538" s="60"/>
      <c r="F538" s="81"/>
      <c r="G538" s="120"/>
      <c r="H538" s="58"/>
      <c r="I538" s="58"/>
      <c r="J538" s="58"/>
      <c r="K538" s="86"/>
      <c r="L538" s="86"/>
      <c r="M538" s="87"/>
      <c r="N538" s="87"/>
      <c r="O538" s="87"/>
      <c r="P538" s="87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342"/>
      <c r="B539" s="57" t="s">
        <v>78</v>
      </c>
      <c r="C539" s="58" t="s">
        <v>42</v>
      </c>
      <c r="D539" s="59" t="s">
        <v>79</v>
      </c>
      <c r="E539" s="60"/>
      <c r="F539" s="81"/>
      <c r="G539" s="120"/>
      <c r="H539" s="58"/>
      <c r="I539" s="58"/>
      <c r="J539" s="58"/>
      <c r="K539" s="55"/>
      <c r="L539" s="55"/>
      <c r="M539" s="56"/>
      <c r="N539" s="56"/>
      <c r="O539" s="56"/>
      <c r="P539" s="56"/>
      <c r="Q539" s="7"/>
      <c r="R539" s="7"/>
      <c r="S539" s="7"/>
      <c r="T539" s="7"/>
      <c r="U539" s="7"/>
      <c r="V539" s="7"/>
      <c r="W539" s="7"/>
    </row>
    <row r="540" spans="1:23" ht="12.75" hidden="1" customHeight="1">
      <c r="A540" s="342"/>
      <c r="B540" s="57" t="s">
        <v>118</v>
      </c>
      <c r="C540" s="58" t="s">
        <v>42</v>
      </c>
      <c r="D540" s="59" t="s">
        <v>159</v>
      </c>
      <c r="E540" s="60"/>
      <c r="F540" s="81"/>
      <c r="G540" s="120"/>
      <c r="H540" s="58"/>
      <c r="I540" s="58"/>
      <c r="J540" s="58"/>
      <c r="K540" s="55"/>
      <c r="L540" s="55"/>
      <c r="M540" s="56"/>
      <c r="N540" s="56"/>
      <c r="O540" s="56"/>
      <c r="P540" s="56"/>
      <c r="Q540" s="7"/>
      <c r="R540" s="7"/>
      <c r="S540" s="7"/>
      <c r="T540" s="7"/>
      <c r="U540" s="7"/>
      <c r="V540" s="7"/>
      <c r="W540" s="7"/>
    </row>
    <row r="541" spans="1:23" ht="12.75" hidden="1" customHeight="1">
      <c r="A541" s="342"/>
      <c r="B541" s="57" t="s">
        <v>118</v>
      </c>
      <c r="C541" s="58" t="s">
        <v>42</v>
      </c>
      <c r="D541" s="59" t="s">
        <v>58</v>
      </c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342"/>
      <c r="B542" s="57" t="s">
        <v>118</v>
      </c>
      <c r="C542" s="58" t="s">
        <v>42</v>
      </c>
      <c r="D542" s="59" t="s">
        <v>49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342"/>
      <c r="B543" s="57" t="s">
        <v>118</v>
      </c>
      <c r="C543" s="58" t="s">
        <v>42</v>
      </c>
      <c r="D543" s="59" t="s">
        <v>51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342"/>
      <c r="B544" s="57" t="s">
        <v>118</v>
      </c>
      <c r="C544" s="58" t="s">
        <v>42</v>
      </c>
      <c r="D544" s="59" t="s">
        <v>51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342"/>
      <c r="B545" s="57" t="s">
        <v>118</v>
      </c>
      <c r="C545" s="58" t="s">
        <v>42</v>
      </c>
      <c r="D545" s="59" t="s">
        <v>119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342"/>
      <c r="B546" s="57" t="s">
        <v>118</v>
      </c>
      <c r="C546" s="58" t="s">
        <v>42</v>
      </c>
      <c r="D546" s="59" t="s">
        <v>193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342"/>
      <c r="B547" s="57" t="s">
        <v>82</v>
      </c>
      <c r="C547" s="58" t="s">
        <v>193</v>
      </c>
      <c r="D547" s="59" t="s">
        <v>193</v>
      </c>
      <c r="E547" s="60" t="s">
        <v>84</v>
      </c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342"/>
      <c r="B548" s="57" t="s">
        <v>82</v>
      </c>
      <c r="C548" s="59" t="s">
        <v>49</v>
      </c>
      <c r="D548" s="59" t="s">
        <v>49</v>
      </c>
      <c r="E548" s="60" t="s">
        <v>84</v>
      </c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342"/>
      <c r="B549" s="57" t="s">
        <v>365</v>
      </c>
      <c r="C549" s="58" t="s">
        <v>54</v>
      </c>
      <c r="D549" s="59" t="s">
        <v>127</v>
      </c>
      <c r="E549" s="60"/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342"/>
      <c r="B550" s="57" t="s">
        <v>336</v>
      </c>
      <c r="C550" s="58" t="s">
        <v>54</v>
      </c>
      <c r="D550" s="59" t="s">
        <v>122</v>
      </c>
      <c r="E550" s="60" t="s">
        <v>210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342"/>
      <c r="B551" s="57" t="s">
        <v>208</v>
      </c>
      <c r="C551" s="58" t="s">
        <v>54</v>
      </c>
      <c r="D551" s="59" t="s">
        <v>332</v>
      </c>
      <c r="E551" s="60" t="s">
        <v>342</v>
      </c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342"/>
      <c r="B552" s="57" t="s">
        <v>252</v>
      </c>
      <c r="C552" s="58" t="s">
        <v>119</v>
      </c>
      <c r="D552" s="58" t="s">
        <v>119</v>
      </c>
      <c r="E552" s="60"/>
      <c r="F552" s="81"/>
      <c r="G552" s="120"/>
      <c r="H552" s="58"/>
      <c r="I552" s="58"/>
      <c r="J552" s="58"/>
      <c r="K552" s="86"/>
      <c r="L552" s="86"/>
      <c r="M552" s="87"/>
      <c r="N552" s="87"/>
      <c r="O552" s="87"/>
      <c r="P552" s="87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342"/>
      <c r="B553" s="57" t="s">
        <v>252</v>
      </c>
      <c r="C553" s="58" t="s">
        <v>54</v>
      </c>
      <c r="D553" s="58" t="s">
        <v>54</v>
      </c>
      <c r="E553" s="60"/>
      <c r="F553" s="81"/>
      <c r="G553" s="120"/>
      <c r="H553" s="58"/>
      <c r="I553" s="58"/>
      <c r="J553" s="58"/>
      <c r="K553" s="86"/>
      <c r="L553" s="86"/>
      <c r="M553" s="87"/>
      <c r="N553" s="87"/>
      <c r="O553" s="87"/>
      <c r="P553" s="87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342"/>
      <c r="B554" s="57" t="s">
        <v>252</v>
      </c>
      <c r="C554" s="58" t="s">
        <v>127</v>
      </c>
      <c r="D554" s="58" t="s">
        <v>127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342"/>
      <c r="B555" s="57" t="s">
        <v>194</v>
      </c>
      <c r="C555" s="58" t="s">
        <v>42</v>
      </c>
      <c r="D555" s="59" t="s">
        <v>127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342"/>
      <c r="B556" s="57" t="s">
        <v>200</v>
      </c>
      <c r="C556" s="58" t="s">
        <v>193</v>
      </c>
      <c r="D556" s="59" t="s">
        <v>111</v>
      </c>
      <c r="E556" s="60"/>
      <c r="F556" s="81"/>
      <c r="G556" s="120"/>
      <c r="H556" s="58"/>
      <c r="I556" s="58"/>
      <c r="J556" s="58"/>
      <c r="K556" s="55"/>
      <c r="L556" s="55"/>
      <c r="M556" s="56"/>
      <c r="N556" s="56"/>
      <c r="O556" s="56"/>
      <c r="P556" s="56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342"/>
      <c r="B557" s="57" t="s">
        <v>203</v>
      </c>
      <c r="C557" s="58" t="s">
        <v>98</v>
      </c>
      <c r="D557" s="59" t="s">
        <v>280</v>
      </c>
      <c r="E557" s="60"/>
      <c r="F557" s="81"/>
      <c r="G557" s="120"/>
      <c r="H557" s="58"/>
      <c r="I557" s="58"/>
      <c r="J557" s="58"/>
      <c r="K557" s="55"/>
      <c r="L557" s="55"/>
      <c r="M557" s="56"/>
      <c r="N557" s="56"/>
      <c r="O557" s="56"/>
      <c r="P557" s="56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342"/>
      <c r="B558" s="57"/>
      <c r="C558" s="58" t="s">
        <v>98</v>
      </c>
      <c r="D558" s="59" t="s">
        <v>119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342"/>
      <c r="B559" s="57" t="s">
        <v>366</v>
      </c>
      <c r="C559" s="58" t="s">
        <v>91</v>
      </c>
      <c r="D559" s="59"/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342"/>
      <c r="B560" s="57" t="s">
        <v>367</v>
      </c>
      <c r="C560" s="58" t="s">
        <v>108</v>
      </c>
      <c r="D560" s="59"/>
      <c r="E560" s="60"/>
      <c r="F560" s="81"/>
      <c r="G560" s="120"/>
      <c r="H560" s="116"/>
      <c r="I560" s="33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342"/>
      <c r="B561" s="57" t="s">
        <v>274</v>
      </c>
      <c r="C561" s="58" t="s">
        <v>108</v>
      </c>
      <c r="D561" s="59"/>
      <c r="E561" s="60"/>
      <c r="F561" s="81"/>
      <c r="G561" s="120"/>
      <c r="H561" s="116"/>
      <c r="I561" s="33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342"/>
      <c r="B562" s="57" t="s">
        <v>368</v>
      </c>
      <c r="C562" s="58" t="s">
        <v>108</v>
      </c>
      <c r="D562" s="59"/>
      <c r="E562" s="60"/>
      <c r="F562" s="81"/>
      <c r="G562" s="120"/>
      <c r="H562" s="338"/>
      <c r="I562" s="116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342"/>
      <c r="B563" s="57" t="s">
        <v>369</v>
      </c>
      <c r="C563" s="58" t="s">
        <v>108</v>
      </c>
      <c r="D563" s="59"/>
      <c r="E563" s="60"/>
      <c r="F563" s="81"/>
      <c r="G563" s="120"/>
      <c r="H563" s="338"/>
      <c r="I563" s="116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342"/>
      <c r="B564" s="57" t="s">
        <v>370</v>
      </c>
      <c r="C564" s="58" t="s">
        <v>371</v>
      </c>
      <c r="D564" s="59"/>
      <c r="E564" s="60"/>
      <c r="F564" s="81"/>
      <c r="G564" s="120"/>
      <c r="H564" s="58"/>
      <c r="I564" s="58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342"/>
      <c r="B565" s="57" t="s">
        <v>372</v>
      </c>
      <c r="C565" s="58" t="s">
        <v>371</v>
      </c>
      <c r="D565" s="59"/>
      <c r="E565" s="60"/>
      <c r="F565" s="81"/>
      <c r="G565" s="120"/>
      <c r="H565" s="58"/>
      <c r="I565" s="58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342"/>
      <c r="B566" s="57" t="s">
        <v>373</v>
      </c>
      <c r="C566" s="58" t="s">
        <v>108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342"/>
      <c r="B567" s="57" t="s">
        <v>374</v>
      </c>
      <c r="C567" s="58" t="s">
        <v>280</v>
      </c>
      <c r="D567" s="59" t="s">
        <v>119</v>
      </c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342"/>
      <c r="B568" s="57" t="s">
        <v>374</v>
      </c>
      <c r="C568" s="58" t="s">
        <v>280</v>
      </c>
      <c r="D568" s="59" t="s">
        <v>51</v>
      </c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342"/>
      <c r="B569" s="57" t="s">
        <v>374</v>
      </c>
      <c r="C569" s="58" t="s">
        <v>280</v>
      </c>
      <c r="D569" s="59" t="s">
        <v>58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342"/>
      <c r="B570" s="57" t="s">
        <v>374</v>
      </c>
      <c r="C570" s="58" t="s">
        <v>280</v>
      </c>
      <c r="D570" s="59" t="s">
        <v>43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 thickBot="1">
      <c r="A571" s="342"/>
      <c r="B571" s="57"/>
      <c r="C571" s="58" t="s">
        <v>280</v>
      </c>
      <c r="D571" s="59" t="s">
        <v>51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5.75" customHeight="1" thickBot="1">
      <c r="A572" s="339" t="s">
        <v>375</v>
      </c>
      <c r="B572" s="339"/>
      <c r="C572" s="339"/>
      <c r="D572" s="339"/>
      <c r="E572" s="339"/>
      <c r="F572" s="339"/>
      <c r="G572" s="93"/>
      <c r="H572" s="94">
        <f>SUM(H381:H571)</f>
        <v>14</v>
      </c>
      <c r="I572" s="94">
        <f>SUM(I381:I571)</f>
        <v>23</v>
      </c>
      <c r="J572" s="121">
        <f>SUM(J381:J571)</f>
        <v>0</v>
      </c>
      <c r="K572" s="121">
        <f>SUM(K381:K571)</f>
        <v>0</v>
      </c>
      <c r="L572" s="78">
        <f>IF(H572=0,0,(I572/H572*100))</f>
        <v>164.28571428571428</v>
      </c>
      <c r="M572" s="73">
        <f>IF(K572=0,0,(I572/K572*100))</f>
        <v>0</v>
      </c>
      <c r="N572" s="73">
        <v>6</v>
      </c>
      <c r="O572" s="73">
        <v>0</v>
      </c>
      <c r="P572" s="73">
        <f>N572/(N572+O572)*100</f>
        <v>100</v>
      </c>
      <c r="Q572" s="7"/>
      <c r="R572" s="7"/>
      <c r="S572" s="7"/>
      <c r="T572" s="7"/>
      <c r="U572" s="7"/>
      <c r="V572" s="7"/>
      <c r="W572" s="7"/>
    </row>
    <row r="573" spans="1:23" ht="15.75" hidden="1" customHeight="1">
      <c r="A573" s="314" t="s">
        <v>376</v>
      </c>
      <c r="B573" s="57" t="s">
        <v>453</v>
      </c>
      <c r="C573" s="58" t="s">
        <v>108</v>
      </c>
      <c r="D573" s="59"/>
      <c r="E573" s="60"/>
      <c r="F573" s="119"/>
      <c r="G573" s="82"/>
      <c r="H573" s="106"/>
      <c r="I573" s="106"/>
      <c r="J573" s="122"/>
      <c r="K573" s="86"/>
      <c r="L573" s="86"/>
      <c r="M573" s="87"/>
      <c r="N573" s="87"/>
      <c r="O573" s="87"/>
      <c r="P573" s="87"/>
      <c r="Q573" s="7"/>
      <c r="R573" s="7"/>
      <c r="S573" s="7"/>
      <c r="T573" s="7"/>
      <c r="U573" s="7"/>
      <c r="V573" s="7"/>
      <c r="W573" s="7"/>
    </row>
    <row r="574" spans="1:23" ht="15.75" hidden="1" customHeight="1">
      <c r="A574" s="314"/>
      <c r="B574" s="57" t="s">
        <v>144</v>
      </c>
      <c r="C574" s="58" t="s">
        <v>108</v>
      </c>
      <c r="D574" s="59"/>
      <c r="E574" s="60"/>
      <c r="F574" s="81"/>
      <c r="G574" s="120"/>
      <c r="H574" s="58"/>
      <c r="I574" s="58"/>
      <c r="J574" s="122"/>
      <c r="K574" s="86"/>
      <c r="L574" s="86"/>
      <c r="M574" s="87"/>
      <c r="N574" s="87"/>
      <c r="O574" s="87"/>
      <c r="P574" s="87"/>
      <c r="Q574" s="7"/>
      <c r="R574" s="7"/>
      <c r="S574" s="7"/>
      <c r="T574" s="7"/>
      <c r="U574" s="7"/>
      <c r="V574" s="7"/>
      <c r="W574" s="7"/>
    </row>
    <row r="575" spans="1:23" ht="15.75" hidden="1" customHeight="1">
      <c r="A575" s="314"/>
      <c r="B575" s="57" t="s">
        <v>480</v>
      </c>
      <c r="C575" s="58"/>
      <c r="D575" s="58" t="s">
        <v>79</v>
      </c>
      <c r="E575" s="60"/>
      <c r="F575" s="81"/>
      <c r="G575" s="120"/>
      <c r="H575" s="58"/>
      <c r="I575" s="58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5.75" hidden="1" customHeight="1">
      <c r="A576" s="314"/>
      <c r="B576" s="57" t="s">
        <v>276</v>
      </c>
      <c r="C576" s="58"/>
      <c r="D576" s="58" t="s">
        <v>126</v>
      </c>
      <c r="E576" s="60"/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 thickBot="1">
      <c r="A577" s="314"/>
      <c r="B577" s="123" t="s">
        <v>377</v>
      </c>
      <c r="C577" s="123" t="s">
        <v>378</v>
      </c>
      <c r="D577" s="123" t="s">
        <v>378</v>
      </c>
      <c r="E577" s="124"/>
      <c r="F577" s="125"/>
      <c r="G577" s="126"/>
      <c r="H577" s="127"/>
      <c r="I577" s="12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5.75" hidden="1" customHeight="1" thickBot="1">
      <c r="A578" s="344" t="s">
        <v>379</v>
      </c>
      <c r="B578" s="344"/>
      <c r="C578" s="344"/>
      <c r="D578" s="344"/>
      <c r="E578" s="344"/>
      <c r="F578" s="344"/>
      <c r="G578" s="129"/>
      <c r="H578" s="94">
        <f>SUM(H573:H577)</f>
        <v>0</v>
      </c>
      <c r="I578" s="94">
        <f>SUM(I573:I577)</f>
        <v>0</v>
      </c>
      <c r="J578" s="121">
        <f>SUM(J573:J577)</f>
        <v>0</v>
      </c>
      <c r="K578" s="121">
        <f>SUM(K573:K577)</f>
        <v>0</v>
      </c>
      <c r="L578" s="78">
        <f>IF(H578=0,0,(I578/H578*100))</f>
        <v>0</v>
      </c>
      <c r="M578" s="73">
        <f>IF(K578=0,0,(I578/K578*100))</f>
        <v>0</v>
      </c>
      <c r="N578" s="73"/>
      <c r="O578" s="73"/>
      <c r="P578" s="73" t="e">
        <f>N578/(N578+O578)*100</f>
        <v>#DIV/0!</v>
      </c>
      <c r="Q578" s="7"/>
      <c r="R578" s="7"/>
      <c r="S578" s="7"/>
      <c r="T578" s="7"/>
      <c r="U578" s="7"/>
      <c r="V578" s="7"/>
      <c r="W578" s="7"/>
    </row>
    <row r="579" spans="1:23" ht="15.75" customHeight="1" thickBot="1">
      <c r="A579" s="324" t="s">
        <v>380</v>
      </c>
      <c r="B579" s="324"/>
      <c r="C579" s="324"/>
      <c r="D579" s="324"/>
      <c r="E579" s="324"/>
      <c r="F579" s="324"/>
      <c r="G579" s="324"/>
      <c r="H579" s="130">
        <f>H108+H248+H380+H572+H578</f>
        <v>2893</v>
      </c>
      <c r="I579" s="130">
        <f>I108+I248+I380+I572+I578</f>
        <v>2428</v>
      </c>
      <c r="J579" s="130">
        <f>J108+J248+J380+J572+J578</f>
        <v>0</v>
      </c>
      <c r="K579" s="130">
        <f>K108+K248+K380+K572+K578</f>
        <v>0</v>
      </c>
      <c r="L579" s="78">
        <f>IF(H579=0,0,(I579/H579*100))</f>
        <v>83.926719668164537</v>
      </c>
      <c r="M579" s="73">
        <f>IF(K579=0,0,(I579/K579*100))</f>
        <v>0</v>
      </c>
      <c r="N579" s="73">
        <f>N578+N572+N380+N248+N108</f>
        <v>72</v>
      </c>
      <c r="O579" s="73">
        <f>O578+O572+O380+O248+O108</f>
        <v>2</v>
      </c>
      <c r="P579" s="73">
        <f>N579/(N579+O579)*100</f>
        <v>97.297297297297305</v>
      </c>
      <c r="Q579" s="7"/>
      <c r="R579" s="7"/>
      <c r="S579" s="7"/>
      <c r="T579" s="7"/>
      <c r="U579" s="7"/>
      <c r="V579" s="7"/>
      <c r="W579" s="7"/>
    </row>
    <row r="580" spans="1:23" ht="16.5" thickBot="1">
      <c r="A580" s="345" t="s">
        <v>381</v>
      </c>
      <c r="B580" s="345"/>
      <c r="C580" s="345"/>
      <c r="D580" s="345"/>
      <c r="E580" s="345"/>
      <c r="F580" s="131"/>
      <c r="G580" s="346">
        <f>I579+K579</f>
        <v>2428</v>
      </c>
      <c r="H580" s="346" t="e">
        <f>SUM(H109+H249+H273+H381+H573+"#REF!#REF!"+"#REF!#REF!")</f>
        <v>#VALUE!</v>
      </c>
      <c r="I580" s="346"/>
      <c r="J580" s="346"/>
      <c r="K580" s="346"/>
      <c r="L580" s="350">
        <f>(I579+K579)/(H579+J579)</f>
        <v>0.8392671966816454</v>
      </c>
      <c r="M580" s="350"/>
      <c r="N580" s="133"/>
      <c r="O580" s="133"/>
      <c r="P580" s="133"/>
      <c r="Q580" s="7"/>
      <c r="R580" s="7"/>
      <c r="S580" s="7"/>
      <c r="T580" s="7"/>
      <c r="U580" s="7"/>
      <c r="V580" s="7"/>
      <c r="W580" s="7"/>
    </row>
    <row r="581" spans="1:23" ht="15.75">
      <c r="A581" s="351" t="s">
        <v>382</v>
      </c>
      <c r="B581" s="351"/>
      <c r="C581" s="351"/>
      <c r="D581" s="351"/>
      <c r="E581" s="351"/>
      <c r="F581" s="131"/>
      <c r="G581" s="132"/>
      <c r="H581" s="132">
        <f t="shared" ref="H581:P581" si="0">H108</f>
        <v>1750</v>
      </c>
      <c r="I581" s="132">
        <f t="shared" si="0"/>
        <v>1218</v>
      </c>
      <c r="J581" s="132">
        <f t="shared" si="0"/>
        <v>0</v>
      </c>
      <c r="K581" s="132">
        <f t="shared" si="0"/>
        <v>0</v>
      </c>
      <c r="L581" s="132">
        <f t="shared" si="0"/>
        <v>69.599999999999994</v>
      </c>
      <c r="M581" s="132">
        <f t="shared" si="0"/>
        <v>0</v>
      </c>
      <c r="N581" s="132">
        <f t="shared" si="0"/>
        <v>19</v>
      </c>
      <c r="O581" s="132">
        <f t="shared" si="0"/>
        <v>2</v>
      </c>
      <c r="P581" s="132">
        <f t="shared" si="0"/>
        <v>90.476190476190482</v>
      </c>
      <c r="Q581" s="7"/>
      <c r="R581" s="7"/>
      <c r="S581" s="7"/>
      <c r="T581" s="7"/>
      <c r="U581" s="7"/>
      <c r="V581" s="7"/>
      <c r="W581" s="7"/>
    </row>
    <row r="582" spans="1:23" ht="16.5" thickBot="1">
      <c r="A582" s="351" t="s">
        <v>383</v>
      </c>
      <c r="B582" s="351"/>
      <c r="C582" s="351"/>
      <c r="D582" s="351"/>
      <c r="E582" s="351"/>
      <c r="F582" s="131"/>
      <c r="G582" s="132"/>
      <c r="H582" s="132">
        <f t="shared" ref="H582:O582" si="1">H210+H181+H134</f>
        <v>542</v>
      </c>
      <c r="I582" s="132">
        <f t="shared" si="1"/>
        <v>561</v>
      </c>
      <c r="J582" s="132">
        <f t="shared" si="1"/>
        <v>0</v>
      </c>
      <c r="K582" s="132">
        <f t="shared" si="1"/>
        <v>0</v>
      </c>
      <c r="L582" s="132">
        <f t="shared" si="1"/>
        <v>202.47945205479451</v>
      </c>
      <c r="M582" s="132">
        <f t="shared" si="1"/>
        <v>0</v>
      </c>
      <c r="N582" s="132">
        <f t="shared" si="1"/>
        <v>14</v>
      </c>
      <c r="O582" s="132">
        <f t="shared" si="1"/>
        <v>0</v>
      </c>
      <c r="P582" s="132">
        <f>P248</f>
        <v>100</v>
      </c>
      <c r="Q582" s="7"/>
      <c r="R582" s="7"/>
      <c r="S582" s="7"/>
      <c r="T582" s="7"/>
      <c r="U582" s="7"/>
      <c r="V582" s="7"/>
      <c r="W582" s="7"/>
    </row>
    <row r="583" spans="1:23" ht="15.75" hidden="1">
      <c r="A583" s="351" t="s">
        <v>384</v>
      </c>
      <c r="B583" s="351"/>
      <c r="C583" s="351"/>
      <c r="D583" s="351"/>
      <c r="E583" s="351"/>
      <c r="F583" s="131"/>
      <c r="G583" s="132"/>
      <c r="H583" s="132">
        <f t="shared" ref="H583:O583" si="2">H247</f>
        <v>0</v>
      </c>
      <c r="I583" s="132">
        <f t="shared" si="2"/>
        <v>0</v>
      </c>
      <c r="J583" s="132">
        <f t="shared" si="2"/>
        <v>0</v>
      </c>
      <c r="K583" s="132">
        <f t="shared" si="2"/>
        <v>0</v>
      </c>
      <c r="L583" s="132">
        <f t="shared" si="2"/>
        <v>0</v>
      </c>
      <c r="M583" s="132">
        <f t="shared" si="2"/>
        <v>0</v>
      </c>
      <c r="N583" s="132">
        <f t="shared" si="2"/>
        <v>0</v>
      </c>
      <c r="O583" s="132">
        <f t="shared" si="2"/>
        <v>0</v>
      </c>
      <c r="P583" s="132"/>
      <c r="Q583" s="7"/>
      <c r="R583" s="7"/>
      <c r="S583" s="7"/>
      <c r="T583" s="7"/>
      <c r="U583" s="7"/>
      <c r="V583" s="7"/>
      <c r="W583" s="7"/>
    </row>
    <row r="584" spans="1:23" ht="16.5" thickBot="1">
      <c r="A584" s="351" t="s">
        <v>386</v>
      </c>
      <c r="B584" s="351"/>
      <c r="C584" s="351"/>
      <c r="D584" s="351"/>
      <c r="E584" s="351"/>
      <c r="F584" s="131"/>
      <c r="G584" s="132"/>
      <c r="H584" s="132">
        <f t="shared" ref="H584:P584" si="3">H287</f>
        <v>200</v>
      </c>
      <c r="I584" s="132">
        <f t="shared" si="3"/>
        <v>296</v>
      </c>
      <c r="J584" s="132">
        <f t="shared" si="3"/>
        <v>0</v>
      </c>
      <c r="K584" s="132">
        <f t="shared" si="3"/>
        <v>0</v>
      </c>
      <c r="L584" s="132">
        <f>L287</f>
        <v>148</v>
      </c>
      <c r="M584" s="132">
        <f t="shared" si="3"/>
        <v>0</v>
      </c>
      <c r="N584" s="132">
        <f t="shared" si="3"/>
        <v>7</v>
      </c>
      <c r="O584" s="132">
        <f t="shared" si="3"/>
        <v>0</v>
      </c>
      <c r="P584" s="132">
        <f t="shared" si="3"/>
        <v>100</v>
      </c>
      <c r="Q584" s="7"/>
      <c r="R584" s="7"/>
      <c r="S584" s="7"/>
      <c r="T584" s="7"/>
      <c r="U584" s="7"/>
      <c r="V584" s="7"/>
      <c r="W584" s="7"/>
    </row>
    <row r="585" spans="1:23" ht="16.5" thickBot="1">
      <c r="A585" s="351" t="s">
        <v>387</v>
      </c>
      <c r="B585" s="351"/>
      <c r="C585" s="351"/>
      <c r="D585" s="351"/>
      <c r="E585" s="351"/>
      <c r="F585" s="131"/>
      <c r="G585" s="132"/>
      <c r="H585" s="132">
        <f>H324+H379+H339</f>
        <v>387</v>
      </c>
      <c r="I585" s="132">
        <f>I324+I379+I339</f>
        <v>330</v>
      </c>
      <c r="J585" s="132">
        <f t="shared" ref="J585:O585" si="4">J324+J379</f>
        <v>0</v>
      </c>
      <c r="K585" s="132">
        <f t="shared" si="4"/>
        <v>0</v>
      </c>
      <c r="L585" s="132">
        <f>+(L324+L339)/2</f>
        <v>85.628342245989302</v>
      </c>
      <c r="M585" s="132">
        <f t="shared" si="4"/>
        <v>0</v>
      </c>
      <c r="N585" s="132">
        <f>N324+N339</f>
        <v>26</v>
      </c>
      <c r="O585" s="132">
        <f t="shared" si="4"/>
        <v>0</v>
      </c>
      <c r="P585" s="132">
        <f>P380</f>
        <v>100</v>
      </c>
      <c r="Q585" s="7"/>
      <c r="R585" s="7"/>
      <c r="S585" s="7"/>
      <c r="T585" s="7"/>
      <c r="U585" s="7"/>
      <c r="V585" s="7"/>
      <c r="W585" s="7"/>
    </row>
    <row r="586" spans="1:23" ht="16.5" thickBot="1">
      <c r="A586" s="351" t="s">
        <v>388</v>
      </c>
      <c r="B586" s="351"/>
      <c r="C586" s="351"/>
      <c r="D586" s="351"/>
      <c r="E586" s="351"/>
      <c r="F586" s="131"/>
      <c r="G586" s="132"/>
      <c r="H586" s="132">
        <f t="shared" ref="H586:P586" si="5">H572</f>
        <v>14</v>
      </c>
      <c r="I586" s="132">
        <f t="shared" si="5"/>
        <v>23</v>
      </c>
      <c r="J586" s="132">
        <f t="shared" si="5"/>
        <v>0</v>
      </c>
      <c r="K586" s="132">
        <f t="shared" si="5"/>
        <v>0</v>
      </c>
      <c r="L586" s="132">
        <f t="shared" si="5"/>
        <v>164.28571428571428</v>
      </c>
      <c r="M586" s="132">
        <f t="shared" si="5"/>
        <v>0</v>
      </c>
      <c r="N586" s="132">
        <f t="shared" si="5"/>
        <v>6</v>
      </c>
      <c r="O586" s="132">
        <f t="shared" si="5"/>
        <v>0</v>
      </c>
      <c r="P586" s="132">
        <f t="shared" si="5"/>
        <v>100</v>
      </c>
      <c r="Q586" s="7"/>
      <c r="R586" s="7"/>
      <c r="S586" s="7"/>
      <c r="T586" s="7"/>
      <c r="U586" s="7"/>
      <c r="V586" s="7"/>
      <c r="W586" s="7"/>
    </row>
    <row r="587" spans="1:23" ht="15.75" hidden="1">
      <c r="A587" s="351" t="s">
        <v>428</v>
      </c>
      <c r="B587" s="351"/>
      <c r="C587" s="351"/>
      <c r="D587" s="351"/>
      <c r="E587" s="351"/>
      <c r="F587" s="131"/>
      <c r="G587" s="132"/>
      <c r="H587" s="132">
        <f t="shared" ref="H587:P587" si="6">H578</f>
        <v>0</v>
      </c>
      <c r="I587" s="132">
        <f t="shared" si="6"/>
        <v>0</v>
      </c>
      <c r="J587" s="132">
        <f t="shared" si="6"/>
        <v>0</v>
      </c>
      <c r="K587" s="132">
        <f t="shared" si="6"/>
        <v>0</v>
      </c>
      <c r="L587" s="132">
        <f t="shared" si="6"/>
        <v>0</v>
      </c>
      <c r="M587" s="132">
        <f t="shared" si="6"/>
        <v>0</v>
      </c>
      <c r="N587" s="132">
        <f t="shared" si="6"/>
        <v>0</v>
      </c>
      <c r="O587" s="132">
        <f t="shared" si="6"/>
        <v>0</v>
      </c>
      <c r="P587" s="132" t="e">
        <f t="shared" si="6"/>
        <v>#DIV/0!</v>
      </c>
      <c r="Q587" s="7"/>
      <c r="R587" s="7"/>
      <c r="S587" s="7"/>
      <c r="T587" s="7"/>
      <c r="U587" s="7"/>
      <c r="V587" s="7"/>
      <c r="W587" s="7"/>
    </row>
    <row r="588" spans="1:23" ht="13.5" thickBo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"/>
      <c r="O588" s="3"/>
      <c r="P588" s="3"/>
      <c r="Q588" s="7"/>
      <c r="R588" s="7"/>
      <c r="S588" s="7"/>
      <c r="T588" s="7"/>
      <c r="U588" s="7"/>
      <c r="V588" s="7"/>
      <c r="W588" s="7"/>
    </row>
    <row r="589" spans="1:23" ht="15" thickTop="1">
      <c r="A589" s="353" t="s">
        <v>901</v>
      </c>
      <c r="B589" s="353"/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134"/>
      <c r="O589" s="134"/>
      <c r="P589" s="134"/>
      <c r="Q589" s="7"/>
      <c r="R589" s="7"/>
      <c r="S589" s="7"/>
      <c r="T589" s="7"/>
      <c r="U589" s="7"/>
      <c r="V589" s="7"/>
      <c r="W589" s="7"/>
    </row>
    <row r="590" spans="1:23" ht="15">
      <c r="A590" s="135"/>
      <c r="B590" s="136"/>
      <c r="C590" s="137"/>
      <c r="D590" s="138"/>
      <c r="E590" s="136"/>
      <c r="F590" s="136"/>
      <c r="G590" s="139"/>
      <c r="H590" s="140"/>
      <c r="I590" s="141"/>
      <c r="J590" s="354" t="s">
        <v>390</v>
      </c>
      <c r="K590" s="354"/>
      <c r="L590" s="354"/>
      <c r="M590" s="354"/>
      <c r="N590" s="276"/>
      <c r="O590" s="276"/>
      <c r="P590" s="276"/>
      <c r="Q590" s="7"/>
      <c r="R590" s="7"/>
      <c r="S590" s="7"/>
      <c r="T590" s="7"/>
      <c r="U590" s="7"/>
      <c r="V590" s="7"/>
      <c r="W590" s="7"/>
    </row>
    <row r="591" spans="1:23" ht="15">
      <c r="A591" s="143"/>
      <c r="B591" s="144"/>
      <c r="C591" s="144"/>
      <c r="D591" s="145"/>
      <c r="E591" s="146"/>
      <c r="F591" s="144"/>
      <c r="G591" s="147"/>
      <c r="H591" s="148"/>
      <c r="I591" s="149"/>
      <c r="J591" s="150"/>
      <c r="K591" s="144"/>
      <c r="L591" s="144"/>
      <c r="M591" s="151"/>
      <c r="N591" s="151"/>
      <c r="O591" s="151"/>
      <c r="P591" s="151"/>
      <c r="Q591" s="7"/>
      <c r="R591" s="7"/>
      <c r="S591" s="7"/>
      <c r="T591" s="7"/>
      <c r="U591" s="7"/>
      <c r="V591" s="7"/>
      <c r="W591" s="7"/>
    </row>
    <row r="592" spans="1:23" ht="15.75">
      <c r="A592" s="347" t="s">
        <v>841</v>
      </c>
      <c r="B592" s="347"/>
      <c r="C592" s="347"/>
      <c r="D592" s="348" t="s">
        <v>843</v>
      </c>
      <c r="E592" s="348"/>
      <c r="F592" s="348"/>
      <c r="G592" s="348"/>
      <c r="H592" s="348"/>
      <c r="I592" s="348"/>
      <c r="J592" s="349" t="s">
        <v>391</v>
      </c>
      <c r="K592" s="349"/>
      <c r="L592" s="349"/>
      <c r="M592" s="349"/>
      <c r="N592" s="277"/>
      <c r="O592" s="277"/>
      <c r="P592" s="277"/>
      <c r="Q592" s="7"/>
      <c r="R592" s="7"/>
      <c r="S592" s="7"/>
      <c r="T592" s="7"/>
      <c r="U592" s="7"/>
      <c r="V592" s="7"/>
      <c r="W592" s="7"/>
    </row>
    <row r="593" spans="1:23" ht="15.75" thickBot="1">
      <c r="A593" s="355" t="s">
        <v>842</v>
      </c>
      <c r="B593" s="355"/>
      <c r="C593" s="355"/>
      <c r="D593" s="356" t="s">
        <v>392</v>
      </c>
      <c r="E593" s="356"/>
      <c r="F593" s="356"/>
      <c r="G593" s="356"/>
      <c r="H593" s="356"/>
      <c r="I593" s="356"/>
      <c r="J593" s="357" t="s">
        <v>393</v>
      </c>
      <c r="K593" s="357"/>
      <c r="L593" s="357"/>
      <c r="M593" s="357"/>
      <c r="N593" s="275"/>
      <c r="O593" s="275"/>
      <c r="P593" s="275"/>
      <c r="Q593" s="7"/>
      <c r="R593" s="7"/>
      <c r="S593" s="7"/>
      <c r="T593" s="7"/>
      <c r="U593" s="7"/>
      <c r="V593" s="7"/>
      <c r="W593" s="7"/>
    </row>
    <row r="594" spans="1:23" ht="15" thickTop="1">
      <c r="A594" s="154"/>
      <c r="B594" s="154"/>
      <c r="C594" s="154"/>
      <c r="D594" s="154"/>
      <c r="E594" s="155"/>
      <c r="F594" s="154"/>
      <c r="G594" s="155"/>
      <c r="H594" s="156"/>
      <c r="I594" s="156"/>
      <c r="J594" s="154"/>
      <c r="K594" s="154"/>
      <c r="L594" s="154"/>
      <c r="M594" s="154"/>
      <c r="N594" s="154"/>
      <c r="O594" s="154"/>
      <c r="P594" s="154"/>
      <c r="Q594" s="7"/>
      <c r="R594" s="7"/>
      <c r="S594" s="7"/>
      <c r="T594" s="7"/>
      <c r="U594" s="7"/>
      <c r="V594" s="7"/>
      <c r="W594" s="7"/>
    </row>
    <row r="595" spans="1:23" ht="14.25">
      <c r="A595" s="154" t="s">
        <v>394</v>
      </c>
      <c r="B595" s="154"/>
      <c r="C595" s="154"/>
      <c r="D595" s="154"/>
      <c r="E595" s="155"/>
      <c r="F595" s="154"/>
      <c r="G595" s="155"/>
      <c r="H595" s="156"/>
      <c r="I595" s="156"/>
      <c r="J595" s="154"/>
      <c r="K595" s="154"/>
      <c r="L595" s="154"/>
      <c r="M595" s="154"/>
      <c r="N595" s="154"/>
      <c r="O595" s="154"/>
      <c r="P595" s="154"/>
      <c r="Q595" s="7"/>
      <c r="R595" s="7"/>
      <c r="S595" s="7"/>
      <c r="T595" s="7"/>
      <c r="U595" s="7"/>
      <c r="V595" s="7"/>
      <c r="W595" s="7"/>
    </row>
    <row r="596" spans="1:23" ht="14.25">
      <c r="A596" s="358" t="s">
        <v>395</v>
      </c>
      <c r="B596" s="358"/>
      <c r="C596" s="154">
        <f>Total!B37</f>
        <v>57589</v>
      </c>
      <c r="D596" s="157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358" t="s">
        <v>396</v>
      </c>
      <c r="B597" s="358"/>
      <c r="C597" s="158">
        <f>Total!C37</f>
        <v>6904</v>
      </c>
      <c r="D597" s="159"/>
      <c r="E597" s="160"/>
      <c r="F597" s="7"/>
      <c r="G597" s="160"/>
      <c r="H597" s="161"/>
      <c r="I597" s="161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>
      <c r="C598" s="35">
        <f>SUM(C596:C597)</f>
        <v>64493</v>
      </c>
    </row>
  </sheetData>
  <sheetProtection selectLockedCells="1" selectUnlockedCells="1"/>
  <mergeCells count="79">
    <mergeCell ref="A585:E585"/>
    <mergeCell ref="L580:M580"/>
    <mergeCell ref="A581:E581"/>
    <mergeCell ref="A582:E582"/>
    <mergeCell ref="A583:E583"/>
    <mergeCell ref="A584:E584"/>
    <mergeCell ref="A597:B597"/>
    <mergeCell ref="A586:E586"/>
    <mergeCell ref="A587:E587"/>
    <mergeCell ref="A588:M588"/>
    <mergeCell ref="A589:M589"/>
    <mergeCell ref="J590:M590"/>
    <mergeCell ref="A592:C592"/>
    <mergeCell ref="D592:I592"/>
    <mergeCell ref="J592:M592"/>
    <mergeCell ref="A593:C593"/>
    <mergeCell ref="D593:I593"/>
    <mergeCell ref="J593:M593"/>
    <mergeCell ref="A596:B596"/>
    <mergeCell ref="A572:F572"/>
    <mergeCell ref="A573:A577"/>
    <mergeCell ref="A578:F578"/>
    <mergeCell ref="A579:G579"/>
    <mergeCell ref="A580:E580"/>
    <mergeCell ref="G580:K580"/>
    <mergeCell ref="A380:G380"/>
    <mergeCell ref="A381:A571"/>
    <mergeCell ref="H481:H483"/>
    <mergeCell ref="H506:H507"/>
    <mergeCell ref="I560:I561"/>
    <mergeCell ref="H562:H563"/>
    <mergeCell ref="A248:F248"/>
    <mergeCell ref="A249:A379"/>
    <mergeCell ref="G250:G260"/>
    <mergeCell ref="N250:O250"/>
    <mergeCell ref="N252:O252"/>
    <mergeCell ref="B287:G287"/>
    <mergeCell ref="N288:O288"/>
    <mergeCell ref="B324:G324"/>
    <mergeCell ref="N325:O325"/>
    <mergeCell ref="B379:G379"/>
    <mergeCell ref="G288:G290"/>
    <mergeCell ref="B339:G339"/>
    <mergeCell ref="N136:O136"/>
    <mergeCell ref="N140:O140"/>
    <mergeCell ref="B181:G181"/>
    <mergeCell ref="N182:O182"/>
    <mergeCell ref="G183:G190"/>
    <mergeCell ref="N184:O184"/>
    <mergeCell ref="B107:G107"/>
    <mergeCell ref="A108:F108"/>
    <mergeCell ref="A109:A247"/>
    <mergeCell ref="G110:G117"/>
    <mergeCell ref="B134:G134"/>
    <mergeCell ref="G135:G140"/>
    <mergeCell ref="B210:G210"/>
    <mergeCell ref="B247:G247"/>
    <mergeCell ref="B229:G229"/>
    <mergeCell ref="A13:A107"/>
    <mergeCell ref="G75:G80"/>
    <mergeCell ref="N49:O49"/>
    <mergeCell ref="N51:N57"/>
    <mergeCell ref="N8:O9"/>
    <mergeCell ref="P8:P11"/>
    <mergeCell ref="C9:F9"/>
    <mergeCell ref="D10:F10"/>
    <mergeCell ref="D11:F11"/>
    <mergeCell ref="N14:O14"/>
    <mergeCell ref="H69:H70"/>
    <mergeCell ref="B74:G74"/>
    <mergeCell ref="A3:K3"/>
    <mergeCell ref="B7:I7"/>
    <mergeCell ref="A8:G8"/>
    <mergeCell ref="H8:I9"/>
    <mergeCell ref="J8:K9"/>
    <mergeCell ref="D12:F12"/>
    <mergeCell ref="G14:G20"/>
    <mergeCell ref="B48:G48"/>
    <mergeCell ref="G49:G65"/>
  </mergeCells>
  <printOptions horizontalCentered="1"/>
  <pageMargins left="0.4" right="0.4" top="0.67" bottom="0.4" header="0.95" footer="0.51180555555555551"/>
  <pageSetup paperSize="9" scale="53" firstPageNumber="0" orientation="portrait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AE600"/>
  <sheetViews>
    <sheetView zoomScale="80" zoomScaleNormal="80" workbookViewId="0">
      <pane xSplit="6" ySplit="12" topLeftCell="G15" activePane="bottomRight" state="frozen"/>
      <selection pane="topRight" activeCell="G1" sqref="G1"/>
      <selection pane="bottomLeft" activeCell="A575" sqref="A575"/>
      <selection pane="bottomRight" activeCell="H382" sqref="H382:I382"/>
    </sheetView>
  </sheetViews>
  <sheetFormatPr defaultColWidth="11.5703125" defaultRowHeight="12.75"/>
  <cols>
    <col min="1" max="1" width="9" customWidth="1"/>
    <col min="2" max="2" width="32.140625" customWidth="1"/>
    <col min="3" max="3" width="15" customWidth="1"/>
    <col min="4" max="4" width="14" customWidth="1"/>
    <col min="5" max="5" width="9.5703125" customWidth="1"/>
    <col min="6" max="6" width="3.140625" customWidth="1"/>
    <col min="7" max="7" width="20.28515625" customWidth="1"/>
    <col min="8" max="11" width="9" customWidth="1"/>
    <col min="12" max="13" width="8" customWidth="1"/>
    <col min="14" max="16" width="7.42578125" customWidth="1"/>
  </cols>
  <sheetData>
    <row r="1" spans="1:31" ht="15.75">
      <c r="A1" s="1" t="s">
        <v>0</v>
      </c>
      <c r="B1" s="2"/>
      <c r="C1" s="3"/>
      <c r="D1" s="3"/>
      <c r="E1" s="4"/>
      <c r="F1" s="3"/>
      <c r="G1" s="5"/>
      <c r="H1" s="6"/>
      <c r="I1" s="6"/>
      <c r="J1" s="3"/>
      <c r="K1" s="3"/>
      <c r="L1" s="3"/>
      <c r="M1" s="3"/>
      <c r="N1" s="3"/>
      <c r="O1" s="3"/>
      <c r="P1" s="3"/>
      <c r="Q1" s="7"/>
      <c r="R1" s="7"/>
      <c r="S1" s="7"/>
      <c r="T1" s="7"/>
      <c r="U1" s="7"/>
      <c r="V1" s="7"/>
      <c r="W1" s="7"/>
    </row>
    <row r="2" spans="1:31" ht="15.75">
      <c r="A2" s="1" t="s">
        <v>1</v>
      </c>
      <c r="B2" s="8"/>
      <c r="C2" s="3"/>
      <c r="D2" s="3"/>
      <c r="E2" s="4"/>
      <c r="F2" s="3"/>
      <c r="G2" s="5"/>
      <c r="H2" s="6"/>
      <c r="I2" s="6"/>
      <c r="J2" s="3"/>
      <c r="K2" s="9"/>
      <c r="L2" s="9"/>
      <c r="M2" s="9"/>
      <c r="N2" s="9"/>
      <c r="O2" s="9"/>
      <c r="P2" s="9"/>
      <c r="Q2" s="7"/>
      <c r="R2" s="7"/>
      <c r="S2" s="7"/>
      <c r="T2" s="7"/>
      <c r="U2" s="7"/>
      <c r="V2" s="7"/>
      <c r="W2" s="7"/>
    </row>
    <row r="3" spans="1:31" ht="18">
      <c r="A3" s="305" t="s">
        <v>2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7"/>
    </row>
    <row r="4" spans="1:3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7"/>
      <c r="R4" s="7"/>
      <c r="S4" s="7"/>
      <c r="T4" s="7"/>
      <c r="U4" s="7"/>
      <c r="V4" s="7"/>
      <c r="W4" s="7"/>
    </row>
    <row r="5" spans="1:31" ht="15.75">
      <c r="A5" s="3"/>
      <c r="B5" s="12" t="s">
        <v>3</v>
      </c>
      <c r="C5" s="13">
        <v>8</v>
      </c>
      <c r="D5" s="13"/>
      <c r="E5" s="14"/>
      <c r="F5" s="13"/>
      <c r="G5" s="15"/>
      <c r="H5" s="16"/>
      <c r="I5" s="17"/>
      <c r="J5" s="3"/>
      <c r="K5" s="3"/>
      <c r="L5" s="3"/>
      <c r="M5" s="3"/>
      <c r="N5" s="3"/>
      <c r="O5" s="3"/>
      <c r="P5" s="3"/>
      <c r="Q5" s="7"/>
      <c r="R5" s="7" t="s">
        <v>4</v>
      </c>
      <c r="S5" s="7" t="s">
        <v>5</v>
      </c>
      <c r="T5" s="7" t="s">
        <v>6</v>
      </c>
      <c r="U5" s="7" t="s">
        <v>7</v>
      </c>
      <c r="V5" s="7" t="s">
        <v>8</v>
      </c>
      <c r="W5" s="7" t="s">
        <v>9</v>
      </c>
      <c r="Y5" s="7"/>
      <c r="Z5" s="7" t="s">
        <v>4</v>
      </c>
      <c r="AA5" s="7" t="s">
        <v>10</v>
      </c>
      <c r="AB5" s="7" t="s">
        <v>11</v>
      </c>
      <c r="AC5" s="7" t="s">
        <v>12</v>
      </c>
      <c r="AD5" s="7" t="s">
        <v>13</v>
      </c>
      <c r="AE5" s="7" t="s">
        <v>14</v>
      </c>
    </row>
    <row r="6" spans="1:31" ht="15.75">
      <c r="A6" s="3"/>
      <c r="B6" s="18" t="s">
        <v>15</v>
      </c>
      <c r="C6" s="19" t="s">
        <v>901</v>
      </c>
      <c r="D6" s="19"/>
      <c r="E6" s="20"/>
      <c r="F6" s="19"/>
      <c r="G6" s="21"/>
      <c r="H6" s="22"/>
      <c r="I6" s="23"/>
      <c r="J6" s="3"/>
      <c r="K6" s="3"/>
      <c r="L6" s="3"/>
      <c r="M6" s="3"/>
      <c r="N6" s="3"/>
      <c r="O6" s="3"/>
      <c r="P6" s="3"/>
      <c r="Q6" s="7">
        <f>+J581</f>
        <v>0</v>
      </c>
      <c r="R6" s="7"/>
      <c r="S6" s="7"/>
      <c r="T6" s="7"/>
      <c r="U6" s="7"/>
      <c r="V6" s="7"/>
      <c r="W6" s="7"/>
      <c r="Y6" s="7">
        <f>+K581</f>
        <v>0</v>
      </c>
      <c r="Z6" s="7"/>
      <c r="AA6" s="7"/>
      <c r="AB6" s="7"/>
      <c r="AC6" s="7"/>
      <c r="AD6" s="7"/>
      <c r="AE6" s="7"/>
    </row>
    <row r="7" spans="1:31">
      <c r="A7" s="3"/>
      <c r="B7" s="306" t="s">
        <v>800</v>
      </c>
      <c r="C7" s="307"/>
      <c r="D7" s="307"/>
      <c r="E7" s="307"/>
      <c r="F7" s="307"/>
      <c r="G7" s="307"/>
      <c r="H7" s="307"/>
      <c r="I7" s="307"/>
      <c r="J7" s="3"/>
      <c r="K7" s="3"/>
      <c r="L7" s="3"/>
      <c r="M7" s="3"/>
      <c r="N7" s="3"/>
      <c r="O7" s="3"/>
      <c r="P7" s="3"/>
      <c r="Q7" s="7">
        <f>R6+S6+T6+U6+V6+W6</f>
        <v>0</v>
      </c>
      <c r="R7" s="7"/>
      <c r="S7" s="7"/>
      <c r="T7" s="7"/>
      <c r="U7" s="7"/>
      <c r="V7" s="7"/>
      <c r="W7" s="7"/>
      <c r="Y7" s="7">
        <f>+Z6+AA6+AB6+AC6+AD6+AE6+AF6+AG6+AH6+AI6</f>
        <v>0</v>
      </c>
      <c r="Z7" s="7"/>
      <c r="AA7" s="7"/>
      <c r="AB7" s="7"/>
      <c r="AC7" s="7"/>
      <c r="AD7" s="7"/>
      <c r="AE7" s="7"/>
    </row>
    <row r="8" spans="1:31">
      <c r="A8" s="308" t="s">
        <v>17</v>
      </c>
      <c r="B8" s="308"/>
      <c r="C8" s="308"/>
      <c r="D8" s="308"/>
      <c r="E8" s="308"/>
      <c r="F8" s="308"/>
      <c r="G8" s="308"/>
      <c r="H8" s="309" t="s">
        <v>18</v>
      </c>
      <c r="I8" s="309"/>
      <c r="J8" s="309" t="s">
        <v>19</v>
      </c>
      <c r="K8" s="309"/>
      <c r="L8" s="24" t="s">
        <v>20</v>
      </c>
      <c r="M8" s="25" t="s">
        <v>20</v>
      </c>
      <c r="N8" s="310" t="s">
        <v>21</v>
      </c>
      <c r="O8" s="310"/>
      <c r="P8" s="311" t="s">
        <v>22</v>
      </c>
      <c r="Q8" s="7">
        <f>+Q6-Q7</f>
        <v>0</v>
      </c>
      <c r="R8" s="7" t="s">
        <v>23</v>
      </c>
      <c r="S8" s="7"/>
      <c r="T8" s="7"/>
      <c r="U8" s="7"/>
      <c r="V8" s="7"/>
      <c r="W8" s="7"/>
      <c r="Y8" s="7">
        <f>+Y6-Y7</f>
        <v>0</v>
      </c>
      <c r="Z8" s="7"/>
      <c r="AA8" s="7"/>
      <c r="AB8" s="7"/>
      <c r="AC8" s="7"/>
      <c r="AD8" s="7"/>
      <c r="AE8" s="7"/>
    </row>
    <row r="9" spans="1:31" ht="15.75">
      <c r="A9" s="26"/>
      <c r="B9" s="27"/>
      <c r="C9" s="312" t="s">
        <v>24</v>
      </c>
      <c r="D9" s="312"/>
      <c r="E9" s="312"/>
      <c r="F9" s="312"/>
      <c r="G9" s="29"/>
      <c r="H9" s="309"/>
      <c r="I9" s="309"/>
      <c r="J9" s="309"/>
      <c r="K9" s="309"/>
      <c r="L9" s="30" t="s">
        <v>25</v>
      </c>
      <c r="M9" s="31" t="s">
        <v>25</v>
      </c>
      <c r="N9" s="310"/>
      <c r="O9" s="310"/>
      <c r="P9" s="311"/>
      <c r="Q9" s="7"/>
      <c r="R9" s="7"/>
      <c r="S9" s="7"/>
      <c r="T9" s="7"/>
      <c r="U9" s="7"/>
      <c r="V9" s="7"/>
      <c r="W9" s="7"/>
    </row>
    <row r="10" spans="1:31" ht="15.75">
      <c r="A10" s="26"/>
      <c r="B10" s="27"/>
      <c r="C10" s="28"/>
      <c r="D10" s="312"/>
      <c r="E10" s="312"/>
      <c r="F10" s="312"/>
      <c r="G10" s="29"/>
      <c r="H10" s="32" t="s">
        <v>26</v>
      </c>
      <c r="I10" s="32" t="s">
        <v>25</v>
      </c>
      <c r="J10" s="32" t="s">
        <v>26</v>
      </c>
      <c r="K10" s="32" t="s">
        <v>25</v>
      </c>
      <c r="L10" s="33" t="s">
        <v>18</v>
      </c>
      <c r="M10" s="34" t="s">
        <v>19</v>
      </c>
      <c r="N10" s="34"/>
      <c r="O10" s="34" t="s">
        <v>27</v>
      </c>
      <c r="P10" s="311"/>
      <c r="Q10" s="7"/>
      <c r="R10" s="7"/>
      <c r="S10" s="7"/>
      <c r="T10" s="7"/>
      <c r="U10" s="7"/>
      <c r="V10" s="7"/>
      <c r="W10" s="7"/>
      <c r="X10" s="35"/>
      <c r="Y10" s="35"/>
    </row>
    <row r="11" spans="1:31" ht="15.2" customHeight="1">
      <c r="A11" s="36" t="s">
        <v>28</v>
      </c>
      <c r="B11" s="37" t="s">
        <v>29</v>
      </c>
      <c r="C11" s="37" t="s">
        <v>30</v>
      </c>
      <c r="D11" s="313" t="s">
        <v>31</v>
      </c>
      <c r="E11" s="313"/>
      <c r="F11" s="313"/>
      <c r="G11" s="38" t="s">
        <v>32</v>
      </c>
      <c r="H11" s="39" t="s">
        <v>33</v>
      </c>
      <c r="I11" s="39" t="s">
        <v>33</v>
      </c>
      <c r="J11" s="40" t="s">
        <v>34</v>
      </c>
      <c r="K11" s="40" t="s">
        <v>34</v>
      </c>
      <c r="L11" s="37"/>
      <c r="M11" s="41"/>
      <c r="N11" s="41" t="s">
        <v>35</v>
      </c>
      <c r="O11" s="41" t="s">
        <v>35</v>
      </c>
      <c r="P11" s="311"/>
      <c r="Q11" s="7"/>
      <c r="R11" s="7"/>
      <c r="S11" s="7"/>
      <c r="T11" s="7"/>
      <c r="U11" s="7"/>
      <c r="V11" s="7"/>
      <c r="W11" s="7"/>
    </row>
    <row r="12" spans="1:31" ht="15.2" customHeight="1" thickBot="1">
      <c r="A12" s="42">
        <v>1</v>
      </c>
      <c r="B12" s="43">
        <v>2</v>
      </c>
      <c r="C12" s="43">
        <v>3</v>
      </c>
      <c r="D12" s="301">
        <v>4</v>
      </c>
      <c r="E12" s="301"/>
      <c r="F12" s="301"/>
      <c r="G12" s="44">
        <v>5</v>
      </c>
      <c r="H12" s="45">
        <v>6</v>
      </c>
      <c r="I12" s="45">
        <v>7</v>
      </c>
      <c r="J12" s="43">
        <v>8</v>
      </c>
      <c r="K12" s="43">
        <v>9</v>
      </c>
      <c r="L12" s="43">
        <v>10</v>
      </c>
      <c r="M12" s="46">
        <v>11</v>
      </c>
      <c r="N12" s="46"/>
      <c r="O12" s="46"/>
      <c r="P12" s="46"/>
      <c r="Q12" s="7"/>
      <c r="R12" s="7"/>
      <c r="S12" s="7"/>
      <c r="T12" s="7"/>
      <c r="U12" s="7"/>
      <c r="V12" s="7"/>
      <c r="W12" s="7"/>
      <c r="AA12" s="35"/>
    </row>
    <row r="13" spans="1:31" ht="12.75" hidden="1" customHeight="1">
      <c r="A13" s="325" t="s">
        <v>36</v>
      </c>
      <c r="B13" s="47" t="s">
        <v>37</v>
      </c>
      <c r="C13" s="48"/>
      <c r="D13" s="49"/>
      <c r="E13" s="50"/>
      <c r="F13" s="51"/>
      <c r="G13" s="52"/>
      <c r="H13" s="53"/>
      <c r="I13" s="53"/>
      <c r="J13" s="54"/>
      <c r="K13" s="55"/>
      <c r="L13" s="55"/>
      <c r="M13" s="56"/>
      <c r="N13" s="56"/>
      <c r="O13" s="56"/>
      <c r="P13" s="56"/>
      <c r="Q13" s="7"/>
      <c r="R13" s="7"/>
      <c r="S13" s="7"/>
      <c r="T13" s="7"/>
      <c r="U13" s="7"/>
      <c r="V13" s="7"/>
      <c r="W13" s="7"/>
    </row>
    <row r="14" spans="1:31" ht="15.2" customHeight="1">
      <c r="A14" s="325"/>
      <c r="B14" s="57" t="s">
        <v>37</v>
      </c>
      <c r="C14" s="58"/>
      <c r="D14" s="59"/>
      <c r="E14" s="60"/>
      <c r="F14" s="61"/>
      <c r="G14" s="384" t="s">
        <v>910</v>
      </c>
      <c r="H14" s="62">
        <v>200</v>
      </c>
      <c r="I14" s="63"/>
      <c r="J14" s="63"/>
      <c r="K14" s="55"/>
      <c r="L14" s="55"/>
      <c r="M14" s="56"/>
      <c r="N14" s="56"/>
      <c r="O14" s="56"/>
      <c r="P14" s="56"/>
      <c r="Q14" s="7"/>
      <c r="R14" s="7"/>
      <c r="S14" s="7"/>
      <c r="T14" s="7"/>
      <c r="U14" s="7"/>
      <c r="V14" s="7"/>
      <c r="W14" s="7"/>
    </row>
    <row r="15" spans="1:31" ht="15.2" customHeight="1">
      <c r="A15" s="325"/>
      <c r="B15" s="57" t="s">
        <v>38</v>
      </c>
      <c r="C15" s="58"/>
      <c r="D15" s="59"/>
      <c r="E15" s="60"/>
      <c r="F15" s="61"/>
      <c r="G15" s="384"/>
      <c r="H15" s="62">
        <v>200</v>
      </c>
      <c r="I15" s="63">
        <v>200</v>
      </c>
      <c r="J15" s="63"/>
      <c r="K15" s="55"/>
      <c r="L15" s="55"/>
      <c r="M15" s="56"/>
      <c r="N15" s="56"/>
      <c r="O15" s="56"/>
      <c r="P15" s="56"/>
      <c r="Q15" s="7"/>
      <c r="R15" s="7"/>
      <c r="S15" s="7"/>
      <c r="T15" s="7"/>
      <c r="U15" s="7"/>
      <c r="V15" s="7"/>
      <c r="W15" s="7"/>
    </row>
    <row r="16" spans="1:31" ht="12.75" customHeight="1">
      <c r="A16" s="325"/>
      <c r="B16" s="57" t="s">
        <v>39</v>
      </c>
      <c r="C16" s="58"/>
      <c r="D16" s="59"/>
      <c r="E16" s="60"/>
      <c r="F16" s="61"/>
      <c r="G16" s="384"/>
      <c r="H16" s="62">
        <v>500</v>
      </c>
      <c r="I16" s="62">
        <v>470</v>
      </c>
      <c r="J16" s="63"/>
      <c r="K16" s="55"/>
      <c r="L16" s="55"/>
      <c r="M16" s="56"/>
      <c r="N16" s="56"/>
      <c r="O16" s="56"/>
      <c r="P16" s="56"/>
      <c r="Q16" s="7"/>
      <c r="R16" s="7"/>
      <c r="S16" s="7"/>
      <c r="T16" s="7"/>
      <c r="U16" s="7"/>
      <c r="V16" s="7"/>
      <c r="W16" s="7"/>
    </row>
    <row r="17" spans="1:23" ht="12.75" customHeight="1">
      <c r="A17" s="325"/>
      <c r="B17" s="57" t="s">
        <v>40</v>
      </c>
      <c r="C17" s="58"/>
      <c r="D17" s="59"/>
      <c r="E17" s="60"/>
      <c r="F17" s="61"/>
      <c r="G17" s="384"/>
      <c r="H17" s="62">
        <v>400</v>
      </c>
      <c r="I17" s="62">
        <v>400</v>
      </c>
      <c r="J17" s="63"/>
      <c r="K17" s="55"/>
      <c r="L17" s="55"/>
      <c r="M17" s="56"/>
      <c r="N17" s="56"/>
      <c r="O17" s="56"/>
      <c r="P17" s="56"/>
      <c r="Q17" s="7"/>
      <c r="R17" s="7"/>
      <c r="S17" s="7"/>
      <c r="T17" s="7"/>
      <c r="U17" s="7"/>
      <c r="V17" s="7"/>
      <c r="W17" s="7"/>
    </row>
    <row r="18" spans="1:23" ht="15.2" customHeight="1" thickBot="1">
      <c r="A18" s="325"/>
      <c r="B18" s="57" t="s">
        <v>41</v>
      </c>
      <c r="C18" s="58"/>
      <c r="D18" s="59"/>
      <c r="E18" s="60"/>
      <c r="F18" s="61"/>
      <c r="G18" s="384"/>
      <c r="H18" s="62">
        <v>200</v>
      </c>
      <c r="I18" s="62"/>
      <c r="J18" s="63"/>
      <c r="K18" s="55"/>
      <c r="L18" s="55"/>
      <c r="M18" s="56"/>
      <c r="N18" s="56"/>
      <c r="O18" s="56"/>
      <c r="P18" s="56"/>
      <c r="Q18" s="7"/>
      <c r="R18" s="7"/>
      <c r="S18" s="7"/>
      <c r="T18" s="7"/>
      <c r="U18" s="7"/>
      <c r="V18" s="7"/>
      <c r="W18" s="7"/>
    </row>
    <row r="19" spans="1:23" ht="12.75" hidden="1" customHeight="1">
      <c r="A19" s="325"/>
      <c r="B19" s="57" t="s">
        <v>485</v>
      </c>
      <c r="C19" s="58"/>
      <c r="D19" s="59"/>
      <c r="E19" s="60"/>
      <c r="F19" s="61"/>
      <c r="G19" s="384"/>
      <c r="H19" s="62"/>
      <c r="I19" s="62"/>
      <c r="J19" s="63"/>
      <c r="K19" s="55"/>
      <c r="L19" s="55"/>
      <c r="M19" s="56"/>
      <c r="N19" s="56"/>
      <c r="O19" s="56"/>
      <c r="P19" s="56"/>
      <c r="Q19" s="7"/>
      <c r="R19" s="7"/>
      <c r="S19" s="7"/>
      <c r="T19" s="7"/>
      <c r="U19" s="7"/>
      <c r="V19" s="7"/>
      <c r="W19" s="7"/>
    </row>
    <row r="20" spans="1:23" ht="12.75" hidden="1" customHeight="1">
      <c r="A20" s="325"/>
      <c r="B20" s="57" t="s">
        <v>118</v>
      </c>
      <c r="C20" s="58" t="s">
        <v>42</v>
      </c>
      <c r="D20" s="59" t="s">
        <v>126</v>
      </c>
      <c r="E20" s="60"/>
      <c r="F20" s="61"/>
      <c r="G20" s="384"/>
      <c r="H20" s="64"/>
      <c r="I20" s="64"/>
      <c r="J20" s="63"/>
      <c r="K20" s="55"/>
      <c r="L20" s="55"/>
      <c r="M20" s="56"/>
      <c r="N20" s="56"/>
      <c r="O20" s="56"/>
      <c r="P20" s="56"/>
      <c r="Q20" s="7"/>
      <c r="R20" s="7"/>
      <c r="S20" s="7"/>
      <c r="T20" s="7"/>
      <c r="U20" s="7"/>
      <c r="V20" s="7"/>
      <c r="W20" s="7"/>
    </row>
    <row r="21" spans="1:23" ht="12.75" hidden="1" customHeight="1">
      <c r="A21" s="325"/>
      <c r="B21" s="57" t="s">
        <v>38</v>
      </c>
      <c r="C21" s="58" t="s">
        <v>42</v>
      </c>
      <c r="D21" s="59" t="s">
        <v>43</v>
      </c>
      <c r="E21" s="60"/>
      <c r="F21" s="61"/>
      <c r="G21" s="65"/>
      <c r="H21" s="64"/>
      <c r="I21" s="64"/>
      <c r="J21" s="63"/>
      <c r="K21" s="55"/>
      <c r="L21" s="55"/>
      <c r="M21" s="56"/>
      <c r="N21" s="56"/>
      <c r="O21" s="56"/>
      <c r="P21" s="56"/>
      <c r="Q21" s="7"/>
      <c r="R21" s="7"/>
      <c r="S21" s="7"/>
      <c r="T21" s="7"/>
      <c r="U21" s="7"/>
      <c r="V21" s="7"/>
      <c r="W21" s="7"/>
    </row>
    <row r="22" spans="1:23" ht="12.75" hidden="1" customHeight="1">
      <c r="A22" s="325"/>
      <c r="B22" s="57" t="s">
        <v>37</v>
      </c>
      <c r="C22" s="58"/>
      <c r="D22" s="59"/>
      <c r="E22" s="60"/>
      <c r="F22" s="61"/>
      <c r="G22" s="65"/>
      <c r="H22" s="62"/>
      <c r="I22" s="62"/>
      <c r="J22" s="63"/>
      <c r="K22" s="55"/>
      <c r="L22" s="55"/>
      <c r="M22" s="56"/>
      <c r="N22" s="56"/>
      <c r="O22" s="56"/>
      <c r="P22" s="56"/>
      <c r="Q22" s="7"/>
      <c r="R22" s="7"/>
      <c r="S22" s="7"/>
      <c r="T22" s="7"/>
      <c r="U22" s="7"/>
      <c r="V22" s="7"/>
      <c r="W22" s="7"/>
    </row>
    <row r="23" spans="1:23" ht="12.75" hidden="1" customHeight="1">
      <c r="A23" s="325"/>
      <c r="B23" s="57" t="s">
        <v>41</v>
      </c>
      <c r="C23" s="58"/>
      <c r="D23" s="59"/>
      <c r="E23" s="60"/>
      <c r="F23" s="61"/>
      <c r="G23" s="65"/>
      <c r="H23" s="62"/>
      <c r="I23" s="62"/>
      <c r="J23" s="58"/>
      <c r="K23" s="55"/>
      <c r="L23" s="55"/>
      <c r="M23" s="56"/>
      <c r="N23" s="56"/>
      <c r="O23" s="56"/>
      <c r="P23" s="56"/>
      <c r="Q23" s="7"/>
      <c r="R23" s="7"/>
      <c r="S23" s="7"/>
      <c r="T23" s="7"/>
      <c r="U23" s="7"/>
      <c r="V23" s="7"/>
      <c r="W23" s="7"/>
    </row>
    <row r="24" spans="1:23" ht="12.75" hidden="1" customHeight="1">
      <c r="A24" s="325"/>
      <c r="B24" s="57" t="s">
        <v>44</v>
      </c>
      <c r="C24" s="58"/>
      <c r="D24" s="59"/>
      <c r="E24" s="60"/>
      <c r="F24" s="61"/>
      <c r="G24" s="65"/>
      <c r="H24" s="62"/>
      <c r="I24" s="62"/>
      <c r="J24" s="58"/>
      <c r="K24" s="55"/>
      <c r="L24" s="55"/>
      <c r="M24" s="56"/>
      <c r="N24" s="56"/>
      <c r="O24" s="56"/>
      <c r="P24" s="56"/>
      <c r="Q24" s="7"/>
      <c r="R24" s="7"/>
      <c r="S24" s="7"/>
      <c r="T24" s="7"/>
      <c r="U24" s="7"/>
      <c r="V24" s="7"/>
      <c r="W24" s="7"/>
    </row>
    <row r="25" spans="1:23" ht="12.75" hidden="1" customHeight="1">
      <c r="A25" s="325"/>
      <c r="B25" s="57" t="s">
        <v>41</v>
      </c>
      <c r="C25" s="58"/>
      <c r="D25" s="59"/>
      <c r="E25" s="60"/>
      <c r="F25" s="61"/>
      <c r="G25" s="65"/>
      <c r="H25" s="62"/>
      <c r="I25" s="62"/>
      <c r="J25" s="58"/>
      <c r="K25" s="55"/>
      <c r="L25" s="55"/>
      <c r="M25" s="56"/>
      <c r="N25" s="56"/>
      <c r="O25" s="56"/>
      <c r="P25" s="56"/>
      <c r="Q25" s="7"/>
      <c r="R25" s="7"/>
      <c r="S25" s="7"/>
      <c r="T25" s="7"/>
      <c r="U25" s="7"/>
      <c r="V25" s="7"/>
      <c r="W25" s="7"/>
    </row>
    <row r="26" spans="1:23" ht="12.75" hidden="1" customHeight="1">
      <c r="A26" s="325"/>
      <c r="B26" s="57" t="s">
        <v>45</v>
      </c>
      <c r="C26" s="58"/>
      <c r="D26" s="59"/>
      <c r="E26" s="60"/>
      <c r="F26" s="61"/>
      <c r="G26" s="65"/>
      <c r="H26" s="62"/>
      <c r="I26" s="62"/>
      <c r="J26" s="58"/>
      <c r="K26" s="55"/>
      <c r="L26" s="55"/>
      <c r="M26" s="56"/>
      <c r="N26" s="56"/>
      <c r="O26" s="56"/>
      <c r="P26" s="56"/>
      <c r="Q26" s="7"/>
      <c r="R26" s="7"/>
      <c r="S26" s="7"/>
      <c r="T26" s="7"/>
      <c r="U26" s="7"/>
      <c r="V26" s="7"/>
      <c r="W26" s="7"/>
    </row>
    <row r="27" spans="1:23" ht="12.75" hidden="1" customHeight="1">
      <c r="A27" s="325"/>
      <c r="B27" s="57" t="s">
        <v>46</v>
      </c>
      <c r="C27" s="58"/>
      <c r="D27" s="59"/>
      <c r="E27" s="60"/>
      <c r="F27" s="61"/>
      <c r="G27" s="65"/>
      <c r="H27" s="64"/>
      <c r="I27" s="64"/>
      <c r="J27" s="58"/>
      <c r="K27" s="55"/>
      <c r="L27" s="55"/>
      <c r="M27" s="56"/>
      <c r="N27" s="56"/>
      <c r="O27" s="56"/>
      <c r="P27" s="56"/>
      <c r="Q27" s="7"/>
      <c r="R27" s="7"/>
      <c r="S27" s="7"/>
      <c r="T27" s="7"/>
      <c r="U27" s="7"/>
      <c r="V27" s="7"/>
      <c r="W27" s="7"/>
    </row>
    <row r="28" spans="1:23" ht="12.75" hidden="1" customHeight="1">
      <c r="A28" s="325"/>
      <c r="B28" s="57" t="s">
        <v>47</v>
      </c>
      <c r="C28" s="58"/>
      <c r="D28" s="59"/>
      <c r="E28" s="60"/>
      <c r="F28" s="61"/>
      <c r="G28" s="65"/>
      <c r="H28" s="64"/>
      <c r="I28" s="64"/>
      <c r="J28" s="66"/>
      <c r="K28" s="55"/>
      <c r="L28" s="55"/>
      <c r="M28" s="56"/>
      <c r="N28" s="56"/>
      <c r="O28" s="56"/>
      <c r="P28" s="56"/>
      <c r="Q28" s="7"/>
      <c r="R28" s="7"/>
      <c r="S28" s="7"/>
      <c r="T28" s="7"/>
      <c r="U28" s="7"/>
      <c r="V28" s="7"/>
      <c r="W28" s="7"/>
    </row>
    <row r="29" spans="1:23" ht="12.75" hidden="1" customHeight="1">
      <c r="A29" s="325"/>
      <c r="B29" s="57" t="s">
        <v>37</v>
      </c>
      <c r="C29" s="58" t="s">
        <v>42</v>
      </c>
      <c r="D29" s="59"/>
      <c r="E29" s="60"/>
      <c r="F29" s="61"/>
      <c r="G29" s="65"/>
      <c r="H29" s="62"/>
      <c r="I29" s="62"/>
      <c r="J29" s="58"/>
      <c r="K29" s="55"/>
      <c r="L29" s="55"/>
      <c r="M29" s="56"/>
      <c r="N29" s="56"/>
      <c r="O29" s="56"/>
      <c r="P29" s="56"/>
      <c r="Q29" s="7"/>
      <c r="R29" s="7"/>
      <c r="S29" s="7"/>
      <c r="T29" s="7"/>
      <c r="U29" s="7"/>
      <c r="V29" s="7"/>
      <c r="W29" s="7"/>
    </row>
    <row r="30" spans="1:23" ht="12.75" hidden="1" customHeight="1">
      <c r="A30" s="325"/>
      <c r="B30" s="57" t="s">
        <v>38</v>
      </c>
      <c r="C30" s="58" t="s">
        <v>42</v>
      </c>
      <c r="D30" s="59"/>
      <c r="E30" s="60"/>
      <c r="F30" s="61"/>
      <c r="G30" s="65"/>
      <c r="H30" s="62"/>
      <c r="I30" s="62"/>
      <c r="J30" s="58"/>
      <c r="K30" s="55"/>
      <c r="L30" s="55"/>
      <c r="M30" s="56"/>
      <c r="N30" s="56"/>
      <c r="O30" s="56"/>
      <c r="P30" s="56"/>
      <c r="Q30" s="7"/>
      <c r="R30" s="7"/>
      <c r="S30" s="7"/>
      <c r="T30" s="7"/>
      <c r="U30" s="7"/>
      <c r="V30" s="7"/>
      <c r="W30" s="7"/>
    </row>
    <row r="31" spans="1:23" ht="12.75" hidden="1" customHeight="1">
      <c r="A31" s="325"/>
      <c r="B31" s="57" t="s">
        <v>48</v>
      </c>
      <c r="C31" s="58" t="s">
        <v>42</v>
      </c>
      <c r="D31" s="59" t="s">
        <v>49</v>
      </c>
      <c r="E31" s="60"/>
      <c r="F31" s="61"/>
      <c r="G31" s="65"/>
      <c r="H31" s="62"/>
      <c r="I31" s="62"/>
      <c r="J31" s="58"/>
      <c r="K31" s="67"/>
      <c r="L31" s="67"/>
      <c r="M31" s="68"/>
      <c r="N31" s="68"/>
      <c r="O31" s="68"/>
      <c r="P31" s="68"/>
      <c r="Q31" s="7"/>
      <c r="R31" s="7"/>
      <c r="S31" s="7"/>
      <c r="T31" s="7"/>
      <c r="U31" s="7"/>
      <c r="V31" s="7"/>
      <c r="W31" s="7"/>
    </row>
    <row r="32" spans="1:23" ht="12.75" hidden="1" customHeight="1">
      <c r="A32" s="325"/>
      <c r="B32" s="57" t="s">
        <v>50</v>
      </c>
      <c r="C32" s="58" t="s">
        <v>42</v>
      </c>
      <c r="D32" s="59" t="s">
        <v>51</v>
      </c>
      <c r="E32" s="60"/>
      <c r="F32" s="61"/>
      <c r="G32" s="65"/>
      <c r="H32" s="62"/>
      <c r="I32" s="62"/>
      <c r="J32" s="58"/>
      <c r="K32" s="55"/>
      <c r="L32" s="55"/>
      <c r="M32" s="56"/>
      <c r="N32" s="56"/>
      <c r="O32" s="56"/>
      <c r="P32" s="56"/>
      <c r="Q32" s="7"/>
      <c r="R32" s="7"/>
      <c r="S32" s="7"/>
      <c r="T32" s="7"/>
      <c r="U32" s="7"/>
      <c r="V32" s="7"/>
      <c r="W32" s="7"/>
    </row>
    <row r="33" spans="1:23" ht="12.75" hidden="1" customHeight="1">
      <c r="A33" s="325"/>
      <c r="B33" s="57" t="s">
        <v>50</v>
      </c>
      <c r="C33" s="58" t="s">
        <v>42</v>
      </c>
      <c r="D33" s="59" t="s">
        <v>43</v>
      </c>
      <c r="E33" s="60"/>
      <c r="F33" s="61"/>
      <c r="G33" s="65"/>
      <c r="H33" s="62"/>
      <c r="I33" s="62"/>
      <c r="J33" s="58"/>
      <c r="K33" s="55"/>
      <c r="L33" s="55"/>
      <c r="M33" s="56"/>
      <c r="N33" s="56"/>
      <c r="O33" s="56"/>
      <c r="P33" s="56"/>
      <c r="Q33" s="7"/>
      <c r="R33" s="7"/>
      <c r="S33" s="7"/>
      <c r="T33" s="7"/>
      <c r="U33" s="7"/>
      <c r="V33" s="7"/>
      <c r="W33" s="7"/>
    </row>
    <row r="34" spans="1:23" ht="12.75" hidden="1" customHeight="1">
      <c r="A34" s="325"/>
      <c r="B34" s="57" t="s">
        <v>52</v>
      </c>
      <c r="C34" s="58" t="s">
        <v>43</v>
      </c>
      <c r="D34" s="59" t="s">
        <v>49</v>
      </c>
      <c r="E34" s="60"/>
      <c r="F34" s="61"/>
      <c r="G34" s="65"/>
      <c r="H34" s="62"/>
      <c r="I34" s="62"/>
      <c r="J34" s="58"/>
      <c r="K34" s="55"/>
      <c r="L34" s="55"/>
      <c r="M34" s="56"/>
      <c r="N34" s="56"/>
      <c r="O34" s="56"/>
      <c r="P34" s="56"/>
      <c r="Q34" s="7"/>
      <c r="R34" s="7"/>
      <c r="S34" s="7"/>
      <c r="T34" s="7"/>
      <c r="U34" s="7"/>
      <c r="V34" s="7"/>
      <c r="W34" s="7"/>
    </row>
    <row r="35" spans="1:23" ht="12.75" hidden="1" customHeight="1">
      <c r="A35" s="325"/>
      <c r="B35" s="57" t="s">
        <v>52</v>
      </c>
      <c r="C35" s="58" t="s">
        <v>42</v>
      </c>
      <c r="D35" s="59" t="s">
        <v>43</v>
      </c>
      <c r="E35" s="60"/>
      <c r="F35" s="61"/>
      <c r="G35" s="65"/>
      <c r="H35" s="62"/>
      <c r="I35" s="62"/>
      <c r="J35" s="58"/>
      <c r="K35" s="55"/>
      <c r="L35" s="55"/>
      <c r="M35" s="56"/>
      <c r="N35" s="56"/>
      <c r="O35" s="56"/>
      <c r="P35" s="56"/>
      <c r="Q35" s="7"/>
      <c r="R35" s="7"/>
      <c r="S35" s="7"/>
      <c r="T35" s="7"/>
      <c r="U35" s="7"/>
      <c r="V35" s="7"/>
      <c r="W35" s="7"/>
    </row>
    <row r="36" spans="1:23" ht="12.75" hidden="1" customHeight="1">
      <c r="A36" s="325"/>
      <c r="B36" s="57" t="s">
        <v>53</v>
      </c>
      <c r="C36" s="58" t="s">
        <v>43</v>
      </c>
      <c r="D36" s="59" t="s">
        <v>43</v>
      </c>
      <c r="E36" s="60"/>
      <c r="F36" s="61"/>
      <c r="G36" s="65"/>
      <c r="H36" s="62"/>
      <c r="I36" s="62"/>
      <c r="J36" s="58"/>
      <c r="K36" s="55"/>
      <c r="L36" s="55"/>
      <c r="M36" s="56"/>
      <c r="N36" s="56"/>
      <c r="O36" s="56"/>
      <c r="P36" s="56"/>
      <c r="Q36" s="7"/>
      <c r="R36" s="7"/>
      <c r="S36" s="7"/>
      <c r="T36" s="7"/>
      <c r="U36" s="7"/>
      <c r="V36" s="7"/>
      <c r="W36" s="7"/>
    </row>
    <row r="37" spans="1:23" ht="12.75" hidden="1" customHeight="1">
      <c r="A37" s="325"/>
      <c r="B37" s="57" t="s">
        <v>41</v>
      </c>
      <c r="C37" s="58" t="s">
        <v>43</v>
      </c>
      <c r="D37" s="59" t="s">
        <v>43</v>
      </c>
      <c r="E37" s="60"/>
      <c r="F37" s="61"/>
      <c r="G37" s="65"/>
      <c r="H37" s="62"/>
      <c r="I37" s="62"/>
      <c r="J37" s="58"/>
      <c r="K37" s="55"/>
      <c r="L37" s="55"/>
      <c r="M37" s="56"/>
      <c r="N37" s="56"/>
      <c r="O37" s="56"/>
      <c r="P37" s="56"/>
      <c r="Q37" s="7"/>
      <c r="R37" s="7"/>
      <c r="S37" s="7"/>
      <c r="T37" s="7"/>
      <c r="U37" s="7"/>
      <c r="V37" s="7"/>
      <c r="W37" s="7"/>
    </row>
    <row r="38" spans="1:23" ht="12.75" hidden="1" customHeight="1">
      <c r="A38" s="325"/>
      <c r="B38" s="57" t="s">
        <v>41</v>
      </c>
      <c r="C38" s="58" t="s">
        <v>54</v>
      </c>
      <c r="D38" s="59" t="s">
        <v>43</v>
      </c>
      <c r="E38" s="60"/>
      <c r="F38" s="61"/>
      <c r="G38" s="65"/>
      <c r="H38" s="62"/>
      <c r="I38" s="62"/>
      <c r="J38" s="58"/>
      <c r="K38" s="55"/>
      <c r="L38" s="55"/>
      <c r="M38" s="56"/>
      <c r="N38" s="56"/>
      <c r="O38" s="56"/>
      <c r="P38" s="56"/>
      <c r="Q38" s="7"/>
      <c r="R38" s="7"/>
      <c r="S38" s="7"/>
      <c r="T38" s="7"/>
      <c r="U38" s="7"/>
      <c r="V38" s="7"/>
      <c r="W38" s="7"/>
    </row>
    <row r="39" spans="1:23" ht="12.75" hidden="1" customHeight="1">
      <c r="A39" s="325"/>
      <c r="B39" s="57" t="s">
        <v>55</v>
      </c>
      <c r="C39" s="58" t="s">
        <v>42</v>
      </c>
      <c r="D39" s="59" t="s">
        <v>43</v>
      </c>
      <c r="E39" s="60"/>
      <c r="F39" s="61"/>
      <c r="G39" s="65"/>
      <c r="H39" s="62"/>
      <c r="I39" s="62"/>
      <c r="J39" s="58"/>
      <c r="K39" s="55"/>
      <c r="L39" s="55"/>
      <c r="M39" s="56"/>
      <c r="N39" s="56"/>
      <c r="O39" s="56"/>
      <c r="P39" s="56"/>
      <c r="Q39" s="7"/>
      <c r="R39" s="7"/>
      <c r="S39" s="7"/>
      <c r="T39" s="7"/>
      <c r="U39" s="7"/>
      <c r="V39" s="7"/>
      <c r="W39" s="7"/>
    </row>
    <row r="40" spans="1:23" ht="12.75" hidden="1" customHeight="1">
      <c r="A40" s="325"/>
      <c r="B40" s="57" t="s">
        <v>56</v>
      </c>
      <c r="C40" s="58" t="s">
        <v>42</v>
      </c>
      <c r="D40" s="59" t="s">
        <v>43</v>
      </c>
      <c r="E40" s="60"/>
      <c r="F40" s="61"/>
      <c r="G40" s="65"/>
      <c r="H40" s="62"/>
      <c r="I40" s="62"/>
      <c r="J40" s="58"/>
      <c r="K40" s="55"/>
      <c r="L40" s="55"/>
      <c r="M40" s="56"/>
      <c r="N40" s="56"/>
      <c r="O40" s="56"/>
      <c r="P40" s="56"/>
      <c r="Q40" s="7"/>
      <c r="R40" s="7"/>
      <c r="S40" s="7"/>
      <c r="T40" s="7"/>
      <c r="U40" s="7"/>
      <c r="V40" s="7"/>
      <c r="W40" s="7"/>
    </row>
    <row r="41" spans="1:23" ht="12.75" hidden="1" customHeight="1">
      <c r="A41" s="325"/>
      <c r="B41" s="57" t="s">
        <v>40</v>
      </c>
      <c r="C41" s="58" t="s">
        <v>42</v>
      </c>
      <c r="D41" s="59" t="s">
        <v>49</v>
      </c>
      <c r="E41" s="60"/>
      <c r="F41" s="61"/>
      <c r="G41" s="65"/>
      <c r="H41" s="62"/>
      <c r="I41" s="64"/>
      <c r="J41" s="58"/>
      <c r="K41" s="55"/>
      <c r="L41" s="55"/>
      <c r="M41" s="56"/>
      <c r="N41" s="56"/>
      <c r="O41" s="56"/>
      <c r="P41" s="56"/>
      <c r="Q41" s="7"/>
      <c r="R41" s="7"/>
      <c r="S41" s="7"/>
      <c r="T41" s="7"/>
      <c r="U41" s="7"/>
      <c r="V41" s="7"/>
      <c r="W41" s="7"/>
    </row>
    <row r="42" spans="1:23" ht="12.75" hidden="1" customHeight="1">
      <c r="A42" s="325"/>
      <c r="B42" s="57" t="s">
        <v>40</v>
      </c>
      <c r="C42" s="58" t="s">
        <v>42</v>
      </c>
      <c r="D42" s="59" t="s">
        <v>43</v>
      </c>
      <c r="E42" s="60"/>
      <c r="F42" s="61"/>
      <c r="G42" s="65"/>
      <c r="H42" s="62"/>
      <c r="I42" s="64"/>
      <c r="J42" s="58"/>
      <c r="K42" s="55"/>
      <c r="L42" s="55"/>
      <c r="M42" s="56"/>
      <c r="N42" s="56"/>
      <c r="O42" s="56"/>
      <c r="P42" s="56"/>
      <c r="Q42" s="7"/>
      <c r="R42" s="7"/>
      <c r="S42" s="7"/>
      <c r="T42" s="7"/>
      <c r="U42" s="7"/>
      <c r="V42" s="7"/>
      <c r="W42" s="7"/>
    </row>
    <row r="43" spans="1:23" ht="12.75" hidden="1" customHeight="1">
      <c r="A43" s="325"/>
      <c r="B43" s="57" t="s">
        <v>40</v>
      </c>
      <c r="C43" s="58" t="s">
        <v>42</v>
      </c>
      <c r="D43" s="59" t="s">
        <v>51</v>
      </c>
      <c r="E43" s="60"/>
      <c r="F43" s="61"/>
      <c r="G43" s="65"/>
      <c r="H43" s="62"/>
      <c r="I43" s="62"/>
      <c r="J43" s="58"/>
      <c r="K43" s="55"/>
      <c r="L43" s="55"/>
      <c r="M43" s="56"/>
      <c r="N43" s="56"/>
      <c r="O43" s="56"/>
      <c r="P43" s="56"/>
      <c r="Q43" s="7"/>
      <c r="R43" s="7"/>
      <c r="S43" s="7"/>
      <c r="T43" s="7"/>
      <c r="U43" s="7"/>
      <c r="V43" s="7"/>
      <c r="W43" s="7"/>
    </row>
    <row r="44" spans="1:23" ht="12.75" hidden="1" customHeight="1">
      <c r="A44" s="325"/>
      <c r="B44" s="57" t="s">
        <v>40</v>
      </c>
      <c r="C44" s="58" t="s">
        <v>42</v>
      </c>
      <c r="D44" s="59" t="s">
        <v>49</v>
      </c>
      <c r="E44" s="60"/>
      <c r="F44" s="61"/>
      <c r="G44" s="65"/>
      <c r="H44" s="62"/>
      <c r="I44" s="62"/>
      <c r="J44" s="58"/>
      <c r="K44" s="55"/>
      <c r="L44" s="55"/>
      <c r="M44" s="56"/>
      <c r="N44" s="56"/>
      <c r="O44" s="56"/>
      <c r="P44" s="56"/>
      <c r="Q44" s="7"/>
      <c r="R44" s="7"/>
      <c r="S44" s="7"/>
      <c r="T44" s="7"/>
      <c r="U44" s="7"/>
      <c r="V44" s="7"/>
      <c r="W44" s="7"/>
    </row>
    <row r="45" spans="1:23" ht="12.75" hidden="1" customHeight="1">
      <c r="A45" s="325"/>
      <c r="B45" s="57" t="s">
        <v>57</v>
      </c>
      <c r="C45" s="58" t="s">
        <v>42</v>
      </c>
      <c r="D45" s="59" t="s">
        <v>58</v>
      </c>
      <c r="E45" s="60"/>
      <c r="F45" s="61"/>
      <c r="G45" s="65"/>
      <c r="H45" s="62"/>
      <c r="I45" s="62"/>
      <c r="J45" s="58"/>
      <c r="K45" s="55"/>
      <c r="L45" s="55"/>
      <c r="M45" s="56"/>
      <c r="N45" s="56"/>
      <c r="O45" s="56"/>
      <c r="P45" s="56"/>
      <c r="Q45" s="7"/>
      <c r="R45" s="7"/>
      <c r="S45" s="7"/>
      <c r="T45" s="7"/>
      <c r="U45" s="7"/>
      <c r="V45" s="7"/>
      <c r="W45" s="7"/>
    </row>
    <row r="46" spans="1:23" ht="12.75" hidden="1" customHeight="1">
      <c r="A46" s="325"/>
      <c r="B46" s="57" t="s">
        <v>40</v>
      </c>
      <c r="C46" s="58" t="s">
        <v>42</v>
      </c>
      <c r="D46" s="59" t="s">
        <v>59</v>
      </c>
      <c r="E46" s="60"/>
      <c r="F46" s="61"/>
      <c r="G46" s="65"/>
      <c r="H46" s="62"/>
      <c r="I46" s="62"/>
      <c r="J46" s="58"/>
      <c r="K46" s="55"/>
      <c r="L46" s="55"/>
      <c r="M46" s="56"/>
      <c r="N46" s="56"/>
      <c r="O46" s="56"/>
      <c r="P46" s="56"/>
      <c r="Q46" s="7"/>
      <c r="R46" s="7"/>
      <c r="S46" s="7"/>
      <c r="T46" s="7"/>
      <c r="U46" s="7"/>
      <c r="V46" s="7"/>
      <c r="W46" s="7"/>
    </row>
    <row r="47" spans="1:23" ht="12.75" hidden="1" customHeight="1" thickBot="1">
      <c r="A47" s="325"/>
      <c r="B47" s="57" t="s">
        <v>40</v>
      </c>
      <c r="C47" s="58" t="s">
        <v>42</v>
      </c>
      <c r="D47" s="59" t="s">
        <v>49</v>
      </c>
      <c r="E47" s="60"/>
      <c r="F47" s="61"/>
      <c r="G47" s="65"/>
      <c r="H47" s="62"/>
      <c r="I47" s="62"/>
      <c r="J47" s="58"/>
      <c r="K47" s="55"/>
      <c r="L47" s="55"/>
      <c r="M47" s="56"/>
      <c r="N47" s="56"/>
      <c r="O47" s="56"/>
      <c r="P47" s="56"/>
      <c r="Q47" s="7"/>
      <c r="R47" s="7"/>
      <c r="S47" s="7"/>
      <c r="T47" s="7"/>
      <c r="U47" s="7"/>
      <c r="V47" s="7"/>
      <c r="W47" s="7"/>
    </row>
    <row r="48" spans="1:23" ht="15.2" customHeight="1" thickBot="1">
      <c r="A48" s="325"/>
      <c r="B48" s="304" t="s">
        <v>60</v>
      </c>
      <c r="C48" s="304"/>
      <c r="D48" s="304"/>
      <c r="E48" s="304"/>
      <c r="F48" s="304"/>
      <c r="G48" s="304"/>
      <c r="H48" s="69">
        <f>SUM(H13:H47)</f>
        <v>1500</v>
      </c>
      <c r="I48" s="69">
        <f>SUM(I13:I47)</f>
        <v>1070</v>
      </c>
      <c r="J48" s="70">
        <f>SUM(J13:J47)</f>
        <v>0</v>
      </c>
      <c r="K48" s="70">
        <f>SUM(K13:K47)</f>
        <v>0</v>
      </c>
      <c r="L48" s="71">
        <f>IF(H48=0,0,(I48/H48*100))</f>
        <v>71.333333333333343</v>
      </c>
      <c r="M48" s="72">
        <f>IF(K48=0,0,(J48/K48*100))</f>
        <v>0</v>
      </c>
      <c r="N48" s="72">
        <v>10</v>
      </c>
      <c r="O48" s="72">
        <v>1</v>
      </c>
      <c r="P48" s="73">
        <f>N48/(N48+O48)*100</f>
        <v>90.909090909090907</v>
      </c>
      <c r="Q48" s="7"/>
      <c r="R48" s="7"/>
      <c r="S48" s="7"/>
      <c r="T48" s="7"/>
      <c r="U48" s="7"/>
      <c r="V48" s="7"/>
      <c r="W48" s="7"/>
    </row>
    <row r="49" spans="1:23" ht="15.2" customHeight="1">
      <c r="A49" s="325"/>
      <c r="B49" s="57" t="s">
        <v>37</v>
      </c>
      <c r="C49" s="58" t="s">
        <v>42</v>
      </c>
      <c r="D49" s="59" t="s">
        <v>79</v>
      </c>
      <c r="E49" s="60"/>
      <c r="F49" s="61"/>
      <c r="G49" s="326" t="s">
        <v>911</v>
      </c>
      <c r="H49" s="62">
        <v>200</v>
      </c>
      <c r="I49" s="62">
        <v>190</v>
      </c>
      <c r="J49" s="58"/>
      <c r="K49" s="55"/>
      <c r="L49" s="55"/>
      <c r="M49" s="56"/>
      <c r="N49" s="56"/>
      <c r="O49" s="56"/>
      <c r="P49" s="56"/>
      <c r="Q49" s="7"/>
      <c r="R49" s="7"/>
      <c r="S49" s="7"/>
      <c r="T49" s="7"/>
      <c r="U49" s="7"/>
      <c r="V49" s="7"/>
      <c r="W49" s="7"/>
    </row>
    <row r="50" spans="1:23" ht="15.2" customHeight="1">
      <c r="A50" s="325"/>
      <c r="B50" s="57" t="s">
        <v>38</v>
      </c>
      <c r="C50" s="58" t="s">
        <v>42</v>
      </c>
      <c r="D50" s="59" t="s">
        <v>79</v>
      </c>
      <c r="E50" s="60"/>
      <c r="F50" s="61"/>
      <c r="G50" s="326"/>
      <c r="H50" s="62">
        <v>200</v>
      </c>
      <c r="I50" s="62">
        <v>200</v>
      </c>
      <c r="J50" s="58"/>
      <c r="K50" s="55"/>
      <c r="L50" s="55"/>
      <c r="M50" s="56"/>
      <c r="N50" s="56"/>
      <c r="O50" s="56"/>
      <c r="P50" s="56"/>
      <c r="Q50" s="7">
        <v>0</v>
      </c>
      <c r="R50" s="7"/>
      <c r="S50" s="7"/>
      <c r="T50" s="7"/>
      <c r="U50" s="7"/>
      <c r="V50" s="7"/>
      <c r="W50" s="7"/>
    </row>
    <row r="51" spans="1:23" ht="15.2" customHeight="1">
      <c r="A51" s="325"/>
      <c r="B51" s="57" t="s">
        <v>41</v>
      </c>
      <c r="C51" s="59" t="s">
        <v>79</v>
      </c>
      <c r="D51" s="59" t="s">
        <v>79</v>
      </c>
      <c r="E51" s="60"/>
      <c r="F51" s="61"/>
      <c r="G51" s="326"/>
      <c r="H51" s="62">
        <v>200</v>
      </c>
      <c r="I51" s="62">
        <v>170</v>
      </c>
      <c r="J51" s="58"/>
      <c r="K51" s="55"/>
      <c r="L51" s="55"/>
      <c r="M51" s="56"/>
      <c r="N51" s="302"/>
      <c r="O51" s="56"/>
      <c r="P51" s="56"/>
      <c r="Q51" s="7">
        <v>0</v>
      </c>
      <c r="R51" s="7"/>
      <c r="S51" s="7"/>
      <c r="T51" s="7"/>
      <c r="U51" s="7"/>
      <c r="V51" s="7"/>
      <c r="W51" s="7"/>
    </row>
    <row r="52" spans="1:23" ht="15.2" customHeight="1">
      <c r="A52" s="325"/>
      <c r="B52" s="57" t="s">
        <v>40</v>
      </c>
      <c r="C52" s="58" t="s">
        <v>42</v>
      </c>
      <c r="D52" s="59" t="s">
        <v>79</v>
      </c>
      <c r="E52" s="60"/>
      <c r="F52" s="61"/>
      <c r="G52" s="326"/>
      <c r="H52" s="64">
        <v>400</v>
      </c>
      <c r="I52" s="64">
        <v>460</v>
      </c>
      <c r="J52" s="58"/>
      <c r="K52" s="55"/>
      <c r="L52" s="55"/>
      <c r="M52" s="56"/>
      <c r="N52" s="302"/>
      <c r="O52" s="56"/>
      <c r="P52" s="56"/>
      <c r="Q52" s="7">
        <v>0</v>
      </c>
      <c r="R52" s="7"/>
      <c r="S52" s="7"/>
      <c r="T52" s="7"/>
      <c r="U52" s="7"/>
      <c r="V52" s="7"/>
      <c r="W52" s="7"/>
    </row>
    <row r="53" spans="1:23" ht="15.2" customHeight="1">
      <c r="A53" s="325"/>
      <c r="B53" s="57" t="s">
        <v>39</v>
      </c>
      <c r="C53" s="58" t="s">
        <v>42</v>
      </c>
      <c r="D53" s="59" t="s">
        <v>79</v>
      </c>
      <c r="E53" s="60"/>
      <c r="F53" s="61"/>
      <c r="G53" s="326"/>
      <c r="H53" s="64">
        <v>500</v>
      </c>
      <c r="I53" s="64">
        <v>190</v>
      </c>
      <c r="J53" s="58"/>
      <c r="K53" s="55"/>
      <c r="L53" s="55"/>
      <c r="M53" s="56"/>
      <c r="N53" s="302"/>
      <c r="O53" s="56"/>
      <c r="P53" s="56"/>
      <c r="Q53" s="7">
        <v>0</v>
      </c>
      <c r="R53" s="7"/>
      <c r="S53" s="7"/>
      <c r="T53" s="7"/>
      <c r="U53" s="7"/>
      <c r="V53" s="7"/>
      <c r="W53" s="7"/>
    </row>
    <row r="54" spans="1:23" ht="15.2" customHeight="1" thickBot="1">
      <c r="A54" s="325"/>
      <c r="B54" s="57" t="s">
        <v>88</v>
      </c>
      <c r="C54" s="58" t="s">
        <v>42</v>
      </c>
      <c r="D54" s="59" t="s">
        <v>886</v>
      </c>
      <c r="E54" s="60"/>
      <c r="F54" s="61"/>
      <c r="G54" s="326"/>
      <c r="H54" s="64"/>
      <c r="I54" s="64">
        <v>205</v>
      </c>
      <c r="J54" s="58"/>
      <c r="K54" s="55"/>
      <c r="L54" s="55"/>
      <c r="M54" s="56"/>
      <c r="N54" s="302"/>
      <c r="O54" s="56"/>
      <c r="P54" s="56"/>
      <c r="Q54" s="7">
        <v>0</v>
      </c>
      <c r="R54" s="7"/>
      <c r="S54" s="7"/>
      <c r="T54" s="7"/>
      <c r="U54" s="7"/>
      <c r="V54" s="7"/>
      <c r="W54" s="7"/>
    </row>
    <row r="55" spans="1:23" ht="15.2" hidden="1" customHeight="1">
      <c r="A55" s="325"/>
      <c r="B55" s="57" t="s">
        <v>63</v>
      </c>
      <c r="C55" s="59" t="s">
        <v>43</v>
      </c>
      <c r="D55" s="59" t="s">
        <v>43</v>
      </c>
      <c r="E55" s="60"/>
      <c r="F55" s="61"/>
      <c r="G55" s="326"/>
      <c r="H55" s="64"/>
      <c r="I55" s="64"/>
      <c r="J55" s="58"/>
      <c r="K55" s="55"/>
      <c r="L55" s="55"/>
      <c r="M55" s="56"/>
      <c r="N55" s="302"/>
      <c r="O55" s="56"/>
      <c r="P55" s="56"/>
      <c r="Q55" s="7">
        <v>0</v>
      </c>
      <c r="R55" s="7"/>
      <c r="S55" s="7"/>
      <c r="T55" s="7"/>
      <c r="U55" s="7"/>
      <c r="V55" s="7"/>
      <c r="W55" s="7"/>
    </row>
    <row r="56" spans="1:23" ht="15.2" hidden="1" customHeight="1">
      <c r="A56" s="325"/>
      <c r="B56" s="57" t="s">
        <v>64</v>
      </c>
      <c r="C56" s="58" t="s">
        <v>42</v>
      </c>
      <c r="D56" s="59" t="s">
        <v>43</v>
      </c>
      <c r="E56" s="60"/>
      <c r="F56" s="61"/>
      <c r="G56" s="326"/>
      <c r="H56" s="64"/>
      <c r="I56" s="62"/>
      <c r="J56" s="58"/>
      <c r="K56" s="55"/>
      <c r="L56" s="55"/>
      <c r="M56" s="56"/>
      <c r="N56" s="302"/>
      <c r="O56" s="56"/>
      <c r="P56" s="56"/>
      <c r="Q56" s="7"/>
      <c r="R56" s="7"/>
      <c r="S56" s="7"/>
      <c r="T56" s="7"/>
      <c r="U56" s="7"/>
      <c r="V56" s="7"/>
      <c r="W56" s="7"/>
    </row>
    <row r="57" spans="1:23" ht="15.2" hidden="1" customHeight="1">
      <c r="A57" s="325"/>
      <c r="B57" s="57" t="s">
        <v>62</v>
      </c>
      <c r="C57" s="58" t="s">
        <v>54</v>
      </c>
      <c r="D57" s="59" t="s">
        <v>43</v>
      </c>
      <c r="E57" s="60"/>
      <c r="F57" s="61"/>
      <c r="G57" s="326"/>
      <c r="H57" s="62"/>
      <c r="I57" s="62"/>
      <c r="J57" s="58"/>
      <c r="K57" s="55"/>
      <c r="L57" s="55"/>
      <c r="M57" s="56"/>
      <c r="N57" s="302"/>
      <c r="O57" s="56"/>
      <c r="P57" s="56"/>
      <c r="Q57" s="7"/>
      <c r="R57" s="7"/>
      <c r="S57" s="7"/>
      <c r="T57" s="7"/>
      <c r="U57" s="7"/>
      <c r="V57" s="7"/>
      <c r="W57" s="7"/>
    </row>
    <row r="58" spans="1:23" ht="12.75" hidden="1" customHeight="1">
      <c r="A58" s="325"/>
      <c r="B58" s="57" t="s">
        <v>450</v>
      </c>
      <c r="C58" s="58" t="s">
        <v>127</v>
      </c>
      <c r="D58" s="59" t="s">
        <v>116</v>
      </c>
      <c r="E58" s="60"/>
      <c r="F58" s="61"/>
      <c r="G58" s="326"/>
      <c r="H58" s="62"/>
      <c r="I58" s="62"/>
      <c r="J58" s="58"/>
      <c r="K58" s="55"/>
      <c r="L58" s="55"/>
      <c r="M58" s="56"/>
      <c r="N58" s="56"/>
      <c r="O58" s="56"/>
      <c r="P58" s="56"/>
      <c r="Q58" s="7"/>
      <c r="R58" s="7"/>
      <c r="S58" s="7"/>
      <c r="T58" s="7"/>
      <c r="U58" s="7"/>
      <c r="V58" s="7"/>
      <c r="W58" s="7"/>
    </row>
    <row r="59" spans="1:23" ht="12.75" hidden="1" customHeight="1">
      <c r="A59" s="325"/>
      <c r="B59" s="57" t="s">
        <v>41</v>
      </c>
      <c r="C59" s="59" t="s">
        <v>43</v>
      </c>
      <c r="D59" s="59" t="s">
        <v>43</v>
      </c>
      <c r="E59" s="60"/>
      <c r="F59" s="61"/>
      <c r="G59" s="326"/>
      <c r="H59" s="62"/>
      <c r="I59" s="62"/>
      <c r="J59" s="58"/>
      <c r="K59" s="55"/>
      <c r="L59" s="55"/>
      <c r="M59" s="56"/>
      <c r="N59" s="56"/>
      <c r="O59" s="56"/>
      <c r="P59" s="56"/>
      <c r="Q59" s="7">
        <v>0</v>
      </c>
      <c r="R59" s="7"/>
      <c r="S59" s="7"/>
      <c r="T59" s="7"/>
      <c r="U59" s="7"/>
      <c r="V59" s="7"/>
      <c r="W59" s="7"/>
    </row>
    <row r="60" spans="1:23" ht="12.75" hidden="1" customHeight="1">
      <c r="A60" s="325"/>
      <c r="B60" s="57" t="s">
        <v>38</v>
      </c>
      <c r="C60" s="58" t="s">
        <v>42</v>
      </c>
      <c r="D60" s="58" t="s">
        <v>49</v>
      </c>
      <c r="E60" s="60"/>
      <c r="F60" s="61"/>
      <c r="G60" s="326"/>
      <c r="H60" s="62"/>
      <c r="I60" s="62"/>
      <c r="J60" s="58"/>
      <c r="K60" s="55"/>
      <c r="L60" s="55"/>
      <c r="M60" s="56"/>
      <c r="N60" s="56"/>
      <c r="O60" s="56"/>
      <c r="P60" s="56"/>
      <c r="Q60" s="7">
        <v>0</v>
      </c>
      <c r="R60" s="7"/>
      <c r="S60" s="7"/>
      <c r="T60" s="7"/>
      <c r="U60" s="7"/>
      <c r="V60" s="7"/>
      <c r="W60" s="7"/>
    </row>
    <row r="61" spans="1:23" ht="12.75" hidden="1" customHeight="1">
      <c r="A61" s="325"/>
      <c r="B61" s="57" t="s">
        <v>40</v>
      </c>
      <c r="C61" s="58" t="s">
        <v>42</v>
      </c>
      <c r="D61" s="59" t="s">
        <v>43</v>
      </c>
      <c r="E61" s="60"/>
      <c r="F61" s="61"/>
      <c r="G61" s="326"/>
      <c r="H61" s="62"/>
      <c r="I61" s="62"/>
      <c r="J61" s="58"/>
      <c r="K61" s="55"/>
      <c r="L61" s="55"/>
      <c r="M61" s="56"/>
      <c r="N61" s="56"/>
      <c r="O61" s="56"/>
      <c r="P61" s="56"/>
      <c r="Q61" s="7">
        <v>0</v>
      </c>
      <c r="R61" s="7"/>
      <c r="S61" s="7"/>
      <c r="T61" s="7"/>
      <c r="U61" s="7"/>
      <c r="V61" s="7"/>
      <c r="W61" s="7"/>
    </row>
    <row r="62" spans="1:23" ht="12.75" hidden="1" customHeight="1">
      <c r="A62" s="325"/>
      <c r="B62" s="57" t="s">
        <v>67</v>
      </c>
      <c r="C62" s="58" t="s">
        <v>68</v>
      </c>
      <c r="D62" s="59" t="s">
        <v>398</v>
      </c>
      <c r="E62" s="60"/>
      <c r="F62" s="61"/>
      <c r="G62" s="326"/>
      <c r="H62" s="62"/>
      <c r="I62" s="62"/>
      <c r="J62" s="58"/>
      <c r="K62" s="55"/>
      <c r="L62" s="55"/>
      <c r="M62" s="56"/>
      <c r="N62" s="56"/>
      <c r="O62" s="56"/>
      <c r="P62" s="56"/>
      <c r="Q62" s="7">
        <v>0</v>
      </c>
      <c r="R62" s="7"/>
      <c r="S62" s="7"/>
      <c r="T62" s="7"/>
      <c r="U62" s="7"/>
      <c r="V62" s="7"/>
      <c r="W62" s="7"/>
    </row>
    <row r="63" spans="1:23" ht="12.75" hidden="1" customHeight="1">
      <c r="A63" s="325"/>
      <c r="B63" s="57" t="s">
        <v>67</v>
      </c>
      <c r="C63" s="58" t="s">
        <v>68</v>
      </c>
      <c r="D63" s="59" t="s">
        <v>69</v>
      </c>
      <c r="E63" s="60"/>
      <c r="F63" s="61"/>
      <c r="G63" s="326"/>
      <c r="H63" s="62"/>
      <c r="I63" s="62"/>
      <c r="J63" s="58"/>
      <c r="K63" s="55"/>
      <c r="L63" s="55"/>
      <c r="M63" s="56"/>
      <c r="N63" s="56"/>
      <c r="O63" s="56"/>
      <c r="P63" s="56"/>
      <c r="Q63" s="7"/>
      <c r="R63" s="7"/>
      <c r="S63" s="7"/>
      <c r="T63" s="7"/>
      <c r="U63" s="7"/>
      <c r="V63" s="7"/>
      <c r="W63" s="7"/>
    </row>
    <row r="64" spans="1:23" ht="12.75" hidden="1" customHeight="1">
      <c r="A64" s="325"/>
      <c r="B64" s="57" t="s">
        <v>52</v>
      </c>
      <c r="C64" s="58" t="s">
        <v>42</v>
      </c>
      <c r="D64" s="59" t="s">
        <v>43</v>
      </c>
      <c r="E64" s="60"/>
      <c r="F64" s="61"/>
      <c r="G64" s="326"/>
      <c r="H64" s="62"/>
      <c r="I64" s="62"/>
      <c r="J64" s="58"/>
      <c r="K64" s="55"/>
      <c r="L64" s="55"/>
      <c r="M64" s="56"/>
      <c r="N64" s="56"/>
      <c r="O64" s="56"/>
      <c r="P64" s="56"/>
      <c r="Q64" s="7"/>
      <c r="R64" s="7"/>
      <c r="S64" s="7"/>
      <c r="T64" s="7"/>
      <c r="U64" s="7"/>
      <c r="V64" s="7"/>
      <c r="W64" s="7"/>
    </row>
    <row r="65" spans="1:23" ht="12.75" hidden="1" customHeight="1">
      <c r="A65" s="325"/>
      <c r="B65" s="57" t="s">
        <v>38</v>
      </c>
      <c r="C65" s="58" t="s">
        <v>42</v>
      </c>
      <c r="D65" s="59" t="s">
        <v>49</v>
      </c>
      <c r="E65" s="60"/>
      <c r="F65" s="61"/>
      <c r="G65" s="326"/>
      <c r="H65" s="62"/>
      <c r="I65" s="62"/>
      <c r="J65" s="58"/>
      <c r="K65" s="55"/>
      <c r="L65" s="55"/>
      <c r="M65" s="56"/>
      <c r="N65" s="56"/>
      <c r="O65" s="56"/>
      <c r="P65" s="56"/>
      <c r="Q65" s="7"/>
      <c r="R65" s="7"/>
      <c r="S65" s="7"/>
      <c r="T65" s="7"/>
      <c r="U65" s="7"/>
      <c r="V65" s="7"/>
      <c r="W65" s="7"/>
    </row>
    <row r="66" spans="1:23" ht="12.75" hidden="1" customHeight="1">
      <c r="A66" s="325"/>
      <c r="B66" s="57"/>
      <c r="C66" s="58"/>
      <c r="D66" s="59"/>
      <c r="E66" s="60"/>
      <c r="F66" s="61"/>
      <c r="G66" s="65"/>
      <c r="H66" s="62"/>
      <c r="I66" s="62"/>
      <c r="J66" s="58"/>
      <c r="K66" s="55"/>
      <c r="L66" s="55"/>
      <c r="M66" s="56"/>
      <c r="N66" s="56"/>
      <c r="O66" s="56"/>
      <c r="P66" s="56"/>
      <c r="Q66" s="7"/>
      <c r="R66" s="7"/>
      <c r="S66" s="7"/>
      <c r="T66" s="7"/>
      <c r="U66" s="7"/>
      <c r="V66" s="7"/>
      <c r="W66" s="7"/>
    </row>
    <row r="67" spans="1:23" ht="12.75" hidden="1" customHeight="1">
      <c r="A67" s="325"/>
      <c r="B67" s="57" t="s">
        <v>64</v>
      </c>
      <c r="C67" s="58" t="s">
        <v>42</v>
      </c>
      <c r="D67" s="59" t="s">
        <v>43</v>
      </c>
      <c r="E67" s="60"/>
      <c r="F67" s="61"/>
      <c r="G67" s="65"/>
      <c r="H67" s="62"/>
      <c r="I67" s="62"/>
      <c r="J67" s="58"/>
      <c r="K67" s="55"/>
      <c r="L67" s="55"/>
      <c r="M67" s="56"/>
      <c r="N67" s="56"/>
      <c r="O67" s="56"/>
      <c r="P67" s="56"/>
      <c r="Q67" s="7"/>
      <c r="R67" s="7"/>
      <c r="S67" s="7"/>
      <c r="T67" s="7"/>
      <c r="U67" s="7"/>
      <c r="V67" s="7"/>
      <c r="W67" s="7"/>
    </row>
    <row r="68" spans="1:23" ht="12.75" hidden="1" customHeight="1">
      <c r="A68" s="325"/>
      <c r="B68" s="75" t="s">
        <v>70</v>
      </c>
      <c r="C68" s="58" t="s">
        <v>42</v>
      </c>
      <c r="D68" s="59" t="s">
        <v>43</v>
      </c>
      <c r="E68" s="60"/>
      <c r="F68" s="61"/>
      <c r="G68" s="65"/>
      <c r="H68" s="62"/>
      <c r="I68" s="62"/>
      <c r="J68" s="58"/>
      <c r="K68" s="55"/>
      <c r="L68" s="55"/>
      <c r="M68" s="56"/>
      <c r="N68" s="56"/>
      <c r="O68" s="56"/>
      <c r="P68" s="56"/>
      <c r="Q68" s="7"/>
      <c r="R68" s="7"/>
      <c r="S68" s="7"/>
      <c r="T68" s="7"/>
      <c r="U68" s="7"/>
      <c r="V68" s="7"/>
      <c r="W68" s="7"/>
    </row>
    <row r="69" spans="1:23" ht="12.75" hidden="1" customHeight="1">
      <c r="A69" s="325"/>
      <c r="B69" s="75" t="s">
        <v>71</v>
      </c>
      <c r="C69" s="58" t="s">
        <v>42</v>
      </c>
      <c r="D69" s="59" t="s">
        <v>49</v>
      </c>
      <c r="E69" s="60" t="s">
        <v>72</v>
      </c>
      <c r="F69" s="61"/>
      <c r="G69" s="65"/>
      <c r="H69" s="323"/>
      <c r="I69" s="62"/>
      <c r="J69" s="58"/>
      <c r="K69" s="55"/>
      <c r="L69" s="55"/>
      <c r="M69" s="56"/>
      <c r="N69" s="56"/>
      <c r="O69" s="56"/>
      <c r="P69" s="56"/>
      <c r="Q69" s="7"/>
      <c r="R69" s="7"/>
      <c r="S69" s="7"/>
      <c r="T69" s="7"/>
      <c r="U69" s="7"/>
      <c r="V69" s="7"/>
      <c r="W69" s="7"/>
    </row>
    <row r="70" spans="1:23" ht="12.75" hidden="1" customHeight="1">
      <c r="A70" s="325"/>
      <c r="B70" s="75" t="s">
        <v>71</v>
      </c>
      <c r="C70" s="58" t="s">
        <v>42</v>
      </c>
      <c r="D70" s="59" t="s">
        <v>58</v>
      </c>
      <c r="E70" s="60" t="s">
        <v>73</v>
      </c>
      <c r="F70" s="61"/>
      <c r="G70" s="65"/>
      <c r="H70" s="323"/>
      <c r="I70" s="62"/>
      <c r="J70" s="58"/>
      <c r="K70" s="55"/>
      <c r="L70" s="55"/>
      <c r="M70" s="56"/>
      <c r="N70" s="56"/>
      <c r="O70" s="56"/>
      <c r="P70" s="56"/>
      <c r="Q70" s="7"/>
      <c r="R70" s="7"/>
      <c r="S70" s="7"/>
      <c r="T70" s="7"/>
      <c r="U70" s="7"/>
      <c r="V70" s="7"/>
      <c r="W70" s="7"/>
    </row>
    <row r="71" spans="1:23" ht="12.75" hidden="1" customHeight="1">
      <c r="A71" s="325"/>
      <c r="B71" s="76"/>
      <c r="C71" s="58" t="s">
        <v>42</v>
      </c>
      <c r="D71" s="59" t="s">
        <v>49</v>
      </c>
      <c r="E71" s="60"/>
      <c r="F71" s="61"/>
      <c r="G71" s="65"/>
      <c r="H71" s="62"/>
      <c r="I71" s="62"/>
      <c r="J71" s="58"/>
      <c r="K71" s="55"/>
      <c r="L71" s="55"/>
      <c r="M71" s="56"/>
      <c r="N71" s="56"/>
      <c r="O71" s="56"/>
      <c r="P71" s="56"/>
      <c r="Q71" s="7"/>
      <c r="R71" s="7"/>
      <c r="S71" s="7"/>
      <c r="T71" s="7"/>
      <c r="U71" s="7"/>
      <c r="V71" s="7"/>
      <c r="W71" s="7"/>
    </row>
    <row r="72" spans="1:23" ht="12.75" hidden="1" customHeight="1">
      <c r="A72" s="325"/>
      <c r="B72" s="76"/>
      <c r="C72" s="58"/>
      <c r="D72" s="59"/>
      <c r="E72" s="60"/>
      <c r="F72" s="61"/>
      <c r="G72" s="65"/>
      <c r="H72" s="62"/>
      <c r="I72" s="62"/>
      <c r="J72" s="58"/>
      <c r="K72" s="55"/>
      <c r="L72" s="55"/>
      <c r="M72" s="56"/>
      <c r="N72" s="56"/>
      <c r="O72" s="56"/>
      <c r="P72" s="56"/>
      <c r="Q72" s="7"/>
      <c r="R72" s="7"/>
      <c r="S72" s="7"/>
      <c r="T72" s="7"/>
      <c r="U72" s="7"/>
      <c r="V72" s="7"/>
      <c r="W72" s="7"/>
    </row>
    <row r="73" spans="1:23" ht="12.75" hidden="1" customHeight="1" thickBot="1">
      <c r="A73" s="325"/>
      <c r="B73" s="76"/>
      <c r="C73" s="58"/>
      <c r="D73" s="59"/>
      <c r="E73" s="60"/>
      <c r="F73" s="61"/>
      <c r="G73" s="65"/>
      <c r="H73" s="62"/>
      <c r="I73" s="62"/>
      <c r="J73" s="58"/>
      <c r="K73" s="55"/>
      <c r="L73" s="55"/>
      <c r="M73" s="56"/>
      <c r="N73" s="56"/>
      <c r="O73" s="56"/>
      <c r="P73" s="56"/>
      <c r="Q73" s="7"/>
      <c r="R73" s="7"/>
      <c r="S73" s="7"/>
      <c r="T73" s="7"/>
      <c r="U73" s="7"/>
      <c r="V73" s="7"/>
      <c r="W73" s="7"/>
    </row>
    <row r="74" spans="1:23" ht="15.2" customHeight="1" thickBot="1">
      <c r="A74" s="325"/>
      <c r="B74" s="316" t="s">
        <v>74</v>
      </c>
      <c r="C74" s="316"/>
      <c r="D74" s="316"/>
      <c r="E74" s="316"/>
      <c r="F74" s="316"/>
      <c r="G74" s="316"/>
      <c r="H74" s="77">
        <f>SUM(H49:H73)</f>
        <v>1500</v>
      </c>
      <c r="I74" s="77">
        <f>SUM(I49:I73)</f>
        <v>1415</v>
      </c>
      <c r="J74" s="77">
        <f>SUM(J49:J73)</f>
        <v>0</v>
      </c>
      <c r="K74" s="77">
        <f>SUM(K49:K73)</f>
        <v>0</v>
      </c>
      <c r="L74" s="78">
        <f>IF(H74=0,0,(I74/H74*100))</f>
        <v>94.333333333333343</v>
      </c>
      <c r="M74" s="73">
        <f>IF(K74=0,0,(I74/K74*100))</f>
        <v>0</v>
      </c>
      <c r="N74" s="73">
        <v>16</v>
      </c>
      <c r="O74" s="73">
        <v>0</v>
      </c>
      <c r="P74" s="73">
        <f>N74/(N74+O74)*100</f>
        <v>100</v>
      </c>
      <c r="Q74" s="7"/>
      <c r="R74" s="7"/>
      <c r="S74" s="7"/>
      <c r="T74" s="7"/>
      <c r="U74" s="7"/>
      <c r="V74" s="7"/>
      <c r="W74" s="7"/>
    </row>
    <row r="75" spans="1:23" ht="17.25" hidden="1" customHeight="1" thickBot="1">
      <c r="A75" s="325"/>
      <c r="B75" s="75" t="s">
        <v>770</v>
      </c>
      <c r="C75" s="58" t="s">
        <v>108</v>
      </c>
      <c r="D75" s="58"/>
      <c r="E75" s="60"/>
      <c r="F75" s="61"/>
      <c r="G75" s="319"/>
      <c r="H75" s="62"/>
      <c r="I75" s="62"/>
      <c r="J75" s="58"/>
      <c r="K75" s="55"/>
      <c r="L75" s="55"/>
      <c r="M75" s="56"/>
      <c r="N75" s="56"/>
      <c r="O75" s="56"/>
      <c r="P75" s="56"/>
      <c r="Q75" s="7"/>
      <c r="R75" s="7"/>
      <c r="S75" s="7"/>
      <c r="T75" s="7"/>
      <c r="U75" s="7"/>
      <c r="V75" s="7"/>
      <c r="W75" s="7"/>
    </row>
    <row r="76" spans="1:23" ht="12.75" hidden="1" customHeight="1" thickBot="1">
      <c r="A76" s="325"/>
      <c r="B76" s="75" t="s">
        <v>78</v>
      </c>
      <c r="C76" s="58" t="s">
        <v>42</v>
      </c>
      <c r="D76" s="58" t="s">
        <v>79</v>
      </c>
      <c r="E76" s="60"/>
      <c r="F76" s="61"/>
      <c r="G76" s="319"/>
      <c r="H76" s="62"/>
      <c r="I76" s="62"/>
      <c r="J76" s="58"/>
      <c r="K76" s="55"/>
      <c r="L76" s="55"/>
      <c r="M76" s="56"/>
      <c r="N76" s="56"/>
      <c r="O76" s="56"/>
      <c r="P76" s="56"/>
      <c r="Q76" s="7"/>
      <c r="R76" s="7"/>
      <c r="S76" s="7"/>
      <c r="T76" s="7"/>
      <c r="U76" s="7"/>
      <c r="V76" s="7"/>
      <c r="W76" s="7"/>
    </row>
    <row r="77" spans="1:23" ht="12.75" hidden="1" customHeight="1">
      <c r="A77" s="325"/>
      <c r="B77" s="75" t="s">
        <v>80</v>
      </c>
      <c r="C77" s="58" t="s">
        <v>42</v>
      </c>
      <c r="D77" s="59" t="s">
        <v>81</v>
      </c>
      <c r="E77" s="60"/>
      <c r="F77" s="61"/>
      <c r="G77" s="319"/>
      <c r="H77" s="62"/>
      <c r="I77" s="62"/>
      <c r="J77" s="58"/>
      <c r="K77" s="55"/>
      <c r="L77" s="55"/>
      <c r="M77" s="56"/>
      <c r="N77" s="56"/>
      <c r="O77" s="56"/>
      <c r="P77" s="56"/>
      <c r="Q77" s="7"/>
      <c r="R77" s="7"/>
      <c r="S77" s="7"/>
      <c r="T77" s="7"/>
      <c r="U77" s="7"/>
      <c r="V77" s="7"/>
      <c r="W77" s="7"/>
    </row>
    <row r="78" spans="1:23" ht="12.75" hidden="1" customHeight="1">
      <c r="A78" s="325"/>
      <c r="B78" s="75" t="s">
        <v>82</v>
      </c>
      <c r="C78" s="58" t="s">
        <v>83</v>
      </c>
      <c r="D78" s="58" t="s">
        <v>83</v>
      </c>
      <c r="E78" s="60" t="s">
        <v>84</v>
      </c>
      <c r="F78" s="61"/>
      <c r="G78" s="319"/>
      <c r="H78" s="62"/>
      <c r="I78" s="62"/>
      <c r="J78" s="58"/>
      <c r="K78" s="55"/>
      <c r="L78" s="55"/>
      <c r="M78" s="56"/>
      <c r="N78" s="56"/>
      <c r="O78" s="56"/>
      <c r="P78" s="56"/>
      <c r="Q78" s="7"/>
      <c r="R78" s="7"/>
      <c r="S78" s="7"/>
      <c r="T78" s="7"/>
      <c r="U78" s="7"/>
      <c r="V78" s="7"/>
      <c r="W78" s="7"/>
    </row>
    <row r="79" spans="1:23" ht="12.75" hidden="1" customHeight="1">
      <c r="A79" s="325"/>
      <c r="B79" s="75" t="s">
        <v>85</v>
      </c>
      <c r="C79" s="58" t="s">
        <v>42</v>
      </c>
      <c r="D79" s="58" t="s">
        <v>69</v>
      </c>
      <c r="E79" s="60" t="s">
        <v>86</v>
      </c>
      <c r="F79" s="61"/>
      <c r="G79" s="319"/>
      <c r="H79" s="62"/>
      <c r="I79" s="62"/>
      <c r="J79" s="58"/>
      <c r="K79" s="55"/>
      <c r="L79" s="55"/>
      <c r="M79" s="56"/>
      <c r="N79" s="56"/>
      <c r="O79" s="56"/>
      <c r="P79" s="56"/>
      <c r="Q79" s="7"/>
      <c r="R79" s="7"/>
      <c r="S79" s="7"/>
      <c r="T79" s="7"/>
      <c r="U79" s="7"/>
      <c r="V79" s="7"/>
      <c r="W79" s="7"/>
    </row>
    <row r="80" spans="1:23" ht="12.75" hidden="1" customHeight="1">
      <c r="A80" s="325"/>
      <c r="B80" s="75" t="s">
        <v>87</v>
      </c>
      <c r="C80" s="58" t="s">
        <v>42</v>
      </c>
      <c r="D80" s="58" t="s">
        <v>81</v>
      </c>
      <c r="E80" s="60"/>
      <c r="F80" s="61"/>
      <c r="G80" s="319"/>
      <c r="H80" s="62"/>
      <c r="I80" s="62"/>
      <c r="J80" s="58"/>
      <c r="K80" s="55"/>
      <c r="L80" s="55"/>
      <c r="M80" s="56"/>
      <c r="N80" s="56"/>
      <c r="O80" s="56"/>
      <c r="P80" s="56"/>
      <c r="Q80" s="7"/>
      <c r="R80" s="7"/>
      <c r="S80" s="7"/>
      <c r="T80" s="7"/>
      <c r="U80" s="7"/>
      <c r="V80" s="7"/>
      <c r="W80" s="7"/>
    </row>
    <row r="81" spans="1:23" ht="12.75" hidden="1" customHeight="1">
      <c r="A81" s="325"/>
      <c r="B81" s="75" t="s">
        <v>38</v>
      </c>
      <c r="C81" s="58" t="s">
        <v>42</v>
      </c>
      <c r="D81" s="59" t="s">
        <v>43</v>
      </c>
      <c r="E81" s="60"/>
      <c r="F81" s="61"/>
      <c r="G81" s="65"/>
      <c r="H81" s="62"/>
      <c r="I81" s="62"/>
      <c r="J81" s="58"/>
      <c r="K81" s="55"/>
      <c r="L81" s="55"/>
      <c r="M81" s="56"/>
      <c r="N81" s="56"/>
      <c r="O81" s="56"/>
      <c r="P81" s="56"/>
      <c r="Q81" s="7"/>
      <c r="R81" s="7"/>
      <c r="S81" s="7"/>
      <c r="T81" s="7"/>
      <c r="U81" s="7"/>
      <c r="V81" s="7"/>
      <c r="W81" s="7"/>
    </row>
    <row r="82" spans="1:23" ht="12.75" hidden="1" customHeight="1">
      <c r="A82" s="325"/>
      <c r="B82" s="75" t="s">
        <v>38</v>
      </c>
      <c r="C82" s="58" t="s">
        <v>42</v>
      </c>
      <c r="D82" s="59" t="s">
        <v>49</v>
      </c>
      <c r="E82" s="60"/>
      <c r="F82" s="61"/>
      <c r="G82" s="65"/>
      <c r="H82" s="62"/>
      <c r="I82" s="62"/>
      <c r="J82" s="58"/>
      <c r="K82" s="55"/>
      <c r="L82" s="55"/>
      <c r="M82" s="56"/>
      <c r="N82" s="56"/>
      <c r="O82" s="56"/>
      <c r="P82" s="56"/>
      <c r="Q82" s="7"/>
      <c r="R82" s="7"/>
      <c r="S82" s="7"/>
      <c r="T82" s="7"/>
      <c r="U82" s="7"/>
      <c r="V82" s="7"/>
      <c r="W82" s="7"/>
    </row>
    <row r="83" spans="1:23" ht="12.75" hidden="1" customHeight="1">
      <c r="A83" s="325"/>
      <c r="B83" s="79" t="s">
        <v>39</v>
      </c>
      <c r="C83" s="58" t="s">
        <v>42</v>
      </c>
      <c r="D83" s="59" t="s">
        <v>43</v>
      </c>
      <c r="E83" s="60"/>
      <c r="F83" s="61"/>
      <c r="G83" s="65"/>
      <c r="H83" s="62"/>
      <c r="I83" s="62"/>
      <c r="J83" s="58"/>
      <c r="K83" s="55"/>
      <c r="L83" s="55"/>
      <c r="M83" s="56"/>
      <c r="N83" s="56"/>
      <c r="O83" s="56"/>
      <c r="P83" s="56"/>
      <c r="Q83" s="7"/>
      <c r="R83" s="7"/>
      <c r="S83" s="7"/>
      <c r="T83" s="7"/>
      <c r="U83" s="7"/>
      <c r="V83" s="7"/>
      <c r="W83" s="7"/>
    </row>
    <row r="84" spans="1:23" ht="12.75" hidden="1" customHeight="1">
      <c r="A84" s="325"/>
      <c r="B84" s="57" t="s">
        <v>39</v>
      </c>
      <c r="C84" s="58" t="s">
        <v>42</v>
      </c>
      <c r="D84" s="59" t="s">
        <v>49</v>
      </c>
      <c r="E84" s="60"/>
      <c r="F84" s="61"/>
      <c r="G84" s="65"/>
      <c r="H84" s="62"/>
      <c r="I84" s="62"/>
      <c r="J84" s="58"/>
      <c r="K84" s="55"/>
      <c r="L84" s="55"/>
      <c r="M84" s="56"/>
      <c r="N84" s="56"/>
      <c r="O84" s="56"/>
      <c r="P84" s="56"/>
      <c r="Q84" s="7"/>
      <c r="R84" s="7"/>
      <c r="S84" s="7"/>
      <c r="T84" s="7"/>
      <c r="U84" s="7"/>
      <c r="V84" s="7"/>
      <c r="W84" s="7"/>
    </row>
    <row r="85" spans="1:23" ht="12.75" hidden="1" customHeight="1">
      <c r="A85" s="325"/>
      <c r="B85" s="57" t="s">
        <v>88</v>
      </c>
      <c r="C85" s="58" t="s">
        <v>42</v>
      </c>
      <c r="D85" s="58" t="s">
        <v>49</v>
      </c>
      <c r="E85" s="60"/>
      <c r="F85" s="61"/>
      <c r="G85" s="65"/>
      <c r="H85" s="62"/>
      <c r="I85" s="62"/>
      <c r="J85" s="58"/>
      <c r="K85" s="55"/>
      <c r="L85" s="55"/>
      <c r="M85" s="56"/>
      <c r="N85" s="56"/>
      <c r="O85" s="56"/>
      <c r="P85" s="56"/>
      <c r="Q85" s="7"/>
      <c r="R85" s="7"/>
      <c r="S85" s="7"/>
      <c r="T85" s="7"/>
      <c r="U85" s="7"/>
      <c r="V85" s="7"/>
      <c r="W85" s="7"/>
    </row>
    <row r="86" spans="1:23" ht="12.75" hidden="1" customHeight="1">
      <c r="A86" s="325"/>
      <c r="B86" s="57" t="s">
        <v>50</v>
      </c>
      <c r="C86" s="58" t="s">
        <v>42</v>
      </c>
      <c r="D86" s="58" t="s">
        <v>43</v>
      </c>
      <c r="E86" s="60"/>
      <c r="F86" s="61"/>
      <c r="G86" s="65"/>
      <c r="H86" s="62"/>
      <c r="I86" s="62"/>
      <c r="J86" s="58"/>
      <c r="K86" s="55"/>
      <c r="L86" s="55"/>
      <c r="M86" s="56"/>
      <c r="N86" s="56"/>
      <c r="O86" s="56"/>
      <c r="P86" s="56"/>
      <c r="Q86" s="7"/>
      <c r="R86" s="7"/>
      <c r="S86" s="7"/>
      <c r="T86" s="7"/>
      <c r="U86" s="7"/>
      <c r="V86" s="7"/>
      <c r="W86" s="7"/>
    </row>
    <row r="87" spans="1:23" ht="12.75" hidden="1" customHeight="1">
      <c r="A87" s="325"/>
      <c r="B87" s="57" t="s">
        <v>61</v>
      </c>
      <c r="C87" s="58" t="s">
        <v>42</v>
      </c>
      <c r="D87" s="58" t="s">
        <v>43</v>
      </c>
      <c r="E87" s="60"/>
      <c r="F87" s="61"/>
      <c r="G87" s="65"/>
      <c r="H87" s="62"/>
      <c r="I87" s="62"/>
      <c r="J87" s="58"/>
      <c r="K87" s="55"/>
      <c r="L87" s="55"/>
      <c r="M87" s="56"/>
      <c r="N87" s="56"/>
      <c r="O87" s="56"/>
      <c r="P87" s="56"/>
      <c r="Q87" s="7"/>
      <c r="R87" s="7"/>
      <c r="S87" s="7"/>
      <c r="T87" s="7"/>
      <c r="U87" s="7"/>
      <c r="V87" s="7"/>
      <c r="W87" s="7"/>
    </row>
    <row r="88" spans="1:23" ht="12.75" hidden="1" customHeight="1">
      <c r="A88" s="325"/>
      <c r="B88" s="57" t="s">
        <v>89</v>
      </c>
      <c r="C88" s="58" t="s">
        <v>42</v>
      </c>
      <c r="D88" s="58" t="s">
        <v>58</v>
      </c>
      <c r="E88" s="60" t="s">
        <v>73</v>
      </c>
      <c r="F88" s="61"/>
      <c r="G88" s="65"/>
      <c r="H88" s="62"/>
      <c r="I88" s="62"/>
      <c r="J88" s="58"/>
      <c r="K88" s="55"/>
      <c r="L88" s="55"/>
      <c r="M88" s="56"/>
      <c r="N88" s="56"/>
      <c r="O88" s="56"/>
      <c r="P88" s="56"/>
      <c r="Q88" s="7"/>
      <c r="R88" s="7"/>
      <c r="S88" s="7"/>
      <c r="T88" s="7"/>
      <c r="U88" s="7"/>
      <c r="V88" s="7"/>
      <c r="W88" s="7"/>
    </row>
    <row r="89" spans="1:23" ht="12.75" hidden="1" customHeight="1">
      <c r="A89" s="325"/>
      <c r="B89" s="57" t="s">
        <v>90</v>
      </c>
      <c r="C89" s="58" t="s">
        <v>42</v>
      </c>
      <c r="D89" s="58" t="s">
        <v>91</v>
      </c>
      <c r="E89" s="60" t="s">
        <v>92</v>
      </c>
      <c r="F89" s="61"/>
      <c r="G89" s="65"/>
      <c r="H89" s="62"/>
      <c r="I89" s="62"/>
      <c r="J89" s="58"/>
      <c r="K89" s="55"/>
      <c r="L89" s="55"/>
      <c r="M89" s="56"/>
      <c r="N89" s="56"/>
      <c r="O89" s="56"/>
      <c r="P89" s="56"/>
      <c r="Q89" s="7"/>
      <c r="R89" s="7"/>
      <c r="S89" s="7"/>
      <c r="T89" s="7"/>
      <c r="U89" s="7"/>
      <c r="V89" s="7"/>
      <c r="W89" s="7"/>
    </row>
    <row r="90" spans="1:23" ht="12.75" hidden="1" customHeight="1">
      <c r="A90" s="325"/>
      <c r="B90" s="57" t="s">
        <v>90</v>
      </c>
      <c r="C90" s="58" t="s">
        <v>42</v>
      </c>
      <c r="D90" s="58" t="s">
        <v>91</v>
      </c>
      <c r="E90" s="60" t="s">
        <v>93</v>
      </c>
      <c r="F90" s="61"/>
      <c r="G90" s="65"/>
      <c r="H90" s="62"/>
      <c r="I90" s="62"/>
      <c r="J90" s="58"/>
      <c r="K90" s="55"/>
      <c r="L90" s="55"/>
      <c r="M90" s="56"/>
      <c r="N90" s="56"/>
      <c r="O90" s="56"/>
      <c r="P90" s="56"/>
      <c r="Q90" s="7"/>
      <c r="R90" s="7"/>
      <c r="S90" s="7"/>
      <c r="T90" s="7"/>
      <c r="U90" s="7"/>
      <c r="V90" s="7"/>
      <c r="W90" s="7"/>
    </row>
    <row r="91" spans="1:23" ht="12.75" hidden="1" customHeight="1">
      <c r="A91" s="325"/>
      <c r="B91" s="57" t="s">
        <v>63</v>
      </c>
      <c r="C91" s="58" t="s">
        <v>43</v>
      </c>
      <c r="D91" s="58" t="s">
        <v>43</v>
      </c>
      <c r="E91" s="60"/>
      <c r="F91" s="61"/>
      <c r="G91" s="65"/>
      <c r="H91" s="62"/>
      <c r="I91" s="62"/>
      <c r="J91" s="58"/>
      <c r="K91" s="55"/>
      <c r="L91" s="55"/>
      <c r="M91" s="56"/>
      <c r="N91" s="56"/>
      <c r="O91" s="56"/>
      <c r="P91" s="56"/>
      <c r="Q91" s="7"/>
      <c r="R91" s="7"/>
      <c r="S91" s="7"/>
      <c r="T91" s="7"/>
      <c r="U91" s="7"/>
      <c r="V91" s="7"/>
      <c r="W91" s="7"/>
    </row>
    <row r="92" spans="1:23" ht="12.75" hidden="1" customHeight="1">
      <c r="A92" s="325"/>
      <c r="B92" s="57" t="s">
        <v>64</v>
      </c>
      <c r="C92" s="58" t="s">
        <v>42</v>
      </c>
      <c r="D92" s="58" t="s">
        <v>43</v>
      </c>
      <c r="E92" s="60"/>
      <c r="F92" s="61"/>
      <c r="G92" s="65"/>
      <c r="H92" s="62"/>
      <c r="I92" s="62"/>
      <c r="J92" s="58"/>
      <c r="K92" s="55"/>
      <c r="L92" s="55"/>
      <c r="M92" s="56"/>
      <c r="N92" s="56"/>
      <c r="O92" s="56"/>
      <c r="P92" s="56"/>
      <c r="Q92" s="7"/>
      <c r="R92" s="7"/>
      <c r="S92" s="7"/>
      <c r="T92" s="7"/>
      <c r="U92" s="7"/>
      <c r="V92" s="7"/>
      <c r="W92" s="7"/>
    </row>
    <row r="93" spans="1:23" ht="12.75" hidden="1" customHeight="1">
      <c r="A93" s="325"/>
      <c r="B93" s="57" t="s">
        <v>70</v>
      </c>
      <c r="C93" s="58" t="s">
        <v>54</v>
      </c>
      <c r="D93" s="59" t="s">
        <v>43</v>
      </c>
      <c r="E93" s="60"/>
      <c r="F93" s="61"/>
      <c r="G93" s="65"/>
      <c r="H93" s="62"/>
      <c r="I93" s="62"/>
      <c r="J93" s="58"/>
      <c r="K93" s="55"/>
      <c r="L93" s="55"/>
      <c r="M93" s="56"/>
      <c r="N93" s="56"/>
      <c r="O93" s="56"/>
      <c r="P93" s="56"/>
      <c r="Q93" s="7"/>
      <c r="R93" s="7"/>
      <c r="S93" s="7"/>
      <c r="T93" s="7"/>
      <c r="U93" s="7"/>
      <c r="V93" s="7"/>
      <c r="W93" s="7"/>
    </row>
    <row r="94" spans="1:23" ht="12.75" hidden="1" customHeight="1">
      <c r="A94" s="325"/>
      <c r="B94" s="57" t="s">
        <v>94</v>
      </c>
      <c r="C94" s="58" t="s">
        <v>58</v>
      </c>
      <c r="D94" s="59" t="s">
        <v>58</v>
      </c>
      <c r="E94" s="60"/>
      <c r="F94" s="61"/>
      <c r="G94" s="65"/>
      <c r="H94" s="64"/>
      <c r="I94" s="64"/>
      <c r="J94" s="58"/>
      <c r="K94" s="55"/>
      <c r="L94" s="55"/>
      <c r="M94" s="56"/>
      <c r="N94" s="56"/>
      <c r="O94" s="56"/>
      <c r="P94" s="56"/>
      <c r="Q94" s="7"/>
      <c r="R94" s="7"/>
      <c r="S94" s="7"/>
      <c r="T94" s="7"/>
      <c r="U94" s="7"/>
      <c r="V94" s="7"/>
      <c r="W94" s="7"/>
    </row>
    <row r="95" spans="1:23" ht="12.75" hidden="1" customHeight="1">
      <c r="A95" s="325"/>
      <c r="B95" s="57" t="s">
        <v>61</v>
      </c>
      <c r="C95" s="58" t="s">
        <v>42</v>
      </c>
      <c r="D95" s="58" t="s">
        <v>58</v>
      </c>
      <c r="E95" s="60"/>
      <c r="F95" s="61"/>
      <c r="G95" s="65"/>
      <c r="H95" s="64"/>
      <c r="I95" s="64"/>
      <c r="J95" s="58"/>
      <c r="K95" s="55"/>
      <c r="L95" s="55"/>
      <c r="M95" s="56"/>
      <c r="N95" s="56"/>
      <c r="O95" s="56"/>
      <c r="P95" s="56"/>
      <c r="Q95" s="7"/>
      <c r="R95" s="7"/>
      <c r="S95" s="7"/>
      <c r="T95" s="7"/>
      <c r="U95" s="7"/>
      <c r="V95" s="7"/>
      <c r="W95" s="7"/>
    </row>
    <row r="96" spans="1:23" ht="12.75" hidden="1" customHeight="1">
      <c r="A96" s="325"/>
      <c r="B96" s="57" t="s">
        <v>61</v>
      </c>
      <c r="C96" s="58" t="s">
        <v>42</v>
      </c>
      <c r="D96" s="59" t="s">
        <v>49</v>
      </c>
      <c r="E96" s="60"/>
      <c r="F96" s="61"/>
      <c r="G96" s="65"/>
      <c r="H96" s="64"/>
      <c r="I96" s="64"/>
      <c r="J96" s="58"/>
      <c r="K96" s="55"/>
      <c r="L96" s="55"/>
      <c r="M96" s="56"/>
      <c r="N96" s="56"/>
      <c r="O96" s="56"/>
      <c r="P96" s="56"/>
      <c r="Q96" s="7"/>
      <c r="R96" s="7"/>
      <c r="S96" s="7"/>
      <c r="T96" s="7"/>
      <c r="U96" s="7"/>
      <c r="V96" s="7"/>
      <c r="W96" s="7"/>
    </row>
    <row r="97" spans="1:23" ht="12.75" hidden="1" customHeight="1">
      <c r="A97" s="325"/>
      <c r="B97" s="57" t="s">
        <v>62</v>
      </c>
      <c r="C97" s="58" t="s">
        <v>54</v>
      </c>
      <c r="D97" s="59" t="s">
        <v>43</v>
      </c>
      <c r="E97" s="60"/>
      <c r="F97" s="61"/>
      <c r="G97" s="65"/>
      <c r="H97" s="62"/>
      <c r="I97" s="62"/>
      <c r="J97" s="58"/>
      <c r="K97" s="55"/>
      <c r="L97" s="55"/>
      <c r="M97" s="56"/>
      <c r="N97" s="56"/>
      <c r="O97" s="56"/>
      <c r="P97" s="56"/>
      <c r="Q97" s="7"/>
      <c r="R97" s="7"/>
      <c r="S97" s="7"/>
      <c r="T97" s="7"/>
      <c r="U97" s="7"/>
      <c r="V97" s="7"/>
      <c r="W97" s="7"/>
    </row>
    <row r="98" spans="1:23" ht="12.75" hidden="1" customHeight="1">
      <c r="A98" s="325"/>
      <c r="B98" s="57" t="s">
        <v>95</v>
      </c>
      <c r="C98" s="58" t="s">
        <v>96</v>
      </c>
      <c r="D98" s="59" t="s">
        <v>43</v>
      </c>
      <c r="E98" s="60"/>
      <c r="F98" s="61"/>
      <c r="G98" s="65"/>
      <c r="H98" s="62"/>
      <c r="I98" s="62"/>
      <c r="J98" s="58"/>
      <c r="K98" s="55"/>
      <c r="L98" s="55"/>
      <c r="M98" s="56"/>
      <c r="N98" s="56"/>
      <c r="O98" s="56"/>
      <c r="P98" s="56"/>
      <c r="Q98" s="7"/>
      <c r="R98" s="7"/>
      <c r="S98" s="7"/>
      <c r="T98" s="7"/>
      <c r="U98" s="7"/>
      <c r="V98" s="7"/>
      <c r="W98" s="7"/>
    </row>
    <row r="99" spans="1:23" ht="12.75" hidden="1" customHeight="1">
      <c r="A99" s="325"/>
      <c r="B99" s="57" t="s">
        <v>97</v>
      </c>
      <c r="C99" s="58" t="s">
        <v>98</v>
      </c>
      <c r="D99" s="59" t="s">
        <v>49</v>
      </c>
      <c r="E99" s="60"/>
      <c r="F99" s="61"/>
      <c r="G99" s="65"/>
      <c r="H99" s="62"/>
      <c r="I99" s="62"/>
      <c r="J99" s="58"/>
      <c r="K99" s="55"/>
      <c r="L99" s="55"/>
      <c r="M99" s="56"/>
      <c r="N99" s="56"/>
      <c r="O99" s="56"/>
      <c r="P99" s="56"/>
      <c r="Q99" s="7"/>
      <c r="R99" s="7"/>
      <c r="S99" s="7"/>
      <c r="T99" s="7"/>
      <c r="U99" s="7"/>
      <c r="V99" s="7"/>
      <c r="W99" s="7"/>
    </row>
    <row r="100" spans="1:23" ht="12.75" hidden="1" customHeight="1">
      <c r="A100" s="325"/>
      <c r="B100" s="57" t="s">
        <v>99</v>
      </c>
      <c r="C100" s="58" t="s">
        <v>98</v>
      </c>
      <c r="D100" s="59" t="s">
        <v>43</v>
      </c>
      <c r="E100" s="60"/>
      <c r="F100" s="61"/>
      <c r="G100" s="65"/>
      <c r="H100" s="62"/>
      <c r="I100" s="62"/>
      <c r="J100" s="58"/>
      <c r="K100" s="55"/>
      <c r="L100" s="55"/>
      <c r="M100" s="56"/>
      <c r="N100" s="56"/>
      <c r="O100" s="56"/>
      <c r="P100" s="56"/>
      <c r="Q100" s="7"/>
      <c r="R100" s="7"/>
      <c r="S100" s="7"/>
      <c r="T100" s="7"/>
      <c r="U100" s="7"/>
      <c r="V100" s="7"/>
      <c r="W100" s="7"/>
    </row>
    <row r="101" spans="1:23" ht="12.75" hidden="1" customHeight="1">
      <c r="A101" s="325"/>
      <c r="B101" s="57" t="s">
        <v>99</v>
      </c>
      <c r="C101" s="58" t="s">
        <v>98</v>
      </c>
      <c r="D101" s="59" t="s">
        <v>49</v>
      </c>
      <c r="E101" s="60"/>
      <c r="F101" s="61"/>
      <c r="G101" s="65"/>
      <c r="H101" s="62"/>
      <c r="I101" s="62"/>
      <c r="J101" s="58"/>
      <c r="K101" s="55"/>
      <c r="L101" s="55"/>
      <c r="M101" s="56"/>
      <c r="N101" s="56"/>
      <c r="O101" s="56"/>
      <c r="P101" s="56"/>
      <c r="Q101" s="7"/>
      <c r="R101" s="7"/>
      <c r="S101" s="7"/>
      <c r="T101" s="7"/>
      <c r="U101" s="7"/>
      <c r="V101" s="7"/>
      <c r="W101" s="7"/>
    </row>
    <row r="102" spans="1:23" ht="12.75" hidden="1" customHeight="1">
      <c r="A102" s="325"/>
      <c r="B102" s="57" t="s">
        <v>65</v>
      </c>
      <c r="C102" s="58" t="s">
        <v>98</v>
      </c>
      <c r="D102" s="59" t="s">
        <v>43</v>
      </c>
      <c r="E102" s="60"/>
      <c r="F102" s="61"/>
      <c r="G102" s="65"/>
      <c r="H102" s="62"/>
      <c r="I102" s="62"/>
      <c r="J102" s="58"/>
      <c r="K102" s="55"/>
      <c r="L102" s="55"/>
      <c r="M102" s="56"/>
      <c r="N102" s="56"/>
      <c r="O102" s="56"/>
      <c r="P102" s="56"/>
      <c r="Q102" s="7"/>
      <c r="R102" s="7"/>
      <c r="S102" s="7"/>
      <c r="T102" s="7"/>
      <c r="U102" s="7"/>
      <c r="V102" s="7"/>
      <c r="W102" s="7"/>
    </row>
    <row r="103" spans="1:23" ht="12.75" hidden="1" customHeight="1">
      <c r="A103" s="325"/>
      <c r="B103" s="57" t="s">
        <v>100</v>
      </c>
      <c r="C103" s="58" t="s">
        <v>54</v>
      </c>
      <c r="D103" s="59" t="s">
        <v>101</v>
      </c>
      <c r="E103" s="60"/>
      <c r="F103" s="61"/>
      <c r="G103" s="65"/>
      <c r="H103" s="62"/>
      <c r="I103" s="62"/>
      <c r="J103" s="58"/>
      <c r="K103" s="55"/>
      <c r="L103" s="55"/>
      <c r="M103" s="56"/>
      <c r="N103" s="56"/>
      <c r="O103" s="56"/>
      <c r="P103" s="56"/>
      <c r="Q103" s="7"/>
      <c r="R103" s="7"/>
      <c r="S103" s="7"/>
      <c r="T103" s="7"/>
      <c r="U103" s="7"/>
      <c r="V103" s="7"/>
      <c r="W103" s="7"/>
    </row>
    <row r="104" spans="1:23" ht="12.75" hidden="1" customHeight="1">
      <c r="A104" s="325"/>
      <c r="B104" s="57" t="s">
        <v>62</v>
      </c>
      <c r="C104" s="58" t="s">
        <v>54</v>
      </c>
      <c r="D104" s="59" t="s">
        <v>49</v>
      </c>
      <c r="E104" s="60"/>
      <c r="F104" s="61"/>
      <c r="G104" s="65"/>
      <c r="H104" s="62"/>
      <c r="I104" s="62"/>
      <c r="J104" s="58"/>
      <c r="K104" s="55"/>
      <c r="L104" s="55"/>
      <c r="M104" s="56"/>
      <c r="N104" s="56"/>
      <c r="O104" s="56"/>
      <c r="P104" s="56"/>
      <c r="Q104" s="7"/>
      <c r="R104" s="7"/>
      <c r="S104" s="7"/>
      <c r="T104" s="7"/>
      <c r="U104" s="7"/>
      <c r="V104" s="7"/>
      <c r="W104" s="7"/>
    </row>
    <row r="105" spans="1:23" ht="12.75" hidden="1" customHeight="1">
      <c r="A105" s="325"/>
      <c r="B105" s="57" t="s">
        <v>62</v>
      </c>
      <c r="C105" s="58" t="s">
        <v>54</v>
      </c>
      <c r="D105" s="59" t="s">
        <v>102</v>
      </c>
      <c r="E105" s="60"/>
      <c r="F105" s="61"/>
      <c r="G105" s="65"/>
      <c r="H105" s="62"/>
      <c r="I105" s="62"/>
      <c r="J105" s="58"/>
      <c r="K105" s="55"/>
      <c r="L105" s="55"/>
      <c r="M105" s="56"/>
      <c r="N105" s="56"/>
      <c r="O105" s="56"/>
      <c r="P105" s="56"/>
      <c r="Q105" s="7"/>
      <c r="R105" s="7"/>
      <c r="S105" s="7"/>
      <c r="T105" s="7"/>
      <c r="U105" s="7"/>
      <c r="V105" s="7"/>
      <c r="W105" s="7"/>
    </row>
    <row r="106" spans="1:23" ht="12.75" hidden="1" customHeight="1" thickBot="1">
      <c r="A106" s="325"/>
      <c r="B106" s="57" t="s">
        <v>103</v>
      </c>
      <c r="C106" s="58" t="s">
        <v>42</v>
      </c>
      <c r="D106" s="59" t="s">
        <v>101</v>
      </c>
      <c r="E106" s="60"/>
      <c r="F106" s="61"/>
      <c r="G106" s="65"/>
      <c r="H106" s="62"/>
      <c r="I106" s="62"/>
      <c r="J106" s="58"/>
      <c r="K106" s="55"/>
      <c r="L106" s="55"/>
      <c r="M106" s="56"/>
      <c r="N106" s="56"/>
      <c r="O106" s="56"/>
      <c r="P106" s="56"/>
      <c r="Q106" s="7"/>
      <c r="R106" s="7"/>
      <c r="S106" s="7"/>
      <c r="T106" s="7"/>
      <c r="U106" s="7"/>
      <c r="V106" s="7"/>
      <c r="W106" s="7"/>
    </row>
    <row r="107" spans="1:23" ht="17.25" hidden="1" customHeight="1" thickBot="1">
      <c r="A107" s="325"/>
      <c r="B107" s="316" t="s">
        <v>104</v>
      </c>
      <c r="C107" s="316"/>
      <c r="D107" s="316"/>
      <c r="E107" s="316"/>
      <c r="F107" s="316"/>
      <c r="G107" s="316"/>
      <c r="H107" s="77">
        <f>SUM(H75:H106)</f>
        <v>0</v>
      </c>
      <c r="I107" s="77">
        <f>SUM(I75:I106)</f>
        <v>0</v>
      </c>
      <c r="J107" s="77">
        <f>SUM(J75:J106)</f>
        <v>0</v>
      </c>
      <c r="K107" s="77">
        <f>SUM(K75:K106)</f>
        <v>0</v>
      </c>
      <c r="L107" s="78">
        <f>IF(H107=0,0,(I107/H107*100))</f>
        <v>0</v>
      </c>
      <c r="M107" s="73">
        <f>IF(K107=0,0,(I107/K107*100))</f>
        <v>0</v>
      </c>
      <c r="N107" s="73"/>
      <c r="O107" s="73"/>
      <c r="P107" s="73" t="e">
        <f>N107/(N107+O107)*100</f>
        <v>#DIV/0!</v>
      </c>
      <c r="Q107" s="7"/>
      <c r="R107" s="7"/>
      <c r="S107" s="7"/>
      <c r="T107" s="7"/>
      <c r="U107" s="7"/>
      <c r="V107" s="7"/>
      <c r="W107" s="7"/>
    </row>
    <row r="108" spans="1:23" ht="15.2" customHeight="1" thickBot="1">
      <c r="A108" s="324" t="s">
        <v>105</v>
      </c>
      <c r="B108" s="324"/>
      <c r="C108" s="324"/>
      <c r="D108" s="324"/>
      <c r="E108" s="324"/>
      <c r="F108" s="324"/>
      <c r="G108" s="80"/>
      <c r="H108" s="77">
        <f>H74+H107</f>
        <v>1500</v>
      </c>
      <c r="I108" s="77">
        <f>I74+I107</f>
        <v>1415</v>
      </c>
      <c r="J108" s="77">
        <f>J74+J107+J15</f>
        <v>0</v>
      </c>
      <c r="K108" s="77">
        <f>K74+K107+K15</f>
        <v>0</v>
      </c>
      <c r="L108" s="78">
        <f>IF(H108=0,0,(I108/H108*100))</f>
        <v>94.333333333333343</v>
      </c>
      <c r="M108" s="73">
        <f>IF(K108=0,0,(I108/K108*100))</f>
        <v>0</v>
      </c>
      <c r="N108" s="77">
        <f>N48+N74</f>
        <v>26</v>
      </c>
      <c r="O108" s="77">
        <f>O48+O74</f>
        <v>1</v>
      </c>
      <c r="P108" s="73">
        <f>N108/(N108+O108)*100</f>
        <v>96.296296296296291</v>
      </c>
      <c r="Q108" s="7"/>
      <c r="R108" s="7"/>
      <c r="S108" s="7"/>
      <c r="T108" s="7"/>
      <c r="U108" s="7"/>
      <c r="V108" s="7"/>
      <c r="W108" s="7"/>
    </row>
    <row r="109" spans="1:23" ht="12.75" hidden="1" customHeight="1">
      <c r="A109" s="314" t="s">
        <v>106</v>
      </c>
      <c r="B109" s="57" t="s">
        <v>107</v>
      </c>
      <c r="C109" s="58" t="s">
        <v>108</v>
      </c>
      <c r="D109" s="59"/>
      <c r="E109" s="60"/>
      <c r="F109" s="81"/>
      <c r="G109" s="82"/>
      <c r="H109" s="62"/>
      <c r="I109" s="62"/>
      <c r="J109" s="58"/>
      <c r="K109" s="83"/>
      <c r="L109" s="83"/>
      <c r="M109" s="84"/>
      <c r="N109" s="84"/>
      <c r="O109" s="84"/>
      <c r="P109" s="84"/>
      <c r="Q109" s="7"/>
      <c r="R109" s="7"/>
      <c r="S109" s="7"/>
      <c r="T109" s="7"/>
      <c r="U109" s="7"/>
      <c r="V109" s="7"/>
      <c r="W109" s="7"/>
    </row>
    <row r="110" spans="1:23" ht="15.2" customHeight="1">
      <c r="A110" s="314"/>
      <c r="B110" s="57" t="s">
        <v>82</v>
      </c>
      <c r="C110" s="58" t="s">
        <v>886</v>
      </c>
      <c r="D110" s="58" t="s">
        <v>886</v>
      </c>
      <c r="E110" s="60" t="s">
        <v>84</v>
      </c>
      <c r="F110" s="81"/>
      <c r="G110" s="383" t="s">
        <v>913</v>
      </c>
      <c r="H110" s="62">
        <v>64</v>
      </c>
      <c r="I110" s="62">
        <v>64</v>
      </c>
      <c r="J110" s="58"/>
      <c r="K110" s="83"/>
      <c r="L110" s="83"/>
      <c r="M110" s="84"/>
      <c r="N110" s="84"/>
      <c r="O110" s="84"/>
      <c r="P110" s="84"/>
      <c r="Q110" s="7">
        <v>0</v>
      </c>
      <c r="R110" s="7"/>
      <c r="S110" s="7"/>
      <c r="T110" s="7"/>
      <c r="U110" s="7"/>
      <c r="V110" s="7"/>
      <c r="W110" s="7"/>
    </row>
    <row r="111" spans="1:23" ht="15.2" customHeight="1">
      <c r="A111" s="314"/>
      <c r="B111" s="57" t="s">
        <v>82</v>
      </c>
      <c r="C111" s="58" t="s">
        <v>111</v>
      </c>
      <c r="D111" s="58" t="s">
        <v>111</v>
      </c>
      <c r="E111" s="60" t="s">
        <v>84</v>
      </c>
      <c r="F111" s="81"/>
      <c r="G111" s="383"/>
      <c r="H111" s="62">
        <v>24</v>
      </c>
      <c r="I111" s="62">
        <v>24</v>
      </c>
      <c r="J111" s="58"/>
      <c r="K111" s="83"/>
      <c r="L111" s="83"/>
      <c r="M111" s="84"/>
      <c r="N111" s="84"/>
      <c r="O111" s="84"/>
      <c r="P111" s="84"/>
      <c r="Q111" s="7">
        <v>0</v>
      </c>
      <c r="R111" s="7"/>
      <c r="S111" s="7"/>
      <c r="T111" s="7"/>
      <c r="U111" s="7"/>
      <c r="V111" s="7"/>
      <c r="W111" s="7"/>
    </row>
    <row r="112" spans="1:23" ht="15.2" customHeight="1">
      <c r="A112" s="314"/>
      <c r="B112" s="57" t="s">
        <v>460</v>
      </c>
      <c r="C112" s="58" t="s">
        <v>79</v>
      </c>
      <c r="D112" s="58" t="s">
        <v>79</v>
      </c>
      <c r="E112" s="60"/>
      <c r="F112" s="81"/>
      <c r="G112" s="383"/>
      <c r="H112" s="62">
        <v>48</v>
      </c>
      <c r="I112" s="62">
        <v>26</v>
      </c>
      <c r="J112" s="58"/>
      <c r="K112" s="83"/>
      <c r="L112" s="83"/>
      <c r="M112" s="84"/>
      <c r="N112" s="84"/>
      <c r="O112" s="84"/>
      <c r="P112" s="84"/>
      <c r="Q112" s="7">
        <v>0</v>
      </c>
      <c r="R112" s="7"/>
      <c r="S112" s="7"/>
      <c r="T112" s="7"/>
      <c r="U112" s="7"/>
      <c r="V112" s="7"/>
      <c r="W112" s="7"/>
    </row>
    <row r="113" spans="1:23" ht="15.2" customHeight="1">
      <c r="A113" s="314"/>
      <c r="B113" s="57" t="s">
        <v>142</v>
      </c>
      <c r="C113" s="58" t="s">
        <v>108</v>
      </c>
      <c r="D113" s="58"/>
      <c r="E113" s="60"/>
      <c r="F113" s="81"/>
      <c r="G113" s="383"/>
      <c r="H113" s="62">
        <v>68</v>
      </c>
      <c r="I113" s="62">
        <v>68</v>
      </c>
      <c r="J113" s="58"/>
      <c r="K113" s="83"/>
      <c r="L113" s="83"/>
      <c r="M113" s="84"/>
      <c r="N113" s="84"/>
      <c r="O113" s="84"/>
      <c r="P113" s="84"/>
      <c r="Q113" s="7"/>
      <c r="R113" s="7"/>
      <c r="S113" s="7"/>
      <c r="T113" s="7"/>
      <c r="U113" s="7"/>
      <c r="V113" s="7"/>
      <c r="W113" s="7"/>
    </row>
    <row r="114" spans="1:23" ht="12.75" customHeight="1">
      <c r="A114" s="314"/>
      <c r="B114" s="57" t="s">
        <v>160</v>
      </c>
      <c r="C114" s="58" t="s">
        <v>108</v>
      </c>
      <c r="D114" s="58"/>
      <c r="E114" s="60"/>
      <c r="F114" s="81"/>
      <c r="G114" s="383"/>
      <c r="H114" s="62">
        <v>100</v>
      </c>
      <c r="I114" s="62">
        <v>56</v>
      </c>
      <c r="J114" s="58"/>
      <c r="K114" s="83"/>
      <c r="L114" s="83"/>
      <c r="M114" s="84"/>
      <c r="N114" s="84"/>
      <c r="O114" s="84"/>
      <c r="P114" s="84"/>
      <c r="Q114" s="7"/>
      <c r="R114" s="7"/>
      <c r="S114" s="7"/>
      <c r="T114" s="7"/>
      <c r="U114" s="7"/>
      <c r="V114" s="7"/>
      <c r="W114" s="7"/>
    </row>
    <row r="115" spans="1:23" ht="12.75" customHeight="1">
      <c r="A115" s="314"/>
      <c r="B115" s="57" t="s">
        <v>328</v>
      </c>
      <c r="C115" s="58" t="s">
        <v>108</v>
      </c>
      <c r="D115" s="58"/>
      <c r="E115" s="60"/>
      <c r="F115" s="81"/>
      <c r="G115" s="383"/>
      <c r="H115" s="62">
        <v>52</v>
      </c>
      <c r="I115" s="62">
        <v>52</v>
      </c>
      <c r="J115" s="58"/>
      <c r="K115" s="83"/>
      <c r="L115" s="83"/>
      <c r="M115" s="84"/>
      <c r="N115" s="84"/>
      <c r="O115" s="84"/>
      <c r="P115" s="84"/>
      <c r="Q115" s="7"/>
      <c r="R115" s="7"/>
      <c r="S115" s="7"/>
      <c r="T115" s="7"/>
      <c r="U115" s="7"/>
      <c r="V115" s="7"/>
      <c r="W115" s="7"/>
    </row>
    <row r="116" spans="1:23" ht="12.75" customHeight="1">
      <c r="A116" s="314"/>
      <c r="B116" s="57" t="s">
        <v>878</v>
      </c>
      <c r="C116" s="58" t="s">
        <v>108</v>
      </c>
      <c r="D116" s="58"/>
      <c r="E116" s="60"/>
      <c r="F116" s="81"/>
      <c r="G116" s="383"/>
      <c r="H116" s="62"/>
      <c r="I116" s="62">
        <v>4</v>
      </c>
      <c r="J116" s="58"/>
      <c r="K116" s="83"/>
      <c r="L116" s="83"/>
      <c r="M116" s="84"/>
      <c r="N116" s="84"/>
      <c r="O116" s="84"/>
      <c r="P116" s="84"/>
      <c r="Q116" s="7"/>
      <c r="R116" s="7"/>
      <c r="S116" s="7"/>
      <c r="T116" s="7"/>
      <c r="U116" s="7"/>
      <c r="V116" s="7"/>
      <c r="W116" s="7"/>
    </row>
    <row r="117" spans="1:23" ht="12.75" customHeight="1">
      <c r="A117" s="314"/>
      <c r="B117" s="57" t="s">
        <v>912</v>
      </c>
      <c r="C117" s="58" t="s">
        <v>378</v>
      </c>
      <c r="D117" s="59" t="s">
        <v>79</v>
      </c>
      <c r="E117" s="60"/>
      <c r="F117" s="81"/>
      <c r="G117" s="383"/>
      <c r="H117" s="62"/>
      <c r="I117" s="62">
        <v>2</v>
      </c>
      <c r="J117" s="58"/>
      <c r="K117" s="83"/>
      <c r="L117" s="83"/>
      <c r="M117" s="84"/>
      <c r="N117" s="84"/>
      <c r="O117" s="84"/>
      <c r="P117" s="84"/>
      <c r="Q117" s="7"/>
      <c r="R117" s="7"/>
      <c r="S117" s="7"/>
      <c r="T117" s="7"/>
      <c r="U117" s="7"/>
      <c r="V117" s="7"/>
      <c r="W117" s="7"/>
    </row>
    <row r="118" spans="1:23" ht="12.75" customHeight="1" thickBot="1">
      <c r="A118" s="314"/>
      <c r="B118" s="57" t="s">
        <v>153</v>
      </c>
      <c r="C118" s="58" t="s">
        <v>91</v>
      </c>
      <c r="D118" s="59" t="s">
        <v>523</v>
      </c>
      <c r="E118" s="60"/>
      <c r="F118" s="81"/>
      <c r="G118" s="82"/>
      <c r="H118" s="62"/>
      <c r="I118" s="62">
        <v>8</v>
      </c>
      <c r="J118" s="58"/>
      <c r="K118" s="83"/>
      <c r="L118" s="83"/>
      <c r="M118" s="84"/>
      <c r="N118" s="84"/>
      <c r="O118" s="84"/>
      <c r="P118" s="84"/>
      <c r="Q118" s="7"/>
      <c r="R118" s="7"/>
      <c r="S118" s="7"/>
      <c r="T118" s="7"/>
      <c r="U118" s="7"/>
      <c r="V118" s="7"/>
      <c r="W118" s="7"/>
    </row>
    <row r="119" spans="1:23" ht="12.75" hidden="1" customHeight="1">
      <c r="A119" s="314"/>
      <c r="B119" s="57" t="s">
        <v>120</v>
      </c>
      <c r="C119" s="58" t="s">
        <v>42</v>
      </c>
      <c r="D119" s="59" t="s">
        <v>43</v>
      </c>
      <c r="E119" s="60" t="s">
        <v>121</v>
      </c>
      <c r="F119" s="81"/>
      <c r="G119" s="82"/>
      <c r="H119" s="62"/>
      <c r="I119" s="62"/>
      <c r="J119" s="58"/>
      <c r="K119" s="83"/>
      <c r="L119" s="83"/>
      <c r="M119" s="84"/>
      <c r="N119" s="84"/>
      <c r="O119" s="84"/>
      <c r="P119" s="84"/>
      <c r="Q119" s="7"/>
      <c r="R119" s="7"/>
      <c r="S119" s="7"/>
      <c r="T119" s="7"/>
      <c r="U119" s="7"/>
      <c r="V119" s="7"/>
      <c r="W119" s="7"/>
    </row>
    <row r="120" spans="1:23" ht="12.75" hidden="1" customHeight="1">
      <c r="A120" s="314"/>
      <c r="B120" s="57"/>
      <c r="C120" s="58" t="s">
        <v>42</v>
      </c>
      <c r="D120" s="59" t="s">
        <v>122</v>
      </c>
      <c r="E120" s="60" t="s">
        <v>123</v>
      </c>
      <c r="F120" s="81"/>
      <c r="G120" s="82"/>
      <c r="H120" s="62"/>
      <c r="I120" s="62"/>
      <c r="J120" s="58"/>
      <c r="K120" s="83"/>
      <c r="L120" s="83"/>
      <c r="M120" s="84"/>
      <c r="N120" s="84"/>
      <c r="O120" s="84"/>
      <c r="P120" s="84"/>
      <c r="Q120" s="7"/>
      <c r="R120" s="7"/>
      <c r="S120" s="7"/>
      <c r="T120" s="7"/>
      <c r="U120" s="7"/>
      <c r="V120" s="7"/>
      <c r="W120" s="7"/>
    </row>
    <row r="121" spans="1:23" ht="12.75" hidden="1" customHeight="1">
      <c r="A121" s="314"/>
      <c r="B121" s="57"/>
      <c r="C121" s="58" t="s">
        <v>42</v>
      </c>
      <c r="D121" s="59" t="s">
        <v>119</v>
      </c>
      <c r="E121" s="60" t="s">
        <v>124</v>
      </c>
      <c r="F121" s="81"/>
      <c r="G121" s="82"/>
      <c r="H121" s="62"/>
      <c r="I121" s="62"/>
      <c r="J121" s="58"/>
      <c r="K121" s="83"/>
      <c r="L121" s="83"/>
      <c r="M121" s="84"/>
      <c r="N121" s="84"/>
      <c r="O121" s="84"/>
      <c r="P121" s="84"/>
      <c r="Q121" s="7"/>
      <c r="R121" s="7"/>
      <c r="S121" s="7"/>
      <c r="T121" s="7"/>
      <c r="U121" s="7"/>
      <c r="V121" s="7"/>
      <c r="W121" s="7"/>
    </row>
    <row r="122" spans="1:23" ht="12.75" hidden="1" customHeight="1">
      <c r="A122" s="314"/>
      <c r="B122" s="57" t="s">
        <v>125</v>
      </c>
      <c r="C122" s="58" t="s">
        <v>126</v>
      </c>
      <c r="D122" s="58" t="s">
        <v>126</v>
      </c>
      <c r="E122" s="60"/>
      <c r="F122" s="81"/>
      <c r="G122" s="82"/>
      <c r="H122" s="62"/>
      <c r="I122" s="62"/>
      <c r="J122" s="58"/>
      <c r="K122" s="86"/>
      <c r="L122" s="86"/>
      <c r="M122" s="87"/>
      <c r="N122" s="87"/>
      <c r="O122" s="87"/>
      <c r="P122" s="87"/>
      <c r="Q122" s="7"/>
      <c r="R122" s="7"/>
      <c r="S122" s="7"/>
      <c r="T122" s="7"/>
      <c r="U122" s="7"/>
      <c r="V122" s="7"/>
      <c r="W122" s="7"/>
    </row>
    <row r="123" spans="1:23" ht="12.75" hidden="1" customHeight="1">
      <c r="A123" s="314"/>
      <c r="B123" s="57" t="s">
        <v>125</v>
      </c>
      <c r="C123" s="58" t="s">
        <v>119</v>
      </c>
      <c r="D123" s="58" t="s">
        <v>119</v>
      </c>
      <c r="E123" s="60"/>
      <c r="F123" s="81"/>
      <c r="G123" s="82"/>
      <c r="H123" s="62"/>
      <c r="I123" s="62"/>
      <c r="J123" s="58"/>
      <c r="K123" s="86"/>
      <c r="L123" s="86"/>
      <c r="M123" s="87"/>
      <c r="N123" s="87"/>
      <c r="O123" s="87"/>
      <c r="P123" s="87"/>
      <c r="Q123" s="7"/>
      <c r="R123" s="7"/>
      <c r="S123" s="7"/>
      <c r="T123" s="7"/>
      <c r="U123" s="7"/>
      <c r="V123" s="7"/>
      <c r="W123" s="7"/>
    </row>
    <row r="124" spans="1:23" ht="12.75" hidden="1" customHeight="1">
      <c r="A124" s="314"/>
      <c r="B124" s="57" t="s">
        <v>125</v>
      </c>
      <c r="C124" s="58" t="s">
        <v>127</v>
      </c>
      <c r="D124" s="58" t="s">
        <v>127</v>
      </c>
      <c r="E124" s="60"/>
      <c r="F124" s="81"/>
      <c r="G124" s="82"/>
      <c r="H124" s="62"/>
      <c r="I124" s="62"/>
      <c r="J124" s="58"/>
      <c r="K124" s="86"/>
      <c r="L124" s="86"/>
      <c r="M124" s="87"/>
      <c r="N124" s="87"/>
      <c r="O124" s="87"/>
      <c r="P124" s="87"/>
      <c r="Q124" s="7"/>
      <c r="R124" s="7"/>
      <c r="S124" s="7"/>
      <c r="T124" s="7"/>
      <c r="U124" s="7"/>
      <c r="V124" s="7"/>
      <c r="W124" s="7"/>
    </row>
    <row r="125" spans="1:23" ht="12.75" hidden="1" customHeight="1">
      <c r="A125" s="314"/>
      <c r="B125" s="57" t="s">
        <v>125</v>
      </c>
      <c r="C125" s="58" t="s">
        <v>111</v>
      </c>
      <c r="D125" s="58" t="s">
        <v>111</v>
      </c>
      <c r="E125" s="60"/>
      <c r="F125" s="81"/>
      <c r="G125" s="82"/>
      <c r="H125" s="62"/>
      <c r="I125" s="62"/>
      <c r="J125" s="58"/>
      <c r="K125" s="86"/>
      <c r="L125" s="86"/>
      <c r="M125" s="87"/>
      <c r="N125" s="87"/>
      <c r="O125" s="87"/>
      <c r="P125" s="87"/>
      <c r="Q125" s="7"/>
      <c r="R125" s="7"/>
      <c r="S125" s="7"/>
      <c r="T125" s="7"/>
      <c r="U125" s="7"/>
      <c r="V125" s="7"/>
      <c r="W125" s="7"/>
    </row>
    <row r="126" spans="1:23" ht="12.75" hidden="1" customHeight="1">
      <c r="A126" s="314"/>
      <c r="B126" s="57" t="s">
        <v>128</v>
      </c>
      <c r="C126" s="58" t="s">
        <v>108</v>
      </c>
      <c r="D126" s="58"/>
      <c r="E126" s="60"/>
      <c r="F126" s="81"/>
      <c r="G126" s="82"/>
      <c r="H126" s="62"/>
      <c r="I126" s="62"/>
      <c r="J126" s="58"/>
      <c r="K126" s="86"/>
      <c r="L126" s="86"/>
      <c r="M126" s="87"/>
      <c r="N126" s="87"/>
      <c r="O126" s="87"/>
      <c r="P126" s="87"/>
      <c r="Q126" s="7"/>
      <c r="R126" s="7"/>
      <c r="S126" s="7"/>
      <c r="T126" s="7"/>
      <c r="U126" s="7"/>
      <c r="V126" s="7"/>
      <c r="W126" s="7"/>
    </row>
    <row r="127" spans="1:23" ht="12.75" hidden="1" customHeight="1">
      <c r="A127" s="314"/>
      <c r="B127" s="57" t="s">
        <v>109</v>
      </c>
      <c r="C127" s="58" t="s">
        <v>108</v>
      </c>
      <c r="D127" s="59"/>
      <c r="E127" s="60"/>
      <c r="F127" s="81"/>
      <c r="G127" s="82"/>
      <c r="H127" s="62"/>
      <c r="I127" s="62"/>
      <c r="J127" s="58"/>
      <c r="K127" s="83"/>
      <c r="L127" s="83"/>
      <c r="M127" s="84"/>
      <c r="N127" s="84"/>
      <c r="O127" s="84"/>
      <c r="P127" s="84"/>
      <c r="Q127" s="7"/>
      <c r="R127" s="7"/>
      <c r="S127" s="7"/>
      <c r="T127" s="7"/>
      <c r="U127" s="7"/>
      <c r="V127" s="7"/>
      <c r="W127" s="7"/>
    </row>
    <row r="128" spans="1:23" ht="12.75" hidden="1" customHeight="1">
      <c r="A128" s="314"/>
      <c r="B128" s="57" t="s">
        <v>129</v>
      </c>
      <c r="C128" s="58" t="s">
        <v>108</v>
      </c>
      <c r="D128" s="59"/>
      <c r="E128" s="60"/>
      <c r="F128" s="81"/>
      <c r="G128" s="82"/>
      <c r="H128" s="62"/>
      <c r="I128" s="62"/>
      <c r="J128" s="58"/>
      <c r="K128" s="83"/>
      <c r="L128" s="83"/>
      <c r="M128" s="84"/>
      <c r="N128" s="84"/>
      <c r="O128" s="84"/>
      <c r="P128" s="84"/>
      <c r="Q128" s="7"/>
      <c r="R128" s="7"/>
      <c r="S128" s="7"/>
      <c r="T128" s="7"/>
      <c r="U128" s="7"/>
      <c r="V128" s="7"/>
      <c r="W128" s="7"/>
    </row>
    <row r="129" spans="1:23" ht="12.75" hidden="1" customHeight="1">
      <c r="A129" s="314"/>
      <c r="B129" s="57" t="s">
        <v>130</v>
      </c>
      <c r="C129" s="58" t="s">
        <v>108</v>
      </c>
      <c r="D129" s="59" t="s">
        <v>101</v>
      </c>
      <c r="E129" s="60"/>
      <c r="F129" s="81"/>
      <c r="G129" s="82"/>
      <c r="H129" s="62"/>
      <c r="I129" s="62"/>
      <c r="J129" s="58"/>
      <c r="K129" s="86"/>
      <c r="L129" s="86"/>
      <c r="M129" s="87"/>
      <c r="N129" s="87"/>
      <c r="O129" s="87"/>
      <c r="P129" s="87"/>
      <c r="Q129" s="7"/>
      <c r="R129" s="7"/>
      <c r="S129" s="7"/>
      <c r="T129" s="7"/>
      <c r="U129" s="7"/>
      <c r="V129" s="7"/>
      <c r="W129" s="7"/>
    </row>
    <row r="130" spans="1:23" ht="12.75" hidden="1" customHeight="1">
      <c r="A130" s="314"/>
      <c r="B130" s="57" t="s">
        <v>131</v>
      </c>
      <c r="C130" s="58" t="s">
        <v>108</v>
      </c>
      <c r="D130" s="59"/>
      <c r="E130" s="60"/>
      <c r="F130" s="81"/>
      <c r="G130" s="82"/>
      <c r="H130" s="62"/>
      <c r="I130" s="62"/>
      <c r="J130" s="58"/>
      <c r="K130" s="86"/>
      <c r="L130" s="86"/>
      <c r="M130" s="87"/>
      <c r="N130" s="87"/>
      <c r="O130" s="87"/>
      <c r="P130" s="87"/>
      <c r="Q130" s="7"/>
      <c r="R130" s="7"/>
      <c r="S130" s="7"/>
      <c r="T130" s="7"/>
      <c r="U130" s="7"/>
      <c r="V130" s="7"/>
      <c r="W130" s="7"/>
    </row>
    <row r="131" spans="1:23" ht="12.75" hidden="1" customHeight="1">
      <c r="A131" s="314"/>
      <c r="B131" s="57" t="s">
        <v>132</v>
      </c>
      <c r="C131" s="58" t="s">
        <v>108</v>
      </c>
      <c r="D131" s="59"/>
      <c r="E131" s="60"/>
      <c r="F131" s="81"/>
      <c r="G131" s="82"/>
      <c r="H131" s="62"/>
      <c r="I131" s="62"/>
      <c r="J131" s="58"/>
      <c r="K131" s="86"/>
      <c r="L131" s="86"/>
      <c r="M131" s="87"/>
      <c r="N131" s="87"/>
      <c r="O131" s="87"/>
      <c r="P131" s="87"/>
      <c r="Q131" s="7"/>
      <c r="R131" s="7"/>
      <c r="S131" s="7"/>
      <c r="T131" s="7"/>
      <c r="U131" s="7"/>
      <c r="V131" s="7"/>
      <c r="W131" s="7"/>
    </row>
    <row r="132" spans="1:23" ht="12.75" hidden="1" customHeight="1">
      <c r="A132" s="314"/>
      <c r="B132" s="57" t="s">
        <v>133</v>
      </c>
      <c r="C132" s="58" t="s">
        <v>108</v>
      </c>
      <c r="D132" s="59"/>
      <c r="E132" s="60"/>
      <c r="F132" s="81"/>
      <c r="G132" s="82"/>
      <c r="H132" s="62"/>
      <c r="I132" s="62"/>
      <c r="J132" s="58"/>
      <c r="K132" s="83"/>
      <c r="L132" s="83"/>
      <c r="M132" s="84"/>
      <c r="N132" s="84"/>
      <c r="O132" s="84"/>
      <c r="P132" s="84"/>
      <c r="Q132" s="7"/>
      <c r="R132" s="7"/>
      <c r="S132" s="7"/>
      <c r="T132" s="7"/>
      <c r="U132" s="7"/>
      <c r="V132" s="7"/>
      <c r="W132" s="7"/>
    </row>
    <row r="133" spans="1:23" ht="12.75" hidden="1" customHeight="1" thickBot="1">
      <c r="A133" s="314"/>
      <c r="B133" s="57" t="s">
        <v>133</v>
      </c>
      <c r="C133" s="58" t="s">
        <v>108</v>
      </c>
      <c r="D133" s="59"/>
      <c r="E133" s="60"/>
      <c r="F133" s="81"/>
      <c r="G133" s="82"/>
      <c r="H133" s="62"/>
      <c r="I133" s="62"/>
      <c r="J133" s="58"/>
      <c r="K133" s="83"/>
      <c r="L133" s="83"/>
      <c r="M133" s="84"/>
      <c r="N133" s="84"/>
      <c r="O133" s="84"/>
      <c r="P133" s="84"/>
      <c r="Q133" s="7"/>
      <c r="R133" s="7"/>
      <c r="S133" s="7"/>
      <c r="T133" s="7"/>
      <c r="U133" s="7"/>
      <c r="V133" s="7"/>
      <c r="W133" s="7"/>
    </row>
    <row r="134" spans="1:23" ht="15.2" customHeight="1" thickBot="1">
      <c r="A134" s="314"/>
      <c r="B134" s="316" t="s">
        <v>134</v>
      </c>
      <c r="C134" s="316"/>
      <c r="D134" s="316"/>
      <c r="E134" s="316"/>
      <c r="F134" s="316"/>
      <c r="G134" s="316"/>
      <c r="H134" s="77">
        <f>SUM(H109:H133)</f>
        <v>356</v>
      </c>
      <c r="I134" s="77">
        <f>SUM(I109:I133)</f>
        <v>304</v>
      </c>
      <c r="J134" s="77">
        <f>SUM(J109:J133)</f>
        <v>0</v>
      </c>
      <c r="K134" s="77">
        <f>SUM(K109:K133)</f>
        <v>0</v>
      </c>
      <c r="L134" s="78">
        <f>IF(H134=0,0,(I134/H134*100))</f>
        <v>85.393258426966284</v>
      </c>
      <c r="M134" s="73">
        <f>IF(K134=0,0,(I134/K134*100))</f>
        <v>0</v>
      </c>
      <c r="N134" s="73">
        <v>6</v>
      </c>
      <c r="O134" s="73">
        <v>0</v>
      </c>
      <c r="P134" s="73">
        <f>N134/(N134+O134)*100</f>
        <v>100</v>
      </c>
      <c r="Q134" s="7"/>
      <c r="R134" s="7"/>
      <c r="S134" s="7"/>
      <c r="T134" s="7"/>
      <c r="U134" s="7"/>
      <c r="V134" s="7"/>
      <c r="W134" s="7"/>
    </row>
    <row r="135" spans="1:23" ht="15.2" customHeight="1">
      <c r="A135" s="314"/>
      <c r="B135" s="57" t="s">
        <v>135</v>
      </c>
      <c r="C135" s="58" t="s">
        <v>42</v>
      </c>
      <c r="D135" s="59" t="s">
        <v>521</v>
      </c>
      <c r="E135" s="60" t="s">
        <v>137</v>
      </c>
      <c r="F135" s="81"/>
      <c r="G135" s="362" t="s">
        <v>914</v>
      </c>
      <c r="H135" s="58">
        <v>250</v>
      </c>
      <c r="I135" s="58">
        <v>172</v>
      </c>
      <c r="J135" s="58"/>
      <c r="K135" s="83"/>
      <c r="L135" s="83"/>
      <c r="M135" s="84"/>
      <c r="N135" s="84"/>
      <c r="O135" s="84"/>
      <c r="P135" s="84"/>
      <c r="Q135" s="7"/>
      <c r="R135" s="7"/>
      <c r="S135" s="7"/>
      <c r="T135" s="7"/>
      <c r="U135" s="7"/>
      <c r="V135" s="7"/>
      <c r="W135" s="7"/>
    </row>
    <row r="136" spans="1:23" ht="15.2" customHeight="1" thickBot="1">
      <c r="A136" s="314"/>
      <c r="B136" s="57" t="s">
        <v>135</v>
      </c>
      <c r="C136" s="58" t="s">
        <v>42</v>
      </c>
      <c r="D136" s="58" t="s">
        <v>528</v>
      </c>
      <c r="E136" s="60" t="s">
        <v>137</v>
      </c>
      <c r="F136" s="81"/>
      <c r="G136" s="362"/>
      <c r="H136" s="58"/>
      <c r="I136" s="58">
        <v>68</v>
      </c>
      <c r="J136" s="58"/>
      <c r="K136" s="83"/>
      <c r="L136" s="83"/>
      <c r="M136" s="84"/>
      <c r="N136" s="327"/>
      <c r="O136" s="327"/>
      <c r="P136" s="84"/>
      <c r="Q136" s="7">
        <v>0</v>
      </c>
      <c r="R136" s="7"/>
      <c r="S136" s="7"/>
      <c r="T136" s="7"/>
      <c r="U136" s="7"/>
      <c r="V136" s="7"/>
      <c r="W136" s="7"/>
    </row>
    <row r="137" spans="1:23" ht="15.2" hidden="1" customHeight="1" thickBot="1">
      <c r="A137" s="314"/>
      <c r="B137" s="57" t="s">
        <v>503</v>
      </c>
      <c r="C137" s="58"/>
      <c r="D137" s="58" t="s">
        <v>79</v>
      </c>
      <c r="E137" s="60"/>
      <c r="F137" s="81"/>
      <c r="G137" s="362"/>
      <c r="H137" s="58"/>
      <c r="I137" s="58"/>
      <c r="J137" s="58"/>
      <c r="K137" s="83"/>
      <c r="L137" s="83"/>
      <c r="M137" s="84"/>
      <c r="N137" s="84"/>
      <c r="O137" s="84"/>
      <c r="P137" s="73"/>
      <c r="Q137" s="7">
        <v>0</v>
      </c>
      <c r="R137" s="7"/>
      <c r="S137" s="7"/>
      <c r="T137" s="7"/>
      <c r="U137" s="7"/>
      <c r="V137" s="7"/>
      <c r="W137" s="7"/>
    </row>
    <row r="138" spans="1:23" ht="15.2" hidden="1" customHeight="1">
      <c r="A138" s="314"/>
      <c r="B138" s="57" t="s">
        <v>82</v>
      </c>
      <c r="C138" s="58" t="s">
        <v>159</v>
      </c>
      <c r="D138" s="58" t="s">
        <v>159</v>
      </c>
      <c r="E138" s="60" t="s">
        <v>192</v>
      </c>
      <c r="F138" s="81"/>
      <c r="G138" s="362"/>
      <c r="H138" s="58"/>
      <c r="I138" s="58"/>
      <c r="J138" s="58"/>
      <c r="K138" s="83"/>
      <c r="L138" s="83"/>
      <c r="M138" s="84"/>
      <c r="N138" s="84"/>
      <c r="O138" s="84"/>
      <c r="P138" s="84"/>
      <c r="Q138" s="7">
        <v>0</v>
      </c>
      <c r="R138" s="7"/>
      <c r="S138" s="7"/>
      <c r="T138" s="7"/>
      <c r="U138" s="7"/>
      <c r="V138" s="7"/>
      <c r="W138" s="7"/>
    </row>
    <row r="139" spans="1:23" ht="15.2" hidden="1" customHeight="1">
      <c r="A139" s="314"/>
      <c r="B139" s="57" t="s">
        <v>196</v>
      </c>
      <c r="C139" s="58" t="s">
        <v>54</v>
      </c>
      <c r="D139" s="58" t="s">
        <v>126</v>
      </c>
      <c r="E139" s="60"/>
      <c r="F139" s="81"/>
      <c r="G139" s="362"/>
      <c r="H139" s="58"/>
      <c r="I139" s="58"/>
      <c r="J139" s="58"/>
      <c r="K139" s="83"/>
      <c r="L139" s="83"/>
      <c r="M139" s="84"/>
      <c r="N139" s="84"/>
      <c r="O139" s="84"/>
      <c r="P139" s="84"/>
      <c r="Q139" s="7">
        <v>0</v>
      </c>
      <c r="R139" s="7"/>
      <c r="S139" s="7"/>
      <c r="T139" s="7"/>
      <c r="U139" s="7"/>
      <c r="V139" s="7"/>
      <c r="W139" s="7"/>
    </row>
    <row r="140" spans="1:23" ht="15.2" hidden="1" customHeight="1">
      <c r="A140" s="314"/>
      <c r="B140" s="57" t="s">
        <v>109</v>
      </c>
      <c r="C140" s="58" t="s">
        <v>108</v>
      </c>
      <c r="D140" s="58"/>
      <c r="E140" s="60"/>
      <c r="F140" s="81"/>
      <c r="G140" s="362"/>
      <c r="H140" s="62"/>
      <c r="I140" s="62"/>
      <c r="J140" s="58"/>
      <c r="K140" s="83"/>
      <c r="L140" s="83"/>
      <c r="M140" s="84"/>
      <c r="N140" s="327"/>
      <c r="O140" s="327"/>
      <c r="P140" s="84"/>
      <c r="Q140" s="7">
        <v>0</v>
      </c>
      <c r="R140" s="7"/>
      <c r="S140" s="7"/>
      <c r="T140" s="7"/>
      <c r="U140" s="7"/>
      <c r="V140" s="7"/>
      <c r="W140" s="7"/>
    </row>
    <row r="141" spans="1:23" ht="15.2" hidden="1" customHeight="1">
      <c r="A141" s="314"/>
      <c r="B141" s="57" t="s">
        <v>718</v>
      </c>
      <c r="C141" s="58" t="s">
        <v>54</v>
      </c>
      <c r="D141" s="58" t="s">
        <v>119</v>
      </c>
      <c r="E141" s="60"/>
      <c r="F141" s="81"/>
      <c r="G141" s="82"/>
      <c r="H141" s="62"/>
      <c r="I141" s="62"/>
      <c r="J141" s="58"/>
      <c r="K141" s="83"/>
      <c r="L141" s="83"/>
      <c r="M141" s="84"/>
      <c r="N141" s="84"/>
      <c r="O141" s="84"/>
      <c r="P141" s="84"/>
      <c r="Q141" s="7">
        <v>0</v>
      </c>
      <c r="R141" s="7"/>
      <c r="S141" s="7"/>
      <c r="T141" s="7"/>
      <c r="U141" s="7"/>
      <c r="V141" s="7"/>
      <c r="W141" s="7"/>
    </row>
    <row r="142" spans="1:23" ht="12.75" hidden="1" customHeight="1">
      <c r="A142" s="314"/>
      <c r="B142" s="57" t="s">
        <v>140</v>
      </c>
      <c r="C142" s="58" t="s">
        <v>42</v>
      </c>
      <c r="D142" s="58" t="s">
        <v>152</v>
      </c>
      <c r="E142" s="60" t="s">
        <v>86</v>
      </c>
      <c r="F142" s="81"/>
      <c r="G142" s="82"/>
      <c r="H142" s="62"/>
      <c r="I142" s="62"/>
      <c r="J142" s="58"/>
      <c r="K142" s="83"/>
      <c r="L142" s="83"/>
      <c r="M142" s="84"/>
      <c r="N142" s="84"/>
      <c r="O142" s="84"/>
      <c r="P142" s="84"/>
      <c r="Q142" s="7">
        <v>0</v>
      </c>
      <c r="R142" s="7"/>
      <c r="S142" s="7"/>
      <c r="T142" s="7"/>
      <c r="U142" s="7"/>
      <c r="V142" s="7"/>
      <c r="W142" s="7"/>
    </row>
    <row r="143" spans="1:23" ht="15.2" hidden="1" customHeight="1">
      <c r="A143" s="314"/>
      <c r="B143" s="57" t="s">
        <v>135</v>
      </c>
      <c r="C143" s="58" t="s">
        <v>42</v>
      </c>
      <c r="D143" s="59" t="s">
        <v>521</v>
      </c>
      <c r="E143" s="60" t="s">
        <v>137</v>
      </c>
      <c r="F143" s="81"/>
      <c r="G143" s="82"/>
      <c r="H143" s="62"/>
      <c r="I143" s="62"/>
      <c r="J143" s="58"/>
      <c r="K143" s="83"/>
      <c r="L143" s="83"/>
      <c r="M143" s="84"/>
      <c r="N143" s="84"/>
      <c r="O143" s="84"/>
      <c r="P143" s="84"/>
      <c r="Q143" s="7">
        <v>0</v>
      </c>
      <c r="R143" s="7"/>
      <c r="S143" s="7"/>
      <c r="T143" s="7"/>
      <c r="U143" s="7"/>
      <c r="V143" s="7"/>
      <c r="W143" s="7"/>
    </row>
    <row r="144" spans="1:23" ht="15.2" hidden="1" customHeight="1">
      <c r="A144" s="314"/>
      <c r="B144" s="57" t="s">
        <v>399</v>
      </c>
      <c r="C144" s="58" t="s">
        <v>127</v>
      </c>
      <c r="D144" s="58" t="s">
        <v>127</v>
      </c>
      <c r="E144" s="60"/>
      <c r="F144" s="81"/>
      <c r="G144" s="82"/>
      <c r="H144" s="62"/>
      <c r="I144" s="62"/>
      <c r="J144" s="58"/>
      <c r="K144" s="83"/>
      <c r="L144" s="83"/>
      <c r="M144" s="84"/>
      <c r="N144" s="84"/>
      <c r="O144" s="84"/>
      <c r="P144" s="84"/>
      <c r="Q144" s="7">
        <v>0</v>
      </c>
      <c r="R144" s="7"/>
      <c r="S144" s="7"/>
      <c r="T144" s="7"/>
      <c r="U144" s="7"/>
      <c r="V144" s="7"/>
      <c r="W144" s="7"/>
    </row>
    <row r="145" spans="1:23" ht="15.2" hidden="1" customHeight="1">
      <c r="A145" s="314"/>
      <c r="B145" s="57" t="s">
        <v>403</v>
      </c>
      <c r="C145" s="58" t="s">
        <v>108</v>
      </c>
      <c r="D145" s="59" t="s">
        <v>487</v>
      </c>
      <c r="E145" s="60"/>
      <c r="F145" s="81"/>
      <c r="G145" s="82"/>
      <c r="H145" s="62"/>
      <c r="I145" s="62"/>
      <c r="J145" s="58"/>
      <c r="K145" s="83"/>
      <c r="L145" s="83"/>
      <c r="M145" s="84"/>
      <c r="N145" s="84"/>
      <c r="O145" s="84"/>
      <c r="P145" s="84"/>
      <c r="Q145" s="7"/>
      <c r="R145" s="7"/>
      <c r="S145" s="7"/>
      <c r="T145" s="7"/>
      <c r="U145" s="7"/>
      <c r="V145" s="7"/>
      <c r="W145" s="7"/>
    </row>
    <row r="146" spans="1:23" ht="12.75" hidden="1" customHeight="1">
      <c r="A146" s="314"/>
      <c r="B146" s="57" t="s">
        <v>89</v>
      </c>
      <c r="C146" s="58" t="s">
        <v>42</v>
      </c>
      <c r="D146" s="59" t="s">
        <v>152</v>
      </c>
      <c r="E146" s="60"/>
      <c r="F146" s="81"/>
      <c r="G146" s="82"/>
      <c r="H146" s="62"/>
      <c r="I146" s="62"/>
      <c r="J146" s="58"/>
      <c r="K146" s="83"/>
      <c r="L146" s="83"/>
      <c r="M146" s="84"/>
      <c r="N146" s="84"/>
      <c r="O146" s="84"/>
      <c r="P146" s="84"/>
      <c r="Q146" s="7"/>
      <c r="R146" s="7"/>
      <c r="S146" s="7"/>
      <c r="T146" s="7"/>
      <c r="U146" s="7"/>
      <c r="V146" s="7"/>
      <c r="W146" s="7"/>
    </row>
    <row r="147" spans="1:23" ht="12.75" hidden="1" customHeight="1">
      <c r="A147" s="314"/>
      <c r="B147" s="57" t="s">
        <v>129</v>
      </c>
      <c r="C147" s="58" t="s">
        <v>108</v>
      </c>
      <c r="D147" s="59"/>
      <c r="E147" s="60"/>
      <c r="F147" s="81"/>
      <c r="G147" s="82"/>
      <c r="H147" s="62"/>
      <c r="I147" s="62"/>
      <c r="J147" s="58"/>
      <c r="K147" s="83"/>
      <c r="L147" s="83"/>
      <c r="M147" s="84"/>
      <c r="N147" s="84"/>
      <c r="O147" s="84"/>
      <c r="P147" s="84"/>
      <c r="Q147" s="7"/>
      <c r="R147" s="7"/>
      <c r="S147" s="7"/>
      <c r="T147" s="7"/>
      <c r="U147" s="7"/>
      <c r="V147" s="7"/>
      <c r="W147" s="7"/>
    </row>
    <row r="148" spans="1:23" ht="12.75" hidden="1" customHeight="1">
      <c r="A148" s="314"/>
      <c r="B148" s="57" t="s">
        <v>153</v>
      </c>
      <c r="C148" s="58" t="s">
        <v>91</v>
      </c>
      <c r="D148" s="59" t="s">
        <v>402</v>
      </c>
      <c r="E148" s="60"/>
      <c r="F148" s="81"/>
      <c r="G148" s="82"/>
      <c r="H148" s="62"/>
      <c r="I148" s="62"/>
      <c r="J148" s="58"/>
      <c r="K148" s="83"/>
      <c r="L148" s="83"/>
      <c r="M148" s="84"/>
      <c r="N148" s="84"/>
      <c r="O148" s="84"/>
      <c r="P148" s="84"/>
      <c r="Q148" s="7"/>
      <c r="R148" s="7"/>
      <c r="S148" s="7"/>
      <c r="T148" s="7"/>
      <c r="U148" s="7"/>
      <c r="V148" s="7"/>
      <c r="W148" s="7"/>
    </row>
    <row r="149" spans="1:23" ht="12.75" hidden="1" customHeight="1">
      <c r="A149" s="314"/>
      <c r="B149" s="57"/>
      <c r="C149" s="58"/>
      <c r="D149" s="59"/>
      <c r="E149" s="60"/>
      <c r="F149" s="81"/>
      <c r="G149" s="82"/>
      <c r="H149" s="62"/>
      <c r="I149" s="62"/>
      <c r="J149" s="58"/>
      <c r="K149" s="83"/>
      <c r="L149" s="83"/>
      <c r="M149" s="84"/>
      <c r="N149" s="84"/>
      <c r="O149" s="84"/>
      <c r="P149" s="84"/>
      <c r="Q149" s="7"/>
      <c r="R149" s="7"/>
      <c r="S149" s="7"/>
      <c r="T149" s="7"/>
      <c r="U149" s="7"/>
      <c r="V149" s="7"/>
      <c r="W149" s="7"/>
    </row>
    <row r="150" spans="1:23" ht="12.75" hidden="1" customHeight="1">
      <c r="A150" s="314"/>
      <c r="B150" s="57"/>
      <c r="C150" s="58"/>
      <c r="D150" s="59"/>
      <c r="E150" s="60"/>
      <c r="F150" s="81"/>
      <c r="G150" s="82"/>
      <c r="H150" s="62"/>
      <c r="I150" s="62"/>
      <c r="J150" s="58"/>
      <c r="K150" s="83"/>
      <c r="L150" s="83"/>
      <c r="M150" s="84"/>
      <c r="N150" s="84"/>
      <c r="O150" s="84"/>
      <c r="P150" s="84"/>
      <c r="Q150" s="7"/>
      <c r="R150" s="7"/>
      <c r="S150" s="7"/>
      <c r="T150" s="7"/>
      <c r="U150" s="7"/>
      <c r="V150" s="7"/>
      <c r="W150" s="7"/>
    </row>
    <row r="151" spans="1:23" ht="12.75" hidden="1" customHeight="1">
      <c r="A151" s="314"/>
      <c r="B151" s="57"/>
      <c r="C151" s="58"/>
      <c r="D151" s="59"/>
      <c r="E151" s="60"/>
      <c r="F151" s="81"/>
      <c r="G151" s="82"/>
      <c r="H151" s="62"/>
      <c r="I151" s="62"/>
      <c r="J151" s="58"/>
      <c r="K151" s="83"/>
      <c r="L151" s="83"/>
      <c r="M151" s="84"/>
      <c r="N151" s="84"/>
      <c r="O151" s="84"/>
      <c r="P151" s="84"/>
      <c r="Q151" s="7"/>
      <c r="R151" s="7"/>
      <c r="S151" s="7"/>
      <c r="T151" s="7"/>
      <c r="U151" s="7"/>
      <c r="V151" s="7"/>
      <c r="W151" s="7"/>
    </row>
    <row r="152" spans="1:23" ht="12.75" hidden="1" customHeight="1">
      <c r="A152" s="314"/>
      <c r="B152" s="57"/>
      <c r="C152" s="58"/>
      <c r="D152" s="59"/>
      <c r="E152" s="60"/>
      <c r="F152" s="81"/>
      <c r="G152" s="82"/>
      <c r="H152" s="62"/>
      <c r="I152" s="62"/>
      <c r="J152" s="58"/>
      <c r="K152" s="83"/>
      <c r="L152" s="83"/>
      <c r="M152" s="84"/>
      <c r="N152" s="84"/>
      <c r="O152" s="84"/>
      <c r="P152" s="84"/>
      <c r="Q152" s="7"/>
      <c r="R152" s="7"/>
      <c r="S152" s="7"/>
      <c r="T152" s="7"/>
      <c r="U152" s="7"/>
      <c r="V152" s="7"/>
      <c r="W152" s="7"/>
    </row>
    <row r="153" spans="1:23" ht="12.75" hidden="1" customHeight="1">
      <c r="A153" s="314"/>
      <c r="B153" s="57"/>
      <c r="C153" s="58"/>
      <c r="D153" s="59"/>
      <c r="E153" s="60"/>
      <c r="F153" s="81"/>
      <c r="G153" s="82"/>
      <c r="H153" s="62"/>
      <c r="I153" s="62"/>
      <c r="J153" s="58"/>
      <c r="K153" s="83"/>
      <c r="L153" s="83"/>
      <c r="M153" s="84"/>
      <c r="N153" s="84"/>
      <c r="O153" s="84"/>
      <c r="P153" s="84"/>
      <c r="Q153" s="7"/>
      <c r="R153" s="7"/>
      <c r="S153" s="7"/>
      <c r="T153" s="7"/>
      <c r="U153" s="7"/>
      <c r="V153" s="7"/>
      <c r="W153" s="7"/>
    </row>
    <row r="154" spans="1:23" ht="12.75" hidden="1" customHeight="1">
      <c r="A154" s="314"/>
      <c r="B154" s="57"/>
      <c r="C154" s="58"/>
      <c r="D154" s="59"/>
      <c r="E154" s="60"/>
      <c r="F154" s="81"/>
      <c r="G154" s="82"/>
      <c r="H154" s="62"/>
      <c r="I154" s="62"/>
      <c r="J154" s="58"/>
      <c r="K154" s="83"/>
      <c r="L154" s="83"/>
      <c r="M154" s="84"/>
      <c r="N154" s="84"/>
      <c r="O154" s="84"/>
      <c r="P154" s="84"/>
      <c r="Q154" s="7"/>
      <c r="R154" s="7"/>
      <c r="S154" s="7"/>
      <c r="T154" s="7"/>
      <c r="U154" s="7"/>
      <c r="V154" s="7"/>
      <c r="W154" s="7"/>
    </row>
    <row r="155" spans="1:23" ht="12.75" hidden="1" customHeight="1">
      <c r="A155" s="314"/>
      <c r="B155" s="57"/>
      <c r="C155" s="58"/>
      <c r="D155" s="59"/>
      <c r="E155" s="60"/>
      <c r="F155" s="81"/>
      <c r="G155" s="82"/>
      <c r="H155" s="62"/>
      <c r="I155" s="62"/>
      <c r="J155" s="58"/>
      <c r="K155" s="83"/>
      <c r="L155" s="83"/>
      <c r="M155" s="84"/>
      <c r="N155" s="84"/>
      <c r="O155" s="84"/>
      <c r="P155" s="84"/>
      <c r="Q155" s="7"/>
      <c r="R155" s="7"/>
      <c r="S155" s="7"/>
      <c r="T155" s="7"/>
      <c r="U155" s="7"/>
      <c r="V155" s="7"/>
      <c r="W155" s="7"/>
    </row>
    <row r="156" spans="1:23" ht="12.75" hidden="1" customHeight="1">
      <c r="A156" s="314"/>
      <c r="B156" s="57"/>
      <c r="C156" s="58"/>
      <c r="D156" s="59"/>
      <c r="E156" s="60"/>
      <c r="F156" s="81"/>
      <c r="G156" s="82"/>
      <c r="H156" s="62"/>
      <c r="I156" s="62"/>
      <c r="J156" s="58"/>
      <c r="K156" s="83"/>
      <c r="L156" s="83"/>
      <c r="M156" s="84"/>
      <c r="N156" s="84"/>
      <c r="O156" s="84"/>
      <c r="P156" s="84"/>
      <c r="Q156" s="7"/>
      <c r="R156" s="7"/>
      <c r="S156" s="7"/>
      <c r="T156" s="7"/>
      <c r="U156" s="7"/>
      <c r="V156" s="7"/>
      <c r="W156" s="7"/>
    </row>
    <row r="157" spans="1:23" ht="12.75" hidden="1" customHeight="1">
      <c r="A157" s="314"/>
      <c r="B157" s="57"/>
      <c r="C157" s="58"/>
      <c r="D157" s="59"/>
      <c r="E157" s="60"/>
      <c r="F157" s="81"/>
      <c r="G157" s="82"/>
      <c r="H157" s="62"/>
      <c r="I157" s="62"/>
      <c r="J157" s="58"/>
      <c r="K157" s="83"/>
      <c r="L157" s="83"/>
      <c r="M157" s="84"/>
      <c r="N157" s="84"/>
      <c r="O157" s="84"/>
      <c r="P157" s="84"/>
      <c r="Q157" s="7"/>
      <c r="R157" s="7"/>
      <c r="S157" s="7"/>
      <c r="T157" s="7"/>
      <c r="U157" s="7"/>
      <c r="V157" s="7"/>
      <c r="W157" s="7"/>
    </row>
    <row r="158" spans="1:23" ht="12.75" hidden="1" customHeight="1">
      <c r="A158" s="314"/>
      <c r="B158" s="57"/>
      <c r="C158" s="58"/>
      <c r="D158" s="59"/>
      <c r="E158" s="60"/>
      <c r="F158" s="81"/>
      <c r="G158" s="82"/>
      <c r="H158" s="62"/>
      <c r="I158" s="62"/>
      <c r="J158" s="58"/>
      <c r="K158" s="83"/>
      <c r="L158" s="83"/>
      <c r="M158" s="84"/>
      <c r="N158" s="84"/>
      <c r="O158" s="84"/>
      <c r="P158" s="84"/>
      <c r="Q158" s="7"/>
      <c r="R158" s="7"/>
      <c r="S158" s="7"/>
      <c r="T158" s="7"/>
      <c r="U158" s="7"/>
      <c r="V158" s="7"/>
      <c r="W158" s="7"/>
    </row>
    <row r="159" spans="1:23" ht="12.75" hidden="1" customHeight="1">
      <c r="A159" s="314"/>
      <c r="B159" s="57"/>
      <c r="C159" s="58"/>
      <c r="D159" s="59"/>
      <c r="E159" s="60"/>
      <c r="F159" s="81"/>
      <c r="G159" s="82"/>
      <c r="H159" s="62"/>
      <c r="I159" s="62"/>
      <c r="J159" s="58"/>
      <c r="K159" s="83"/>
      <c r="L159" s="83"/>
      <c r="M159" s="84"/>
      <c r="N159" s="84"/>
      <c r="O159" s="84"/>
      <c r="P159" s="84"/>
      <c r="Q159" s="7"/>
      <c r="R159" s="7"/>
      <c r="S159" s="7"/>
      <c r="T159" s="7"/>
      <c r="U159" s="7"/>
      <c r="V159" s="7"/>
      <c r="W159" s="7"/>
    </row>
    <row r="160" spans="1:23" ht="12.75" hidden="1" customHeight="1">
      <c r="A160" s="314"/>
      <c r="B160" s="57"/>
      <c r="C160" s="58"/>
      <c r="D160" s="59"/>
      <c r="E160" s="60"/>
      <c r="F160" s="81"/>
      <c r="G160" s="82"/>
      <c r="H160" s="62"/>
      <c r="I160" s="62"/>
      <c r="J160" s="58"/>
      <c r="K160" s="83"/>
      <c r="L160" s="83"/>
      <c r="M160" s="84"/>
      <c r="N160" s="84"/>
      <c r="O160" s="84"/>
      <c r="P160" s="84"/>
      <c r="Q160" s="7"/>
      <c r="R160" s="7"/>
      <c r="S160" s="7"/>
      <c r="T160" s="7"/>
      <c r="U160" s="7"/>
      <c r="V160" s="7"/>
      <c r="W160" s="7"/>
    </row>
    <row r="161" spans="1:23" ht="12.75" hidden="1" customHeight="1">
      <c r="A161" s="314"/>
      <c r="B161" s="57"/>
      <c r="C161" s="58"/>
      <c r="D161" s="59"/>
      <c r="E161" s="60"/>
      <c r="F161" s="81"/>
      <c r="G161" s="82"/>
      <c r="H161" s="62"/>
      <c r="I161" s="62"/>
      <c r="J161" s="58"/>
      <c r="K161" s="83"/>
      <c r="L161" s="83"/>
      <c r="M161" s="84"/>
      <c r="N161" s="84"/>
      <c r="O161" s="84"/>
      <c r="P161" s="84"/>
      <c r="Q161" s="7"/>
      <c r="R161" s="7"/>
      <c r="S161" s="7"/>
      <c r="T161" s="7"/>
      <c r="U161" s="7"/>
      <c r="V161" s="7"/>
      <c r="W161" s="7"/>
    </row>
    <row r="162" spans="1:23" ht="12.75" hidden="1" customHeight="1">
      <c r="A162" s="314"/>
      <c r="B162" s="57"/>
      <c r="C162" s="58"/>
      <c r="D162" s="59"/>
      <c r="E162" s="60"/>
      <c r="F162" s="81"/>
      <c r="G162" s="82"/>
      <c r="H162" s="62"/>
      <c r="I162" s="62"/>
      <c r="J162" s="58"/>
      <c r="K162" s="83"/>
      <c r="L162" s="83"/>
      <c r="M162" s="84"/>
      <c r="N162" s="84"/>
      <c r="O162" s="84"/>
      <c r="P162" s="84"/>
      <c r="Q162" s="7"/>
      <c r="R162" s="7"/>
      <c r="S162" s="7"/>
      <c r="T162" s="7"/>
      <c r="U162" s="7"/>
      <c r="V162" s="7"/>
      <c r="W162" s="7"/>
    </row>
    <row r="163" spans="1:23" ht="12.75" hidden="1" customHeight="1">
      <c r="A163" s="314"/>
      <c r="B163" s="57"/>
      <c r="C163" s="58"/>
      <c r="D163" s="59"/>
      <c r="E163" s="60"/>
      <c r="F163" s="81"/>
      <c r="G163" s="82"/>
      <c r="H163" s="62"/>
      <c r="I163" s="62"/>
      <c r="J163" s="58"/>
      <c r="K163" s="83"/>
      <c r="L163" s="83"/>
      <c r="M163" s="84"/>
      <c r="N163" s="84"/>
      <c r="O163" s="84"/>
      <c r="P163" s="84"/>
      <c r="Q163" s="7"/>
      <c r="R163" s="7"/>
      <c r="S163" s="7"/>
      <c r="T163" s="7"/>
      <c r="U163" s="7"/>
      <c r="V163" s="7"/>
      <c r="W163" s="7"/>
    </row>
    <row r="164" spans="1:23" ht="12.75" hidden="1" customHeight="1">
      <c r="A164" s="314"/>
      <c r="B164" s="57"/>
      <c r="C164" s="58"/>
      <c r="D164" s="59"/>
      <c r="E164" s="60"/>
      <c r="F164" s="81"/>
      <c r="G164" s="82"/>
      <c r="H164" s="62"/>
      <c r="I164" s="62"/>
      <c r="J164" s="58"/>
      <c r="K164" s="83"/>
      <c r="L164" s="83"/>
      <c r="M164" s="84"/>
      <c r="N164" s="84"/>
      <c r="O164" s="84"/>
      <c r="P164" s="84"/>
      <c r="Q164" s="7"/>
      <c r="R164" s="7"/>
      <c r="S164" s="7"/>
      <c r="T164" s="7"/>
      <c r="U164" s="7"/>
      <c r="V164" s="7"/>
      <c r="W164" s="7"/>
    </row>
    <row r="165" spans="1:23" ht="12.75" hidden="1" customHeight="1">
      <c r="A165" s="314"/>
      <c r="B165" s="57"/>
      <c r="C165" s="58"/>
      <c r="D165" s="59"/>
      <c r="E165" s="60"/>
      <c r="F165" s="81"/>
      <c r="G165" s="82"/>
      <c r="H165" s="62"/>
      <c r="I165" s="62"/>
      <c r="J165" s="58"/>
      <c r="K165" s="83"/>
      <c r="L165" s="83"/>
      <c r="M165" s="84"/>
      <c r="N165" s="84"/>
      <c r="O165" s="84"/>
      <c r="P165" s="84"/>
      <c r="Q165" s="7"/>
      <c r="R165" s="7"/>
      <c r="S165" s="7"/>
      <c r="T165" s="7"/>
      <c r="U165" s="7"/>
      <c r="V165" s="7"/>
      <c r="W165" s="7"/>
    </row>
    <row r="166" spans="1:23" ht="12.75" hidden="1" customHeight="1">
      <c r="A166" s="314"/>
      <c r="B166" s="57"/>
      <c r="C166" s="58"/>
      <c r="D166" s="59"/>
      <c r="E166" s="60"/>
      <c r="F166" s="81"/>
      <c r="G166" s="82"/>
      <c r="H166" s="62"/>
      <c r="I166" s="62"/>
      <c r="J166" s="58"/>
      <c r="K166" s="83"/>
      <c r="L166" s="83"/>
      <c r="M166" s="84"/>
      <c r="N166" s="84"/>
      <c r="O166" s="84"/>
      <c r="P166" s="84"/>
      <c r="Q166" s="7"/>
      <c r="R166" s="7"/>
      <c r="S166" s="7"/>
      <c r="T166" s="7"/>
      <c r="U166" s="7"/>
      <c r="V166" s="7"/>
      <c r="W166" s="7"/>
    </row>
    <row r="167" spans="1:23" ht="12.75" hidden="1" customHeight="1">
      <c r="A167" s="314"/>
      <c r="B167" s="57"/>
      <c r="C167" s="58"/>
      <c r="D167" s="59"/>
      <c r="E167" s="60"/>
      <c r="F167" s="81"/>
      <c r="G167" s="82"/>
      <c r="H167" s="62"/>
      <c r="I167" s="62"/>
      <c r="J167" s="58"/>
      <c r="K167" s="83"/>
      <c r="L167" s="83"/>
      <c r="M167" s="84"/>
      <c r="N167" s="84"/>
      <c r="O167" s="84"/>
      <c r="P167" s="84"/>
      <c r="Q167" s="7"/>
      <c r="R167" s="7"/>
      <c r="S167" s="7"/>
      <c r="T167" s="7"/>
      <c r="U167" s="7"/>
      <c r="V167" s="7"/>
      <c r="W167" s="7"/>
    </row>
    <row r="168" spans="1:23" ht="12.75" hidden="1" customHeight="1">
      <c r="A168" s="314"/>
      <c r="B168" s="57"/>
      <c r="C168" s="58"/>
      <c r="D168" s="59"/>
      <c r="E168" s="60"/>
      <c r="F168" s="81"/>
      <c r="G168" s="82"/>
      <c r="H168" s="62"/>
      <c r="I168" s="62"/>
      <c r="J168" s="58"/>
      <c r="K168" s="83"/>
      <c r="L168" s="83"/>
      <c r="M168" s="84"/>
      <c r="N168" s="84"/>
      <c r="O168" s="84"/>
      <c r="P168" s="84"/>
      <c r="Q168" s="7"/>
      <c r="R168" s="7"/>
      <c r="S168" s="7"/>
      <c r="T168" s="7"/>
      <c r="U168" s="7"/>
      <c r="V168" s="7"/>
      <c r="W168" s="7"/>
    </row>
    <row r="169" spans="1:23" ht="12.75" hidden="1" customHeight="1">
      <c r="A169" s="314"/>
      <c r="B169" s="57"/>
      <c r="C169" s="58"/>
      <c r="D169" s="59"/>
      <c r="E169" s="60"/>
      <c r="F169" s="81"/>
      <c r="G169" s="82"/>
      <c r="H169" s="62"/>
      <c r="I169" s="62"/>
      <c r="J169" s="58"/>
      <c r="K169" s="83"/>
      <c r="L169" s="83"/>
      <c r="M169" s="84"/>
      <c r="N169" s="84"/>
      <c r="O169" s="84"/>
      <c r="P169" s="84"/>
      <c r="Q169" s="7"/>
      <c r="R169" s="7"/>
      <c r="S169" s="7"/>
      <c r="T169" s="7"/>
      <c r="U169" s="7"/>
      <c r="V169" s="7"/>
      <c r="W169" s="7"/>
    </row>
    <row r="170" spans="1:23" ht="12.75" hidden="1" customHeight="1">
      <c r="A170" s="314"/>
      <c r="B170" s="57"/>
      <c r="C170" s="58"/>
      <c r="D170" s="59"/>
      <c r="E170" s="60"/>
      <c r="F170" s="81"/>
      <c r="G170" s="82"/>
      <c r="H170" s="62"/>
      <c r="I170" s="62"/>
      <c r="J170" s="58"/>
      <c r="K170" s="83"/>
      <c r="L170" s="83"/>
      <c r="M170" s="84"/>
      <c r="N170" s="84"/>
      <c r="O170" s="84"/>
      <c r="P170" s="84"/>
      <c r="Q170" s="7"/>
      <c r="R170" s="7"/>
      <c r="S170" s="7"/>
      <c r="T170" s="7"/>
      <c r="U170" s="7"/>
      <c r="V170" s="7"/>
      <c r="W170" s="7"/>
    </row>
    <row r="171" spans="1:23" ht="12.75" hidden="1" customHeight="1">
      <c r="A171" s="314"/>
      <c r="B171" s="57"/>
      <c r="C171" s="58"/>
      <c r="D171" s="59"/>
      <c r="E171" s="60"/>
      <c r="F171" s="81"/>
      <c r="G171" s="82"/>
      <c r="H171" s="62"/>
      <c r="I171" s="62"/>
      <c r="J171" s="58"/>
      <c r="K171" s="83"/>
      <c r="L171" s="83"/>
      <c r="M171" s="84"/>
      <c r="N171" s="84"/>
      <c r="O171" s="84"/>
      <c r="P171" s="84"/>
      <c r="Q171" s="7"/>
      <c r="R171" s="7"/>
      <c r="S171" s="7"/>
      <c r="T171" s="7"/>
      <c r="U171" s="7"/>
      <c r="V171" s="7"/>
      <c r="W171" s="7"/>
    </row>
    <row r="172" spans="1:23" ht="12.75" hidden="1" customHeight="1">
      <c r="A172" s="314"/>
      <c r="B172" s="57"/>
      <c r="C172" s="58"/>
      <c r="D172" s="59"/>
      <c r="E172" s="60"/>
      <c r="F172" s="81"/>
      <c r="G172" s="82"/>
      <c r="H172" s="62"/>
      <c r="I172" s="62"/>
      <c r="J172" s="58"/>
      <c r="K172" s="83"/>
      <c r="L172" s="83"/>
      <c r="M172" s="84"/>
      <c r="N172" s="84"/>
      <c r="O172" s="84"/>
      <c r="P172" s="84"/>
      <c r="Q172" s="7"/>
      <c r="R172" s="7"/>
      <c r="S172" s="7"/>
      <c r="T172" s="7"/>
      <c r="U172" s="7"/>
      <c r="V172" s="7"/>
      <c r="W172" s="7"/>
    </row>
    <row r="173" spans="1:23" ht="12.75" hidden="1" customHeight="1">
      <c r="A173" s="314"/>
      <c r="B173" s="57"/>
      <c r="C173" s="58"/>
      <c r="D173" s="59"/>
      <c r="E173" s="60"/>
      <c r="F173" s="81"/>
      <c r="G173" s="82"/>
      <c r="H173" s="62"/>
      <c r="I173" s="62"/>
      <c r="J173" s="58"/>
      <c r="K173" s="83"/>
      <c r="L173" s="83"/>
      <c r="M173" s="84"/>
      <c r="N173" s="84"/>
      <c r="O173" s="84"/>
      <c r="P173" s="84"/>
      <c r="Q173" s="7"/>
      <c r="R173" s="7"/>
      <c r="S173" s="7"/>
      <c r="T173" s="7"/>
      <c r="U173" s="7"/>
      <c r="V173" s="7"/>
      <c r="W173" s="7"/>
    </row>
    <row r="174" spans="1:23" ht="12.75" hidden="1" customHeight="1">
      <c r="A174" s="314"/>
      <c r="B174" s="57"/>
      <c r="C174" s="58"/>
      <c r="D174" s="59"/>
      <c r="E174" s="60"/>
      <c r="F174" s="81"/>
      <c r="G174" s="82"/>
      <c r="H174" s="62"/>
      <c r="I174" s="62"/>
      <c r="J174" s="58"/>
      <c r="K174" s="83"/>
      <c r="L174" s="83"/>
      <c r="M174" s="84"/>
      <c r="N174" s="84"/>
      <c r="O174" s="84"/>
      <c r="P174" s="84"/>
      <c r="Q174" s="7"/>
      <c r="R174" s="7"/>
      <c r="S174" s="7"/>
      <c r="T174" s="7"/>
      <c r="U174" s="7"/>
      <c r="V174" s="7"/>
      <c r="W174" s="7"/>
    </row>
    <row r="175" spans="1:23" ht="12.75" hidden="1" customHeight="1">
      <c r="A175" s="314"/>
      <c r="B175" s="57"/>
      <c r="C175" s="58"/>
      <c r="D175" s="59"/>
      <c r="E175" s="60"/>
      <c r="F175" s="81"/>
      <c r="G175" s="82"/>
      <c r="H175" s="62"/>
      <c r="I175" s="62"/>
      <c r="J175" s="58"/>
      <c r="K175" s="83"/>
      <c r="L175" s="83"/>
      <c r="M175" s="84"/>
      <c r="N175" s="84"/>
      <c r="O175" s="84"/>
      <c r="P175" s="84"/>
      <c r="Q175" s="7"/>
      <c r="R175" s="7"/>
      <c r="S175" s="7"/>
      <c r="T175" s="7"/>
      <c r="U175" s="7"/>
      <c r="V175" s="7"/>
      <c r="W175" s="7"/>
    </row>
    <row r="176" spans="1:23" ht="12.75" hidden="1" customHeight="1">
      <c r="A176" s="314"/>
      <c r="B176" s="57" t="s">
        <v>145</v>
      </c>
      <c r="C176" s="58" t="s">
        <v>108</v>
      </c>
      <c r="D176" s="59"/>
      <c r="E176" s="60"/>
      <c r="F176" s="81"/>
      <c r="G176" s="82"/>
      <c r="H176" s="62"/>
      <c r="I176" s="62"/>
      <c r="J176" s="58"/>
      <c r="K176" s="83"/>
      <c r="L176" s="83"/>
      <c r="M176" s="84"/>
      <c r="N176" s="84"/>
      <c r="O176" s="84"/>
      <c r="P176" s="84"/>
      <c r="Q176" s="7"/>
      <c r="R176" s="7"/>
      <c r="S176" s="7"/>
      <c r="T176" s="7"/>
      <c r="U176" s="7"/>
      <c r="V176" s="7"/>
      <c r="W176" s="7"/>
    </row>
    <row r="177" spans="1:23" ht="12.75" hidden="1" customHeight="1">
      <c r="A177" s="314"/>
      <c r="B177" s="57" t="s">
        <v>146</v>
      </c>
      <c r="C177" s="58" t="s">
        <v>108</v>
      </c>
      <c r="D177" s="59"/>
      <c r="E177" s="60"/>
      <c r="F177" s="81"/>
      <c r="G177" s="82"/>
      <c r="H177" s="62"/>
      <c r="I177" s="62"/>
      <c r="J177" s="58"/>
      <c r="K177" s="83"/>
      <c r="L177" s="83"/>
      <c r="M177" s="84"/>
      <c r="N177" s="84"/>
      <c r="O177" s="84"/>
      <c r="P177" s="84"/>
      <c r="Q177" s="7"/>
      <c r="R177" s="7"/>
      <c r="S177" s="7"/>
      <c r="T177" s="7"/>
      <c r="U177" s="7"/>
      <c r="V177" s="7"/>
      <c r="W177" s="7"/>
    </row>
    <row r="178" spans="1:23" ht="12.75" hidden="1" customHeight="1">
      <c r="A178" s="314"/>
      <c r="B178" s="57" t="s">
        <v>147</v>
      </c>
      <c r="C178" s="58" t="s">
        <v>108</v>
      </c>
      <c r="D178" s="59"/>
      <c r="E178" s="60"/>
      <c r="F178" s="81"/>
      <c r="G178" s="82"/>
      <c r="H178" s="58"/>
      <c r="I178" s="58"/>
      <c r="J178" s="58"/>
      <c r="K178" s="83"/>
      <c r="L178" s="83"/>
      <c r="M178" s="84"/>
      <c r="N178" s="84"/>
      <c r="O178" s="84"/>
      <c r="P178" s="84"/>
      <c r="Q178" s="7"/>
      <c r="R178" s="7"/>
      <c r="S178" s="7"/>
      <c r="T178" s="7"/>
      <c r="U178" s="7"/>
      <c r="V178" s="7"/>
      <c r="W178" s="7"/>
    </row>
    <row r="179" spans="1:23" ht="12.75" hidden="1" customHeight="1">
      <c r="A179" s="314"/>
      <c r="B179" s="57" t="s">
        <v>148</v>
      </c>
      <c r="C179" s="58" t="s">
        <v>108</v>
      </c>
      <c r="D179" s="59"/>
      <c r="E179" s="60"/>
      <c r="F179" s="81"/>
      <c r="G179" s="82"/>
      <c r="H179" s="58"/>
      <c r="I179" s="58"/>
      <c r="J179" s="58"/>
      <c r="K179" s="83"/>
      <c r="L179" s="83"/>
      <c r="M179" s="84"/>
      <c r="N179" s="84"/>
      <c r="O179" s="84"/>
      <c r="P179" s="84"/>
      <c r="Q179" s="7"/>
      <c r="R179" s="7"/>
      <c r="S179" s="7"/>
      <c r="T179" s="7"/>
      <c r="U179" s="7"/>
      <c r="V179" s="7"/>
      <c r="W179" s="7"/>
    </row>
    <row r="180" spans="1:23" ht="12.75" hidden="1" customHeight="1" thickBot="1">
      <c r="A180" s="314"/>
      <c r="B180" s="57" t="s">
        <v>149</v>
      </c>
      <c r="C180" s="58" t="s">
        <v>108</v>
      </c>
      <c r="D180" s="59"/>
      <c r="E180" s="60"/>
      <c r="F180" s="81"/>
      <c r="G180" s="82"/>
      <c r="H180" s="58"/>
      <c r="I180" s="58"/>
      <c r="J180" s="58"/>
      <c r="K180" s="83"/>
      <c r="L180" s="83"/>
      <c r="M180" s="84"/>
      <c r="N180" s="84"/>
      <c r="O180" s="84"/>
      <c r="P180" s="84"/>
      <c r="Q180" s="7"/>
      <c r="R180" s="7"/>
      <c r="S180" s="7"/>
      <c r="T180" s="7"/>
      <c r="U180" s="7"/>
      <c r="V180" s="7"/>
      <c r="W180" s="7"/>
    </row>
    <row r="181" spans="1:23" ht="15.2" customHeight="1" thickBot="1">
      <c r="A181" s="314"/>
      <c r="B181" s="316" t="s">
        <v>150</v>
      </c>
      <c r="C181" s="316"/>
      <c r="D181" s="316"/>
      <c r="E181" s="316"/>
      <c r="F181" s="316"/>
      <c r="G181" s="316"/>
      <c r="H181" s="77">
        <f>SUM(H135:H180)</f>
        <v>250</v>
      </c>
      <c r="I181" s="77">
        <f>SUM(I135:I180)</f>
        <v>240</v>
      </c>
      <c r="J181" s="77">
        <f>SUM(J135:J180)</f>
        <v>0</v>
      </c>
      <c r="K181" s="77">
        <f>SUM(K135:K180)</f>
        <v>0</v>
      </c>
      <c r="L181" s="78">
        <f>IF(H181=0,0,(I181/H181*100))</f>
        <v>96</v>
      </c>
      <c r="M181" s="73">
        <f>IF(J181=0,0,(K181/J181*100))</f>
        <v>0</v>
      </c>
      <c r="N181" s="73">
        <v>7</v>
      </c>
      <c r="O181" s="73">
        <v>0</v>
      </c>
      <c r="P181" s="73">
        <f>N181/(N181+O181)*100</f>
        <v>100</v>
      </c>
      <c r="Q181" s="7"/>
      <c r="R181" s="7"/>
      <c r="S181" s="7"/>
      <c r="T181" s="7"/>
      <c r="U181" s="7"/>
      <c r="V181" s="7"/>
      <c r="W181" s="7"/>
    </row>
    <row r="182" spans="1:23" ht="12.75" hidden="1" customHeight="1" thickBot="1">
      <c r="A182" s="314"/>
      <c r="B182" s="57" t="s">
        <v>89</v>
      </c>
      <c r="C182" s="58" t="s">
        <v>42</v>
      </c>
      <c r="D182" s="59" t="s">
        <v>161</v>
      </c>
      <c r="E182" s="60"/>
      <c r="F182" s="81"/>
      <c r="G182" s="82"/>
      <c r="H182" s="58"/>
      <c r="I182" s="58"/>
      <c r="J182" s="58"/>
      <c r="K182" s="86"/>
      <c r="L182" s="86"/>
      <c r="M182" s="87"/>
      <c r="N182" s="328"/>
      <c r="O182" s="328"/>
      <c r="P182" s="87"/>
      <c r="Q182" s="7">
        <v>0</v>
      </c>
      <c r="R182" s="7"/>
      <c r="S182" s="7"/>
      <c r="T182" s="7"/>
      <c r="U182" s="7"/>
      <c r="V182" s="7"/>
      <c r="W182" s="7"/>
    </row>
    <row r="183" spans="1:23" ht="15.2" hidden="1" customHeight="1" thickBot="1">
      <c r="A183" s="314"/>
      <c r="B183" s="57" t="s">
        <v>80</v>
      </c>
      <c r="C183" s="58" t="s">
        <v>42</v>
      </c>
      <c r="D183" s="58" t="s">
        <v>152</v>
      </c>
      <c r="E183" s="60"/>
      <c r="F183" s="81"/>
      <c r="G183" s="329"/>
      <c r="H183" s="58"/>
      <c r="I183" s="58"/>
      <c r="J183" s="58"/>
      <c r="K183" s="86"/>
      <c r="L183" s="86"/>
      <c r="M183" s="87"/>
      <c r="N183" s="87"/>
      <c r="O183" s="87"/>
      <c r="P183" s="73"/>
      <c r="Q183" s="7">
        <v>0</v>
      </c>
      <c r="R183" s="7"/>
      <c r="S183" s="7"/>
      <c r="T183" s="7"/>
      <c r="U183" s="7"/>
      <c r="V183" s="7"/>
      <c r="W183" s="7"/>
    </row>
    <row r="184" spans="1:23" ht="15.2" hidden="1" customHeight="1">
      <c r="A184" s="314"/>
      <c r="B184" s="57" t="s">
        <v>78</v>
      </c>
      <c r="C184" s="58" t="s">
        <v>42</v>
      </c>
      <c r="D184" s="59" t="s">
        <v>79</v>
      </c>
      <c r="E184" s="60"/>
      <c r="F184" s="81"/>
      <c r="G184" s="329"/>
      <c r="H184" s="58"/>
      <c r="I184" s="58"/>
      <c r="J184" s="58"/>
      <c r="K184" s="86"/>
      <c r="L184" s="86"/>
      <c r="M184" s="87"/>
      <c r="N184" s="328"/>
      <c r="O184" s="328"/>
      <c r="P184" s="87"/>
      <c r="Q184" s="7">
        <v>0</v>
      </c>
      <c r="R184" s="7"/>
      <c r="S184" s="7"/>
      <c r="T184" s="7"/>
      <c r="U184" s="7"/>
      <c r="V184" s="7"/>
      <c r="W184" s="7"/>
    </row>
    <row r="185" spans="1:23" ht="15.2" hidden="1" customHeight="1">
      <c r="A185" s="314"/>
      <c r="B185" s="57" t="s">
        <v>252</v>
      </c>
      <c r="C185" s="58" t="s">
        <v>119</v>
      </c>
      <c r="D185" s="58" t="s">
        <v>119</v>
      </c>
      <c r="E185" s="60"/>
      <c r="F185" s="81"/>
      <c r="G185" s="329"/>
      <c r="H185" s="58"/>
      <c r="I185" s="58"/>
      <c r="J185" s="58"/>
      <c r="K185" s="83"/>
      <c r="L185" s="83"/>
      <c r="M185" s="84"/>
      <c r="N185" s="84"/>
      <c r="O185" s="84"/>
      <c r="P185" s="84"/>
      <c r="Q185" s="7">
        <v>0</v>
      </c>
      <c r="R185" s="7"/>
      <c r="S185" s="7"/>
      <c r="T185" s="7"/>
      <c r="U185" s="7"/>
      <c r="V185" s="7"/>
      <c r="W185" s="7"/>
    </row>
    <row r="186" spans="1:23" ht="15.2" hidden="1" customHeight="1" thickBot="1">
      <c r="A186" s="314"/>
      <c r="B186" s="57" t="s">
        <v>432</v>
      </c>
      <c r="C186" s="58" t="s">
        <v>54</v>
      </c>
      <c r="D186" s="58" t="s">
        <v>126</v>
      </c>
      <c r="E186" s="60"/>
      <c r="F186" s="81"/>
      <c r="G186" s="329"/>
      <c r="H186" s="62"/>
      <c r="I186" s="62"/>
      <c r="J186" s="58"/>
      <c r="K186" s="89"/>
      <c r="L186" s="89"/>
      <c r="M186" s="90"/>
      <c r="N186" s="90"/>
      <c r="O186" s="90"/>
      <c r="P186" s="90"/>
      <c r="Q186" s="7"/>
      <c r="R186" s="7"/>
      <c r="S186" s="7"/>
      <c r="T186" s="7"/>
      <c r="U186" s="7"/>
      <c r="V186" s="7"/>
      <c r="W186" s="7"/>
    </row>
    <row r="187" spans="1:23" ht="15.2" hidden="1" customHeight="1">
      <c r="A187" s="314"/>
      <c r="B187" s="57" t="s">
        <v>719</v>
      </c>
      <c r="C187" s="57" t="s">
        <v>127</v>
      </c>
      <c r="D187" s="57" t="s">
        <v>127</v>
      </c>
      <c r="E187" s="60"/>
      <c r="F187" s="81"/>
      <c r="G187" s="329"/>
      <c r="H187" s="62"/>
      <c r="I187" s="62"/>
      <c r="J187" s="58"/>
      <c r="K187" s="89"/>
      <c r="L187" s="89"/>
      <c r="M187" s="90"/>
      <c r="N187" s="90"/>
      <c r="O187" s="90"/>
      <c r="P187" s="90"/>
      <c r="Q187" s="7"/>
      <c r="R187" s="7"/>
      <c r="S187" s="7"/>
      <c r="T187" s="7"/>
      <c r="U187" s="7"/>
      <c r="V187" s="7"/>
      <c r="W187" s="7"/>
    </row>
    <row r="188" spans="1:23" ht="12.75" hidden="1" customHeight="1">
      <c r="A188" s="314"/>
      <c r="B188" s="57" t="s">
        <v>89</v>
      </c>
      <c r="C188" s="58" t="s">
        <v>42</v>
      </c>
      <c r="D188" s="58" t="s">
        <v>152</v>
      </c>
      <c r="E188" s="60"/>
      <c r="F188" s="81"/>
      <c r="G188" s="82"/>
      <c r="H188" s="64"/>
      <c r="I188" s="64"/>
      <c r="J188" s="58"/>
      <c r="K188" s="89"/>
      <c r="L188" s="89"/>
      <c r="M188" s="90"/>
      <c r="N188" s="90"/>
      <c r="O188" s="90"/>
      <c r="P188" s="90"/>
      <c r="Q188" s="7"/>
      <c r="R188" s="7"/>
      <c r="S188" s="7"/>
      <c r="T188" s="7"/>
      <c r="U188" s="7"/>
      <c r="V188" s="7"/>
      <c r="W188" s="7"/>
    </row>
    <row r="189" spans="1:23" ht="12.75" hidden="1" customHeight="1">
      <c r="A189" s="314"/>
      <c r="B189" s="57" t="s">
        <v>147</v>
      </c>
      <c r="C189" s="58" t="s">
        <v>108</v>
      </c>
      <c r="D189" s="59"/>
      <c r="E189" s="60"/>
      <c r="F189" s="81"/>
      <c r="G189" s="82"/>
      <c r="H189" s="62"/>
      <c r="I189" s="62"/>
      <c r="J189" s="58"/>
      <c r="K189" s="89"/>
      <c r="L189" s="89"/>
      <c r="M189" s="90"/>
      <c r="N189" s="90"/>
      <c r="O189" s="90"/>
      <c r="P189" s="90"/>
      <c r="Q189" s="7"/>
      <c r="R189" s="7"/>
      <c r="S189" s="7"/>
      <c r="T189" s="7"/>
      <c r="U189" s="7"/>
      <c r="V189" s="7"/>
      <c r="W189" s="7"/>
    </row>
    <row r="190" spans="1:23" ht="12.75" hidden="1" customHeight="1">
      <c r="A190" s="314"/>
      <c r="B190" s="57" t="s">
        <v>407</v>
      </c>
      <c r="C190" s="58" t="s">
        <v>108</v>
      </c>
      <c r="D190" s="59"/>
      <c r="E190" s="60"/>
      <c r="F190" s="81"/>
      <c r="G190" s="82"/>
      <c r="H190" s="62"/>
      <c r="I190" s="62"/>
      <c r="J190" s="58"/>
      <c r="K190" s="89"/>
      <c r="L190" s="89"/>
      <c r="M190" s="90"/>
      <c r="N190" s="90"/>
      <c r="O190" s="90"/>
      <c r="P190" s="90"/>
      <c r="Q190" s="7"/>
      <c r="R190" s="7"/>
      <c r="S190" s="7"/>
      <c r="T190" s="7"/>
      <c r="U190" s="7"/>
      <c r="V190" s="7"/>
      <c r="W190" s="7"/>
    </row>
    <row r="191" spans="1:23" ht="12.75" hidden="1" customHeight="1">
      <c r="A191" s="314"/>
      <c r="B191" s="57" t="s">
        <v>408</v>
      </c>
      <c r="C191" s="58" t="s">
        <v>108</v>
      </c>
      <c r="D191" s="59"/>
      <c r="E191" s="60"/>
      <c r="F191" s="81"/>
      <c r="G191" s="82"/>
      <c r="H191" s="62"/>
      <c r="I191" s="62"/>
      <c r="J191" s="58"/>
      <c r="K191" s="89"/>
      <c r="L191" s="89"/>
      <c r="M191" s="90"/>
      <c r="N191" s="90"/>
      <c r="O191" s="90"/>
      <c r="P191" s="90"/>
      <c r="Q191" s="7"/>
      <c r="R191" s="7"/>
      <c r="S191" s="7"/>
      <c r="T191" s="7"/>
      <c r="U191" s="7"/>
      <c r="V191" s="7"/>
      <c r="W191" s="7"/>
    </row>
    <row r="192" spans="1:23" ht="12.75" hidden="1" customHeight="1">
      <c r="A192" s="314"/>
      <c r="B192" s="57" t="s">
        <v>409</v>
      </c>
      <c r="C192" s="58" t="s">
        <v>108</v>
      </c>
      <c r="D192" s="59"/>
      <c r="E192" s="60"/>
      <c r="F192" s="81"/>
      <c r="G192" s="82"/>
      <c r="H192" s="62"/>
      <c r="I192" s="62"/>
      <c r="J192" s="58"/>
      <c r="K192" s="83"/>
      <c r="L192" s="83"/>
      <c r="M192" s="84"/>
      <c r="N192" s="84"/>
      <c r="O192" s="84"/>
      <c r="P192" s="84"/>
      <c r="Q192" s="7"/>
      <c r="R192" s="7"/>
      <c r="S192" s="7"/>
      <c r="T192" s="7"/>
      <c r="U192" s="7"/>
      <c r="V192" s="7"/>
      <c r="W192" s="7"/>
    </row>
    <row r="193" spans="1:23" ht="12.75" hidden="1" customHeight="1">
      <c r="A193" s="314"/>
      <c r="B193" s="57" t="s">
        <v>410</v>
      </c>
      <c r="C193" s="58" t="s">
        <v>108</v>
      </c>
      <c r="D193" s="59"/>
      <c r="E193" s="60"/>
      <c r="F193" s="81"/>
      <c r="G193" s="82"/>
      <c r="H193" s="62"/>
      <c r="I193" s="62"/>
      <c r="J193" s="58"/>
      <c r="K193" s="83"/>
      <c r="L193" s="83"/>
      <c r="M193" s="84"/>
      <c r="N193" s="84"/>
      <c r="O193" s="84"/>
      <c r="P193" s="84"/>
      <c r="Q193" s="7"/>
      <c r="R193" s="7"/>
      <c r="S193" s="7"/>
      <c r="T193" s="7"/>
      <c r="U193" s="7"/>
      <c r="V193" s="7"/>
      <c r="W193" s="7"/>
    </row>
    <row r="194" spans="1:23" ht="12.75" hidden="1" customHeight="1">
      <c r="A194" s="314"/>
      <c r="B194" s="57" t="s">
        <v>411</v>
      </c>
      <c r="C194" s="58" t="s">
        <v>108</v>
      </c>
      <c r="D194" s="58" t="s">
        <v>101</v>
      </c>
      <c r="E194" s="60"/>
      <c r="F194" s="81"/>
      <c r="G194" s="82"/>
      <c r="H194" s="62"/>
      <c r="I194" s="62"/>
      <c r="J194" s="58"/>
      <c r="K194" s="83"/>
      <c r="L194" s="83"/>
      <c r="M194" s="84"/>
      <c r="N194" s="84"/>
      <c r="O194" s="84"/>
      <c r="P194" s="84"/>
      <c r="Q194" s="7"/>
      <c r="R194" s="7"/>
      <c r="S194" s="7"/>
      <c r="T194" s="7"/>
      <c r="U194" s="7"/>
      <c r="V194" s="7"/>
      <c r="W194" s="7"/>
    </row>
    <row r="195" spans="1:23" ht="12.75" hidden="1" customHeight="1">
      <c r="A195" s="314"/>
      <c r="B195" s="57" t="s">
        <v>412</v>
      </c>
      <c r="C195" s="58" t="s">
        <v>108</v>
      </c>
      <c r="D195" s="59" t="s">
        <v>159</v>
      </c>
      <c r="E195" s="60"/>
      <c r="F195" s="81"/>
      <c r="G195" s="82"/>
      <c r="H195" s="62"/>
      <c r="I195" s="62"/>
      <c r="J195" s="58"/>
      <c r="K195" s="83"/>
      <c r="L195" s="83"/>
      <c r="M195" s="84"/>
      <c r="N195" s="84"/>
      <c r="O195" s="84"/>
      <c r="P195" s="84"/>
      <c r="Q195" s="7"/>
      <c r="R195" s="7"/>
      <c r="S195" s="7"/>
      <c r="T195" s="7"/>
      <c r="U195" s="7"/>
      <c r="V195" s="7"/>
      <c r="W195" s="7"/>
    </row>
    <row r="196" spans="1:23" ht="12.75" hidden="1" customHeight="1">
      <c r="A196" s="314"/>
      <c r="B196" s="57" t="s">
        <v>162</v>
      </c>
      <c r="C196" s="58" t="s">
        <v>91</v>
      </c>
      <c r="D196" s="59" t="s">
        <v>159</v>
      </c>
      <c r="E196" s="60"/>
      <c r="F196" s="81"/>
      <c r="G196" s="82"/>
      <c r="H196" s="62"/>
      <c r="I196" s="62"/>
      <c r="J196" s="58"/>
      <c r="K196" s="83"/>
      <c r="L196" s="83"/>
      <c r="M196" s="84"/>
      <c r="N196" s="84"/>
      <c r="O196" s="84"/>
      <c r="P196" s="84"/>
      <c r="Q196" s="7"/>
      <c r="R196" s="7"/>
      <c r="S196" s="7"/>
      <c r="T196" s="7"/>
      <c r="U196" s="7"/>
      <c r="V196" s="7"/>
      <c r="W196" s="7"/>
    </row>
    <row r="197" spans="1:23" ht="12.75" hidden="1" customHeight="1">
      <c r="A197" s="314"/>
      <c r="B197" s="57" t="s">
        <v>162</v>
      </c>
      <c r="C197" s="58" t="s">
        <v>91</v>
      </c>
      <c r="D197" s="59" t="s">
        <v>127</v>
      </c>
      <c r="E197" s="60"/>
      <c r="F197" s="81"/>
      <c r="G197" s="82"/>
      <c r="H197" s="62"/>
      <c r="I197" s="62"/>
      <c r="J197" s="58"/>
      <c r="K197" s="83"/>
      <c r="L197" s="83"/>
      <c r="M197" s="84"/>
      <c r="N197" s="84"/>
      <c r="O197" s="84"/>
      <c r="P197" s="84"/>
      <c r="Q197" s="7"/>
      <c r="R197" s="7"/>
      <c r="S197" s="7"/>
      <c r="T197" s="7"/>
      <c r="U197" s="7"/>
      <c r="V197" s="7"/>
      <c r="W197" s="7"/>
    </row>
    <row r="198" spans="1:23" ht="12.75" hidden="1" customHeight="1">
      <c r="A198" s="314"/>
      <c r="B198" s="57" t="s">
        <v>163</v>
      </c>
      <c r="C198" s="58" t="s">
        <v>108</v>
      </c>
      <c r="D198" s="59" t="s">
        <v>101</v>
      </c>
      <c r="E198" s="60"/>
      <c r="F198" s="81"/>
      <c r="G198" s="82"/>
      <c r="H198" s="62"/>
      <c r="I198" s="62"/>
      <c r="J198" s="58"/>
      <c r="K198" s="83"/>
      <c r="L198" s="83"/>
      <c r="M198" s="84"/>
      <c r="N198" s="84"/>
      <c r="O198" s="84"/>
      <c r="P198" s="84"/>
      <c r="Q198" s="7"/>
      <c r="R198" s="7"/>
      <c r="S198" s="7"/>
      <c r="T198" s="7"/>
      <c r="U198" s="7"/>
      <c r="V198" s="7"/>
      <c r="W198" s="7"/>
    </row>
    <row r="199" spans="1:23" ht="12.75" hidden="1" customHeight="1">
      <c r="A199" s="314"/>
      <c r="B199" s="57" t="s">
        <v>163</v>
      </c>
      <c r="C199" s="58" t="s">
        <v>91</v>
      </c>
      <c r="D199" s="59" t="s">
        <v>127</v>
      </c>
      <c r="E199" s="60"/>
      <c r="F199" s="81"/>
      <c r="G199" s="82"/>
      <c r="H199" s="62"/>
      <c r="I199" s="62"/>
      <c r="J199" s="58"/>
      <c r="K199" s="83"/>
      <c r="L199" s="83"/>
      <c r="M199" s="84"/>
      <c r="N199" s="84"/>
      <c r="O199" s="84"/>
      <c r="P199" s="84"/>
      <c r="Q199" s="7"/>
      <c r="R199" s="7"/>
      <c r="S199" s="7"/>
      <c r="T199" s="7"/>
      <c r="U199" s="7"/>
      <c r="V199" s="7"/>
      <c r="W199" s="7"/>
    </row>
    <row r="200" spans="1:23" ht="12.75" hidden="1" customHeight="1">
      <c r="A200" s="314"/>
      <c r="B200" s="57" t="s">
        <v>164</v>
      </c>
      <c r="C200" s="58" t="s">
        <v>91</v>
      </c>
      <c r="D200" s="59" t="s">
        <v>101</v>
      </c>
      <c r="E200" s="60"/>
      <c r="F200" s="81"/>
      <c r="G200" s="82"/>
      <c r="H200" s="62"/>
      <c r="I200" s="62"/>
      <c r="J200" s="58"/>
      <c r="K200" s="83"/>
      <c r="L200" s="83"/>
      <c r="M200" s="84"/>
      <c r="N200" s="84"/>
      <c r="O200" s="84"/>
      <c r="P200" s="84"/>
      <c r="Q200" s="7"/>
      <c r="R200" s="7"/>
      <c r="S200" s="7"/>
      <c r="T200" s="7"/>
      <c r="U200" s="7"/>
      <c r="V200" s="7"/>
      <c r="W200" s="7"/>
    </row>
    <row r="201" spans="1:23" ht="12.75" hidden="1" customHeight="1" thickBot="1">
      <c r="A201" s="314"/>
      <c r="B201" s="57" t="s">
        <v>165</v>
      </c>
      <c r="C201" s="58" t="s">
        <v>91</v>
      </c>
      <c r="D201" s="59"/>
      <c r="E201" s="60"/>
      <c r="F201" s="81"/>
      <c r="G201" s="82"/>
      <c r="H201" s="62"/>
      <c r="I201" s="62"/>
      <c r="J201" s="58"/>
      <c r="K201" s="83"/>
      <c r="L201" s="83"/>
      <c r="M201" s="84"/>
      <c r="N201" s="84"/>
      <c r="O201" s="84"/>
      <c r="P201" s="84"/>
      <c r="Q201" s="7"/>
      <c r="R201" s="7"/>
      <c r="S201" s="7"/>
      <c r="T201" s="7"/>
      <c r="U201" s="7"/>
      <c r="V201" s="7"/>
      <c r="W201" s="7"/>
    </row>
    <row r="202" spans="1:23" ht="15.2" hidden="1" customHeight="1" thickBot="1">
      <c r="A202" s="314"/>
      <c r="B202" s="316" t="s">
        <v>158</v>
      </c>
      <c r="C202" s="316"/>
      <c r="D202" s="316"/>
      <c r="E202" s="316"/>
      <c r="F202" s="316"/>
      <c r="G202" s="316"/>
      <c r="H202" s="77">
        <f>SUM(H183:H201)</f>
        <v>0</v>
      </c>
      <c r="I202" s="77">
        <f>SUM(I183:I201)</f>
        <v>0</v>
      </c>
      <c r="J202" s="77">
        <f>SUM(J183:J201)</f>
        <v>0</v>
      </c>
      <c r="K202" s="77">
        <f>SUM(K183:K201)</f>
        <v>0</v>
      </c>
      <c r="L202" s="78">
        <f>IF(H202=0,0,(I202/H202*100))</f>
        <v>0</v>
      </c>
      <c r="M202" s="73">
        <f>IF(K202=0,0,(I202/K202*100))</f>
        <v>0</v>
      </c>
      <c r="N202" s="73"/>
      <c r="O202" s="73"/>
      <c r="P202" s="73" t="e">
        <f>N202/(N202+O202)*100</f>
        <v>#DIV/0!</v>
      </c>
      <c r="Q202" s="7"/>
      <c r="R202" s="7"/>
      <c r="S202" s="7"/>
      <c r="T202" s="7"/>
      <c r="U202" s="7"/>
      <c r="V202" s="7"/>
      <c r="W202" s="7"/>
    </row>
    <row r="203" spans="1:23" ht="15.2" hidden="1" customHeight="1" thickBot="1">
      <c r="A203" s="314"/>
      <c r="B203" s="57" t="s">
        <v>82</v>
      </c>
      <c r="C203" s="58" t="s">
        <v>111</v>
      </c>
      <c r="D203" s="58" t="s">
        <v>111</v>
      </c>
      <c r="E203" s="60" t="s">
        <v>192</v>
      </c>
      <c r="F203" s="81"/>
      <c r="G203" s="402"/>
      <c r="H203" s="62"/>
      <c r="I203" s="62"/>
      <c r="J203" s="58"/>
      <c r="K203" s="83"/>
      <c r="L203" s="83"/>
      <c r="M203" s="84"/>
      <c r="N203" s="84"/>
      <c r="O203" s="84"/>
      <c r="P203" s="84"/>
      <c r="Q203" s="7"/>
      <c r="R203" s="7"/>
      <c r="S203" s="7"/>
      <c r="T203" s="7"/>
      <c r="U203" s="7"/>
      <c r="V203" s="7"/>
      <c r="W203" s="7"/>
    </row>
    <row r="204" spans="1:23" ht="15.2" hidden="1" customHeight="1" thickBot="1">
      <c r="A204" s="314"/>
      <c r="B204" s="57" t="s">
        <v>82</v>
      </c>
      <c r="C204" s="58" t="s">
        <v>111</v>
      </c>
      <c r="D204" s="58" t="s">
        <v>111</v>
      </c>
      <c r="E204" s="60" t="s">
        <v>84</v>
      </c>
      <c r="F204" s="81"/>
      <c r="G204" s="402"/>
      <c r="H204" s="62"/>
      <c r="I204" s="62"/>
      <c r="J204" s="58"/>
      <c r="K204" s="83"/>
      <c r="L204" s="83"/>
      <c r="M204" s="84"/>
      <c r="N204" s="84"/>
      <c r="O204" s="84"/>
      <c r="P204" s="84"/>
      <c r="Q204" s="7"/>
      <c r="R204" s="7"/>
      <c r="S204" s="7"/>
      <c r="T204" s="7"/>
      <c r="U204" s="7"/>
      <c r="V204" s="7"/>
      <c r="W204" s="7"/>
    </row>
    <row r="205" spans="1:23" ht="15.2" hidden="1" customHeight="1" thickBot="1">
      <c r="A205" s="314"/>
      <c r="B205" s="57" t="s">
        <v>82</v>
      </c>
      <c r="C205" s="58" t="s">
        <v>126</v>
      </c>
      <c r="D205" s="58" t="s">
        <v>126</v>
      </c>
      <c r="E205" s="60" t="s">
        <v>192</v>
      </c>
      <c r="F205" s="81"/>
      <c r="G205" s="402"/>
      <c r="H205" s="62"/>
      <c r="I205" s="62"/>
      <c r="J205" s="58"/>
      <c r="K205" s="83"/>
      <c r="L205" s="83"/>
      <c r="M205" s="84"/>
      <c r="N205" s="84"/>
      <c r="O205" s="84"/>
      <c r="P205" s="84"/>
      <c r="Q205" s="7"/>
      <c r="R205" s="7"/>
      <c r="S205" s="7"/>
      <c r="T205" s="7"/>
      <c r="U205" s="7"/>
      <c r="V205" s="7"/>
      <c r="W205" s="7"/>
    </row>
    <row r="206" spans="1:23" ht="15.2" hidden="1" customHeight="1" thickBot="1">
      <c r="A206" s="314"/>
      <c r="B206" s="57" t="s">
        <v>399</v>
      </c>
      <c r="C206" s="58" t="s">
        <v>127</v>
      </c>
      <c r="D206" s="58" t="s">
        <v>127</v>
      </c>
      <c r="E206" s="60"/>
      <c r="F206" s="81"/>
      <c r="G206" s="402"/>
      <c r="H206" s="62"/>
      <c r="I206" s="62"/>
      <c r="J206" s="58"/>
      <c r="K206" s="83"/>
      <c r="L206" s="83"/>
      <c r="M206" s="84"/>
      <c r="N206" s="84"/>
      <c r="O206" s="84"/>
      <c r="P206" s="84"/>
      <c r="Q206" s="7"/>
      <c r="R206" s="7"/>
      <c r="S206" s="7"/>
      <c r="T206" s="7"/>
      <c r="U206" s="7"/>
      <c r="V206" s="7"/>
      <c r="W206" s="7"/>
    </row>
    <row r="207" spans="1:23" ht="15.2" hidden="1" customHeight="1" thickBot="1">
      <c r="A207" s="314"/>
      <c r="B207" s="57" t="s">
        <v>130</v>
      </c>
      <c r="C207" s="58" t="s">
        <v>108</v>
      </c>
      <c r="D207" s="91" t="s">
        <v>159</v>
      </c>
      <c r="E207" s="60"/>
      <c r="F207" s="81"/>
      <c r="G207" s="402"/>
      <c r="H207" s="62"/>
      <c r="I207" s="62"/>
      <c r="J207" s="58"/>
      <c r="K207" s="83"/>
      <c r="L207" s="83"/>
      <c r="M207" s="84"/>
      <c r="N207" s="84"/>
      <c r="O207" s="84"/>
      <c r="P207" s="84"/>
      <c r="Q207" s="7"/>
      <c r="R207" s="7"/>
      <c r="S207" s="7"/>
      <c r="T207" s="7"/>
      <c r="U207" s="7"/>
      <c r="V207" s="7"/>
      <c r="W207" s="7"/>
    </row>
    <row r="208" spans="1:23" ht="12.75" hidden="1" customHeight="1">
      <c r="A208" s="314"/>
      <c r="B208" s="57" t="s">
        <v>461</v>
      </c>
      <c r="C208" s="58" t="s">
        <v>108</v>
      </c>
      <c r="D208" s="91" t="s">
        <v>159</v>
      </c>
      <c r="E208" s="60"/>
      <c r="F208" s="81"/>
      <c r="G208" s="402"/>
      <c r="H208" s="62"/>
      <c r="I208" s="62"/>
      <c r="J208" s="58"/>
      <c r="K208" s="83"/>
      <c r="L208" s="83"/>
      <c r="M208" s="84"/>
      <c r="N208" s="84"/>
      <c r="O208" s="84"/>
      <c r="P208" s="84"/>
      <c r="Q208" s="7"/>
      <c r="R208" s="7"/>
      <c r="S208" s="7"/>
      <c r="T208" s="7"/>
      <c r="U208" s="7"/>
      <c r="V208" s="7"/>
      <c r="W208" s="7"/>
    </row>
    <row r="209" spans="1:23" ht="12.75" hidden="1" customHeight="1">
      <c r="A209" s="314"/>
      <c r="B209" s="57" t="s">
        <v>109</v>
      </c>
      <c r="C209" s="58" t="s">
        <v>108</v>
      </c>
      <c r="D209" s="59"/>
      <c r="E209" s="60"/>
      <c r="F209" s="81"/>
      <c r="G209" s="82"/>
      <c r="H209" s="62"/>
      <c r="I209" s="62"/>
      <c r="J209" s="58"/>
      <c r="K209" s="83"/>
      <c r="L209" s="83"/>
      <c r="M209" s="84"/>
      <c r="N209" s="84"/>
      <c r="O209" s="84"/>
      <c r="P209" s="84"/>
      <c r="Q209" s="7"/>
      <c r="R209" s="7"/>
      <c r="S209" s="7"/>
      <c r="T209" s="7"/>
      <c r="U209" s="7"/>
      <c r="V209" s="7"/>
      <c r="W209" s="7"/>
    </row>
    <row r="210" spans="1:23" ht="12.75" hidden="1" customHeight="1">
      <c r="A210" s="314"/>
      <c r="B210" s="57" t="s">
        <v>128</v>
      </c>
      <c r="C210" s="58" t="s">
        <v>108</v>
      </c>
      <c r="D210" s="91"/>
      <c r="E210" s="60"/>
      <c r="F210" s="81"/>
      <c r="G210" s="82"/>
      <c r="H210" s="62"/>
      <c r="I210" s="62"/>
      <c r="J210" s="58"/>
      <c r="K210" s="83"/>
      <c r="L210" s="83"/>
      <c r="M210" s="84"/>
      <c r="N210" s="84"/>
      <c r="O210" s="84"/>
      <c r="P210" s="84"/>
      <c r="Q210" s="7"/>
      <c r="R210" s="7"/>
      <c r="S210" s="7"/>
      <c r="T210" s="7"/>
      <c r="U210" s="7"/>
      <c r="V210" s="7"/>
      <c r="W210" s="7"/>
    </row>
    <row r="211" spans="1:23" ht="12.75" hidden="1" customHeight="1">
      <c r="A211" s="314"/>
      <c r="B211" s="57" t="s">
        <v>160</v>
      </c>
      <c r="C211" s="58" t="s">
        <v>108</v>
      </c>
      <c r="D211" s="91"/>
      <c r="E211" s="60"/>
      <c r="F211" s="81"/>
      <c r="G211" s="82"/>
      <c r="H211" s="62"/>
      <c r="I211" s="62"/>
      <c r="J211" s="58"/>
      <c r="K211" s="83"/>
      <c r="L211" s="83"/>
      <c r="M211" s="84"/>
      <c r="N211" s="84"/>
      <c r="O211" s="84"/>
      <c r="P211" s="84"/>
      <c r="Q211" s="7"/>
      <c r="R211" s="7"/>
      <c r="S211" s="7"/>
      <c r="T211" s="7"/>
      <c r="U211" s="7"/>
      <c r="V211" s="7"/>
      <c r="W211" s="7"/>
    </row>
    <row r="212" spans="1:23" ht="12.75" hidden="1" customHeight="1">
      <c r="A212" s="314"/>
      <c r="B212" s="57" t="s">
        <v>174</v>
      </c>
      <c r="C212" s="58" t="s">
        <v>54</v>
      </c>
      <c r="D212" s="59" t="s">
        <v>175</v>
      </c>
      <c r="E212" s="60" t="s">
        <v>176</v>
      </c>
      <c r="F212" s="81"/>
      <c r="G212" s="82"/>
      <c r="H212" s="62"/>
      <c r="I212" s="62"/>
      <c r="J212" s="58"/>
      <c r="K212" s="92"/>
      <c r="L212" s="92"/>
      <c r="M212" s="88"/>
      <c r="N212" s="88"/>
      <c r="O212" s="88"/>
      <c r="P212" s="88"/>
      <c r="Q212" s="7"/>
      <c r="R212" s="7"/>
      <c r="S212" s="7"/>
      <c r="T212" s="7"/>
      <c r="U212" s="7"/>
      <c r="V212" s="7"/>
      <c r="W212" s="7"/>
    </row>
    <row r="213" spans="1:23" ht="12.75" hidden="1" customHeight="1">
      <c r="A213" s="314"/>
      <c r="B213" s="57" t="s">
        <v>177</v>
      </c>
      <c r="C213" s="58" t="s">
        <v>178</v>
      </c>
      <c r="D213" s="59" t="s">
        <v>43</v>
      </c>
      <c r="E213" s="60"/>
      <c r="F213" s="81"/>
      <c r="G213" s="82"/>
      <c r="H213" s="62"/>
      <c r="I213" s="62"/>
      <c r="J213" s="58"/>
      <c r="K213" s="92"/>
      <c r="L213" s="92"/>
      <c r="M213" s="88"/>
      <c r="N213" s="88"/>
      <c r="O213" s="88"/>
      <c r="P213" s="88"/>
      <c r="Q213" s="7"/>
      <c r="R213" s="7"/>
      <c r="S213" s="7"/>
      <c r="T213" s="7"/>
      <c r="U213" s="7"/>
      <c r="V213" s="7"/>
      <c r="W213" s="7"/>
    </row>
    <row r="214" spans="1:23" ht="12.75" hidden="1" customHeight="1">
      <c r="A214" s="314"/>
      <c r="B214" s="57" t="s">
        <v>179</v>
      </c>
      <c r="C214" s="58" t="s">
        <v>180</v>
      </c>
      <c r="D214" s="59" t="s">
        <v>43</v>
      </c>
      <c r="E214" s="60"/>
      <c r="F214" s="81"/>
      <c r="G214" s="82"/>
      <c r="H214" s="62"/>
      <c r="I214" s="62"/>
      <c r="J214" s="58"/>
      <c r="K214" s="92"/>
      <c r="L214" s="92"/>
      <c r="M214" s="88"/>
      <c r="N214" s="88"/>
      <c r="O214" s="88"/>
      <c r="P214" s="88"/>
      <c r="Q214" s="7"/>
      <c r="R214" s="7"/>
      <c r="S214" s="7"/>
      <c r="T214" s="7"/>
      <c r="U214" s="7"/>
      <c r="V214" s="7"/>
      <c r="W214" s="7"/>
    </row>
    <row r="215" spans="1:23" ht="12.75" hidden="1" customHeight="1">
      <c r="A215" s="314"/>
      <c r="B215" s="57" t="s">
        <v>10</v>
      </c>
      <c r="C215" s="58" t="s">
        <v>178</v>
      </c>
      <c r="D215" s="59" t="s">
        <v>43</v>
      </c>
      <c r="E215" s="60"/>
      <c r="F215" s="81"/>
      <c r="G215" s="82"/>
      <c r="H215" s="62"/>
      <c r="I215" s="62"/>
      <c r="J215" s="58"/>
      <c r="K215" s="92"/>
      <c r="L215" s="92"/>
      <c r="M215" s="88"/>
      <c r="N215" s="88"/>
      <c r="O215" s="88"/>
      <c r="P215" s="88"/>
      <c r="Q215" s="7"/>
      <c r="R215" s="7"/>
      <c r="S215" s="7"/>
      <c r="T215" s="7"/>
      <c r="U215" s="7"/>
      <c r="V215" s="7"/>
      <c r="W215" s="7"/>
    </row>
    <row r="216" spans="1:23" ht="12.75" hidden="1" customHeight="1">
      <c r="A216" s="314"/>
      <c r="B216" s="57" t="s">
        <v>181</v>
      </c>
      <c r="C216" s="58" t="s">
        <v>43</v>
      </c>
      <c r="D216" s="59" t="s">
        <v>182</v>
      </c>
      <c r="E216" s="60" t="s">
        <v>183</v>
      </c>
      <c r="F216" s="81"/>
      <c r="G216" s="82"/>
      <c r="H216" s="62"/>
      <c r="I216" s="62"/>
      <c r="J216" s="58"/>
      <c r="K216" s="92"/>
      <c r="L216" s="92"/>
      <c r="M216" s="88"/>
      <c r="N216" s="88"/>
      <c r="O216" s="88"/>
      <c r="P216" s="88"/>
      <c r="Q216" s="7"/>
      <c r="R216" s="7"/>
      <c r="S216" s="7"/>
      <c r="T216" s="7"/>
      <c r="U216" s="7"/>
      <c r="V216" s="7"/>
      <c r="W216" s="7"/>
    </row>
    <row r="217" spans="1:23" ht="12.75" hidden="1" customHeight="1">
      <c r="A217" s="314"/>
      <c r="B217" s="57" t="s">
        <v>140</v>
      </c>
      <c r="C217" s="58" t="s">
        <v>42</v>
      </c>
      <c r="D217" s="59" t="s">
        <v>184</v>
      </c>
      <c r="E217" s="60" t="s">
        <v>185</v>
      </c>
      <c r="F217" s="81"/>
      <c r="G217" s="82"/>
      <c r="H217" s="62"/>
      <c r="I217" s="62"/>
      <c r="J217" s="58"/>
      <c r="K217" s="92"/>
      <c r="L217" s="92"/>
      <c r="M217" s="88"/>
      <c r="N217" s="88"/>
      <c r="O217" s="88"/>
      <c r="P217" s="88"/>
      <c r="Q217" s="7"/>
      <c r="R217" s="7"/>
      <c r="S217" s="7"/>
      <c r="T217" s="7"/>
      <c r="U217" s="7"/>
      <c r="V217" s="7"/>
      <c r="W217" s="7"/>
    </row>
    <row r="218" spans="1:23" ht="12.75" hidden="1" customHeight="1">
      <c r="A218" s="314"/>
      <c r="B218" s="57" t="s">
        <v>138</v>
      </c>
      <c r="C218" s="58" t="s">
        <v>54</v>
      </c>
      <c r="D218" s="59" t="s">
        <v>186</v>
      </c>
      <c r="E218" s="60"/>
      <c r="F218" s="81"/>
      <c r="G218" s="82"/>
      <c r="H218" s="62"/>
      <c r="I218" s="62"/>
      <c r="J218" s="58"/>
      <c r="K218" s="92"/>
      <c r="L218" s="92"/>
      <c r="M218" s="88"/>
      <c r="N218" s="88"/>
      <c r="O218" s="88"/>
      <c r="P218" s="88"/>
      <c r="Q218" s="7"/>
      <c r="R218" s="7"/>
      <c r="S218" s="7"/>
      <c r="T218" s="7"/>
      <c r="U218" s="7"/>
      <c r="V218" s="7"/>
      <c r="W218" s="7"/>
    </row>
    <row r="219" spans="1:23" ht="12.75" hidden="1" customHeight="1">
      <c r="A219" s="314"/>
      <c r="B219" s="57" t="s">
        <v>78</v>
      </c>
      <c r="C219" s="58" t="s">
        <v>42</v>
      </c>
      <c r="D219" s="59" t="s">
        <v>79</v>
      </c>
      <c r="E219" s="60"/>
      <c r="F219" s="81"/>
      <c r="G219" s="82"/>
      <c r="H219" s="62"/>
      <c r="I219" s="62"/>
      <c r="J219" s="58"/>
      <c r="K219" s="92"/>
      <c r="L219" s="92"/>
      <c r="M219" s="88"/>
      <c r="N219" s="88"/>
      <c r="O219" s="88"/>
      <c r="P219" s="88"/>
      <c r="Q219" s="7"/>
      <c r="R219" s="7"/>
      <c r="S219" s="7"/>
      <c r="T219" s="7"/>
      <c r="U219" s="7"/>
      <c r="V219" s="7"/>
      <c r="W219" s="7"/>
    </row>
    <row r="220" spans="1:23" ht="12.75" hidden="1" customHeight="1">
      <c r="A220" s="314"/>
      <c r="B220" s="57" t="s">
        <v>187</v>
      </c>
      <c r="C220" s="58" t="s">
        <v>42</v>
      </c>
      <c r="D220" s="59" t="s">
        <v>188</v>
      </c>
      <c r="E220" s="60" t="s">
        <v>189</v>
      </c>
      <c r="F220" s="81"/>
      <c r="G220" s="82"/>
      <c r="H220" s="62"/>
      <c r="I220" s="62"/>
      <c r="J220" s="58"/>
      <c r="K220" s="92"/>
      <c r="L220" s="92"/>
      <c r="M220" s="88"/>
      <c r="N220" s="88"/>
      <c r="O220" s="88"/>
      <c r="P220" s="88"/>
      <c r="Q220" s="7"/>
      <c r="R220" s="7"/>
      <c r="S220" s="7"/>
      <c r="T220" s="7"/>
      <c r="U220" s="7"/>
      <c r="V220" s="7"/>
      <c r="W220" s="7"/>
    </row>
    <row r="221" spans="1:23" ht="12.75" hidden="1" customHeight="1">
      <c r="A221" s="314"/>
      <c r="B221" s="57" t="s">
        <v>187</v>
      </c>
      <c r="C221" s="58" t="s">
        <v>42</v>
      </c>
      <c r="D221" s="59" t="s">
        <v>161</v>
      </c>
      <c r="E221" s="60" t="s">
        <v>189</v>
      </c>
      <c r="F221" s="81"/>
      <c r="G221" s="82"/>
      <c r="H221" s="62"/>
      <c r="I221" s="62"/>
      <c r="J221" s="58"/>
      <c r="K221" s="92"/>
      <c r="L221" s="92"/>
      <c r="M221" s="88"/>
      <c r="N221" s="88"/>
      <c r="O221" s="88"/>
      <c r="P221" s="88"/>
      <c r="Q221" s="7"/>
      <c r="R221" s="7"/>
      <c r="S221" s="7"/>
      <c r="T221" s="7"/>
      <c r="U221" s="7"/>
      <c r="V221" s="7"/>
      <c r="W221" s="7"/>
    </row>
    <row r="222" spans="1:23" ht="12.75" hidden="1" customHeight="1">
      <c r="A222" s="314"/>
      <c r="B222" s="57" t="s">
        <v>135</v>
      </c>
      <c r="C222" s="58" t="s">
        <v>42</v>
      </c>
      <c r="D222" s="59" t="s">
        <v>49</v>
      </c>
      <c r="E222" s="60" t="s">
        <v>190</v>
      </c>
      <c r="F222" s="81"/>
      <c r="G222" s="82"/>
      <c r="H222" s="62"/>
      <c r="I222" s="62"/>
      <c r="J222" s="58"/>
      <c r="K222" s="92"/>
      <c r="L222" s="92"/>
      <c r="M222" s="88"/>
      <c r="N222" s="88"/>
      <c r="O222" s="88"/>
      <c r="P222" s="88"/>
      <c r="Q222" s="7"/>
      <c r="R222" s="7"/>
      <c r="S222" s="7"/>
      <c r="T222" s="7"/>
      <c r="U222" s="7"/>
      <c r="V222" s="7"/>
      <c r="W222" s="7"/>
    </row>
    <row r="223" spans="1:23" ht="12.75" hidden="1" customHeight="1">
      <c r="A223" s="314"/>
      <c r="B223" s="57" t="s">
        <v>82</v>
      </c>
      <c r="C223" s="59" t="s">
        <v>108</v>
      </c>
      <c r="D223" s="59" t="s">
        <v>191</v>
      </c>
      <c r="E223" s="60" t="s">
        <v>192</v>
      </c>
      <c r="F223" s="81"/>
      <c r="G223" s="82"/>
      <c r="H223" s="62"/>
      <c r="I223" s="62"/>
      <c r="J223" s="58"/>
      <c r="K223" s="55"/>
      <c r="L223" s="55"/>
      <c r="M223" s="56"/>
      <c r="N223" s="56"/>
      <c r="O223" s="56"/>
      <c r="P223" s="56"/>
      <c r="Q223" s="7"/>
      <c r="R223" s="7"/>
      <c r="S223" s="7"/>
      <c r="T223" s="7"/>
      <c r="U223" s="7"/>
      <c r="V223" s="7"/>
      <c r="W223" s="7"/>
    </row>
    <row r="224" spans="1:23" ht="12.75" hidden="1" customHeight="1">
      <c r="A224" s="314"/>
      <c r="B224" s="57" t="s">
        <v>82</v>
      </c>
      <c r="C224" s="59" t="s">
        <v>193</v>
      </c>
      <c r="D224" s="59" t="s">
        <v>193</v>
      </c>
      <c r="E224" s="60" t="s">
        <v>84</v>
      </c>
      <c r="F224" s="81"/>
      <c r="G224" s="82"/>
      <c r="H224" s="62"/>
      <c r="I224" s="62"/>
      <c r="J224" s="58"/>
      <c r="K224" s="55"/>
      <c r="L224" s="55"/>
      <c r="M224" s="56"/>
      <c r="N224" s="56"/>
      <c r="O224" s="56"/>
      <c r="P224" s="56"/>
      <c r="Q224" s="7"/>
      <c r="R224" s="7"/>
      <c r="S224" s="7"/>
      <c r="T224" s="7"/>
      <c r="U224" s="7"/>
      <c r="V224" s="7"/>
      <c r="W224" s="7"/>
    </row>
    <row r="225" spans="1:23" ht="12.75" hidden="1" customHeight="1">
      <c r="A225" s="314"/>
      <c r="B225" s="57" t="s">
        <v>82</v>
      </c>
      <c r="C225" s="58" t="s">
        <v>58</v>
      </c>
      <c r="D225" s="58" t="s">
        <v>58</v>
      </c>
      <c r="E225" s="60" t="s">
        <v>84</v>
      </c>
      <c r="F225" s="81"/>
      <c r="G225" s="82"/>
      <c r="H225" s="62"/>
      <c r="I225" s="62"/>
      <c r="J225" s="58"/>
      <c r="K225" s="55"/>
      <c r="L225" s="55"/>
      <c r="M225" s="56"/>
      <c r="N225" s="56"/>
      <c r="O225" s="56"/>
      <c r="P225" s="56"/>
      <c r="Q225" s="7"/>
      <c r="R225" s="7"/>
      <c r="S225" s="7"/>
      <c r="T225" s="7"/>
      <c r="U225" s="7"/>
      <c r="V225" s="7"/>
      <c r="W225" s="7"/>
    </row>
    <row r="226" spans="1:23" ht="12.75" hidden="1" customHeight="1">
      <c r="A226" s="314"/>
      <c r="B226" s="57" t="s">
        <v>82</v>
      </c>
      <c r="C226" s="58" t="s">
        <v>51</v>
      </c>
      <c r="D226" s="58" t="s">
        <v>51</v>
      </c>
      <c r="E226" s="60" t="s">
        <v>84</v>
      </c>
      <c r="F226" s="81"/>
      <c r="G226" s="82"/>
      <c r="H226" s="62"/>
      <c r="I226" s="62"/>
      <c r="J226" s="58"/>
      <c r="K226" s="55"/>
      <c r="L226" s="55"/>
      <c r="M226" s="56"/>
      <c r="N226" s="56"/>
      <c r="O226" s="56"/>
      <c r="P226" s="56"/>
      <c r="Q226" s="7"/>
      <c r="R226" s="7"/>
      <c r="S226" s="7"/>
      <c r="T226" s="7"/>
      <c r="U226" s="7"/>
      <c r="V226" s="7"/>
      <c r="W226" s="7"/>
    </row>
    <row r="227" spans="1:23" ht="12.75" hidden="1" customHeight="1" thickBot="1">
      <c r="A227" s="314"/>
      <c r="B227" s="57" t="s">
        <v>194</v>
      </c>
      <c r="C227" s="58" t="s">
        <v>42</v>
      </c>
      <c r="D227" s="59" t="s">
        <v>119</v>
      </c>
      <c r="E227" s="60"/>
      <c r="F227" s="81"/>
      <c r="G227" s="82"/>
      <c r="H227" s="62"/>
      <c r="I227" s="62"/>
      <c r="J227" s="58"/>
      <c r="K227" s="92"/>
      <c r="L227" s="92"/>
      <c r="M227" s="88"/>
      <c r="N227" s="88"/>
      <c r="O227" s="88"/>
      <c r="P227" s="88"/>
      <c r="Q227" s="7"/>
      <c r="R227" s="7"/>
      <c r="S227" s="7"/>
      <c r="T227" s="7"/>
      <c r="U227" s="7"/>
      <c r="V227" s="7"/>
      <c r="W227" s="7"/>
    </row>
    <row r="228" spans="1:23" ht="16.5" hidden="1" customHeight="1" thickBot="1">
      <c r="A228" s="314"/>
      <c r="B228" s="316" t="s">
        <v>211</v>
      </c>
      <c r="C228" s="316"/>
      <c r="D228" s="316"/>
      <c r="E228" s="316"/>
      <c r="F228" s="316"/>
      <c r="G228" s="316"/>
      <c r="H228" s="77">
        <f>SUM(H203:H227)</f>
        <v>0</v>
      </c>
      <c r="I228" s="77">
        <f>SUM(I203:I227)</f>
        <v>0</v>
      </c>
      <c r="J228" s="77">
        <f>SUM(J203:J227)</f>
        <v>0</v>
      </c>
      <c r="K228" s="77">
        <f>SUM(K203:K227)</f>
        <v>0</v>
      </c>
      <c r="L228" s="78">
        <f>IF(H228=0,0,(I228/H228*100))</f>
        <v>0</v>
      </c>
      <c r="M228" s="73">
        <f>IF(K228=0,0,(I228/K228*100))</f>
        <v>0</v>
      </c>
      <c r="N228" s="73"/>
      <c r="O228" s="73"/>
      <c r="P228" s="73" t="e">
        <f>N228/(N228+O228)*100</f>
        <v>#DIV/0!</v>
      </c>
      <c r="Q228" s="7"/>
      <c r="R228" s="7"/>
      <c r="S228" s="7"/>
      <c r="T228" s="7"/>
      <c r="U228" s="7"/>
      <c r="V228" s="7"/>
      <c r="W228" s="7"/>
    </row>
    <row r="229" spans="1:23" ht="12.75" hidden="1" customHeight="1">
      <c r="A229" s="314"/>
      <c r="B229" s="57" t="s">
        <v>630</v>
      </c>
      <c r="C229" s="58" t="s">
        <v>108</v>
      </c>
      <c r="D229" s="58"/>
      <c r="E229" s="60"/>
      <c r="F229" s="81"/>
      <c r="G229" s="82"/>
      <c r="H229" s="62"/>
      <c r="I229" s="62"/>
      <c r="J229" s="58"/>
      <c r="K229" s="92"/>
      <c r="L229" s="92"/>
      <c r="M229" s="88"/>
      <c r="N229" s="88"/>
      <c r="O229" s="88"/>
      <c r="P229" s="88"/>
      <c r="Q229" s="7"/>
      <c r="R229" s="7"/>
      <c r="S229" s="7"/>
      <c r="T229" s="7"/>
      <c r="U229" s="7"/>
      <c r="V229" s="7"/>
      <c r="W229" s="7"/>
    </row>
    <row r="230" spans="1:23" ht="12.75" hidden="1" customHeight="1">
      <c r="A230" s="314"/>
      <c r="B230" s="57" t="s">
        <v>575</v>
      </c>
      <c r="C230" s="58" t="s">
        <v>108</v>
      </c>
      <c r="D230" s="59"/>
      <c r="E230" s="60"/>
      <c r="F230" s="81"/>
      <c r="G230" s="82"/>
      <c r="H230" s="62"/>
      <c r="I230" s="62"/>
      <c r="J230" s="58"/>
      <c r="K230" s="92"/>
      <c r="L230" s="92"/>
      <c r="M230" s="88"/>
      <c r="N230" s="88"/>
      <c r="O230" s="88"/>
      <c r="P230" s="88"/>
      <c r="Q230" s="7"/>
      <c r="R230" s="7"/>
      <c r="S230" s="7"/>
      <c r="T230" s="7"/>
      <c r="U230" s="7"/>
      <c r="V230" s="7"/>
      <c r="W230" s="7"/>
    </row>
    <row r="231" spans="1:23" ht="12.75" hidden="1" customHeight="1">
      <c r="A231" s="314"/>
      <c r="B231" s="57" t="s">
        <v>195</v>
      </c>
      <c r="C231" s="59" t="s">
        <v>193</v>
      </c>
      <c r="D231" s="59" t="s">
        <v>193</v>
      </c>
      <c r="E231" s="60" t="s">
        <v>192</v>
      </c>
      <c r="F231" s="81"/>
      <c r="G231" s="82"/>
      <c r="H231" s="62"/>
      <c r="I231" s="62"/>
      <c r="J231" s="58"/>
      <c r="K231" s="92"/>
      <c r="L231" s="92"/>
      <c r="M231" s="88"/>
      <c r="N231" s="88"/>
      <c r="O231" s="88"/>
      <c r="P231" s="88"/>
      <c r="Q231" s="7"/>
      <c r="R231" s="7"/>
      <c r="S231" s="7"/>
      <c r="T231" s="7"/>
      <c r="U231" s="7"/>
      <c r="V231" s="7"/>
      <c r="W231" s="7"/>
    </row>
    <row r="232" spans="1:23" ht="12.75" hidden="1" customHeight="1">
      <c r="A232" s="314"/>
      <c r="B232" s="57" t="s">
        <v>196</v>
      </c>
      <c r="C232" s="58" t="s">
        <v>54</v>
      </c>
      <c r="D232" s="58" t="s">
        <v>126</v>
      </c>
      <c r="E232" s="60"/>
      <c r="F232" s="81"/>
      <c r="G232" s="82"/>
      <c r="H232" s="62"/>
      <c r="I232" s="62"/>
      <c r="J232" s="58"/>
      <c r="K232" s="92"/>
      <c r="L232" s="92"/>
      <c r="M232" s="88"/>
      <c r="N232" s="88"/>
      <c r="O232" s="88"/>
      <c r="P232" s="88"/>
      <c r="Q232" s="7"/>
      <c r="R232" s="7"/>
      <c r="S232" s="7"/>
      <c r="T232" s="7"/>
      <c r="U232" s="7"/>
      <c r="V232" s="7"/>
      <c r="W232" s="7"/>
    </row>
    <row r="233" spans="1:23" ht="12.75" hidden="1" customHeight="1">
      <c r="A233" s="314"/>
      <c r="B233" s="57" t="s">
        <v>197</v>
      </c>
      <c r="C233" s="58" t="s">
        <v>54</v>
      </c>
      <c r="D233" s="58" t="s">
        <v>51</v>
      </c>
      <c r="E233" s="60" t="s">
        <v>198</v>
      </c>
      <c r="F233" s="81"/>
      <c r="G233" s="82"/>
      <c r="H233" s="62"/>
      <c r="I233" s="62"/>
      <c r="J233" s="58"/>
      <c r="K233" s="92"/>
      <c r="L233" s="92"/>
      <c r="M233" s="88"/>
      <c r="N233" s="88"/>
      <c r="O233" s="88"/>
      <c r="P233" s="88"/>
      <c r="Q233" s="7"/>
      <c r="R233" s="7"/>
      <c r="S233" s="7"/>
      <c r="T233" s="7"/>
      <c r="U233" s="7"/>
      <c r="V233" s="7"/>
      <c r="W233" s="7"/>
    </row>
    <row r="234" spans="1:23" ht="12.75" hidden="1" customHeight="1">
      <c r="A234" s="314"/>
      <c r="B234" s="57" t="s">
        <v>199</v>
      </c>
      <c r="C234" s="58" t="s">
        <v>111</v>
      </c>
      <c r="D234" s="58" t="s">
        <v>111</v>
      </c>
      <c r="E234" s="60"/>
      <c r="F234" s="81"/>
      <c r="G234" s="82"/>
      <c r="H234" s="62"/>
      <c r="I234" s="62"/>
      <c r="J234" s="58"/>
      <c r="K234" s="92"/>
      <c r="L234" s="92"/>
      <c r="M234" s="88"/>
      <c r="N234" s="88"/>
      <c r="O234" s="88"/>
      <c r="P234" s="88"/>
      <c r="Q234" s="7"/>
      <c r="R234" s="7"/>
      <c r="S234" s="7"/>
      <c r="T234" s="7"/>
      <c r="U234" s="7"/>
      <c r="V234" s="7"/>
      <c r="W234" s="7"/>
    </row>
    <row r="235" spans="1:23" ht="12.75" hidden="1" customHeight="1">
      <c r="A235" s="314"/>
      <c r="B235" s="57" t="s">
        <v>200</v>
      </c>
      <c r="C235" s="58" t="s">
        <v>43</v>
      </c>
      <c r="D235" s="59" t="s">
        <v>79</v>
      </c>
      <c r="E235" s="60"/>
      <c r="F235" s="81"/>
      <c r="G235" s="82"/>
      <c r="H235" s="62"/>
      <c r="I235" s="62"/>
      <c r="J235" s="58"/>
      <c r="K235" s="92"/>
      <c r="L235" s="92"/>
      <c r="M235" s="88"/>
      <c r="N235" s="88"/>
      <c r="O235" s="88"/>
      <c r="P235" s="88"/>
      <c r="Q235" s="7"/>
      <c r="R235" s="7"/>
      <c r="S235" s="7"/>
      <c r="T235" s="7"/>
      <c r="U235" s="7"/>
      <c r="V235" s="7"/>
      <c r="W235" s="7"/>
    </row>
    <row r="236" spans="1:23" ht="12.75" hidden="1" customHeight="1">
      <c r="A236" s="314"/>
      <c r="B236" s="57" t="s">
        <v>200</v>
      </c>
      <c r="C236" s="58" t="s">
        <v>127</v>
      </c>
      <c r="D236" s="58" t="s">
        <v>127</v>
      </c>
      <c r="E236" s="60"/>
      <c r="F236" s="81"/>
      <c r="G236" s="82"/>
      <c r="H236" s="62"/>
      <c r="I236" s="62"/>
      <c r="J236" s="58"/>
      <c r="K236" s="92"/>
      <c r="L236" s="92"/>
      <c r="M236" s="88"/>
      <c r="N236" s="88"/>
      <c r="O236" s="88"/>
      <c r="P236" s="88"/>
      <c r="Q236" s="7"/>
      <c r="R236" s="7" t="s">
        <v>201</v>
      </c>
      <c r="S236" s="7"/>
      <c r="T236" s="7"/>
      <c r="U236" s="7"/>
      <c r="V236" s="7"/>
      <c r="W236" s="7"/>
    </row>
    <row r="237" spans="1:23" ht="12.75" hidden="1" customHeight="1">
      <c r="A237" s="314"/>
      <c r="B237" s="57" t="s">
        <v>202</v>
      </c>
      <c r="C237" s="59" t="s">
        <v>98</v>
      </c>
      <c r="D237" s="59" t="s">
        <v>111</v>
      </c>
      <c r="E237" s="60"/>
      <c r="F237" s="81"/>
      <c r="G237" s="82"/>
      <c r="H237" s="62"/>
      <c r="I237" s="62"/>
      <c r="J237" s="58"/>
      <c r="K237" s="92"/>
      <c r="L237" s="92"/>
      <c r="M237" s="88"/>
      <c r="N237" s="88"/>
      <c r="O237" s="88"/>
      <c r="P237" s="88"/>
      <c r="Q237" s="7"/>
      <c r="R237" s="7"/>
      <c r="S237" s="7"/>
      <c r="T237" s="7"/>
      <c r="U237" s="7"/>
      <c r="V237" s="7"/>
      <c r="W237" s="7"/>
    </row>
    <row r="238" spans="1:23" ht="12.75" hidden="1" customHeight="1">
      <c r="A238" s="314"/>
      <c r="B238" s="57" t="s">
        <v>202</v>
      </c>
      <c r="C238" s="58" t="s">
        <v>98</v>
      </c>
      <c r="D238" s="59" t="s">
        <v>79</v>
      </c>
      <c r="E238" s="60"/>
      <c r="F238" s="81"/>
      <c r="G238" s="82"/>
      <c r="H238" s="62"/>
      <c r="I238" s="62"/>
      <c r="K238" s="92"/>
      <c r="L238" s="92"/>
      <c r="M238" s="88"/>
      <c r="N238" s="88"/>
      <c r="O238" s="88"/>
      <c r="P238" s="88"/>
      <c r="Q238" s="7"/>
      <c r="R238" s="7"/>
      <c r="S238" s="7"/>
      <c r="T238" s="7"/>
      <c r="U238" s="7"/>
      <c r="V238" s="7"/>
      <c r="W238" s="7"/>
    </row>
    <row r="239" spans="1:23" ht="12.75" hidden="1" customHeight="1">
      <c r="A239" s="314"/>
      <c r="B239" s="57" t="s">
        <v>203</v>
      </c>
      <c r="C239" s="58" t="s">
        <v>98</v>
      </c>
      <c r="D239" s="59" t="s">
        <v>119</v>
      </c>
      <c r="E239" s="60"/>
      <c r="F239" s="81"/>
      <c r="G239" s="82"/>
      <c r="H239" s="62"/>
      <c r="I239" s="62"/>
      <c r="J239" s="58"/>
      <c r="K239" s="92"/>
      <c r="L239" s="92"/>
      <c r="M239" s="88"/>
      <c r="N239" s="88"/>
      <c r="O239" s="88"/>
      <c r="P239" s="88"/>
      <c r="Q239" s="7"/>
      <c r="R239" s="7"/>
      <c r="S239" s="7"/>
      <c r="T239" s="7"/>
      <c r="U239" s="7"/>
      <c r="V239" s="7"/>
      <c r="W239" s="7"/>
    </row>
    <row r="240" spans="1:23" ht="12.75" hidden="1" customHeight="1">
      <c r="A240" s="314"/>
      <c r="B240" s="57" t="s">
        <v>204</v>
      </c>
      <c r="C240" s="58" t="s">
        <v>91</v>
      </c>
      <c r="D240" s="59" t="s">
        <v>49</v>
      </c>
      <c r="E240" s="60" t="s">
        <v>205</v>
      </c>
      <c r="F240" s="81"/>
      <c r="G240" s="82"/>
      <c r="H240" s="62"/>
      <c r="I240" s="62"/>
      <c r="J240" s="58"/>
      <c r="K240" s="92"/>
      <c r="L240" s="92"/>
      <c r="M240" s="88"/>
      <c r="N240" s="88"/>
      <c r="O240" s="88"/>
      <c r="P240" s="88"/>
      <c r="Q240" s="7"/>
      <c r="R240" s="7"/>
      <c r="S240" s="7"/>
      <c r="T240" s="7"/>
      <c r="U240" s="7"/>
      <c r="V240" s="7"/>
      <c r="W240" s="7"/>
    </row>
    <row r="241" spans="1:23" ht="12.75" hidden="1" customHeight="1">
      <c r="A241" s="314"/>
      <c r="B241" s="57" t="s">
        <v>204</v>
      </c>
      <c r="C241" s="58" t="s">
        <v>91</v>
      </c>
      <c r="D241" s="59" t="s">
        <v>58</v>
      </c>
      <c r="E241" s="60" t="s">
        <v>183</v>
      </c>
      <c r="F241" s="81"/>
      <c r="G241" s="82"/>
      <c r="H241" s="62"/>
      <c r="I241" s="62"/>
      <c r="J241" s="58"/>
      <c r="K241" s="92"/>
      <c r="L241" s="92"/>
      <c r="M241" s="88"/>
      <c r="N241" s="88"/>
      <c r="O241" s="88"/>
      <c r="P241" s="88"/>
      <c r="Q241" s="7"/>
      <c r="R241" s="7"/>
      <c r="S241" s="7"/>
      <c r="T241" s="7"/>
      <c r="U241" s="7"/>
      <c r="V241" s="7"/>
      <c r="W241" s="7"/>
    </row>
    <row r="242" spans="1:23" ht="12.75" hidden="1" customHeight="1">
      <c r="A242" s="314"/>
      <c r="B242" s="57" t="s">
        <v>206</v>
      </c>
      <c r="C242" s="58" t="s">
        <v>54</v>
      </c>
      <c r="D242" s="59" t="s">
        <v>119</v>
      </c>
      <c r="E242" s="60"/>
      <c r="F242" s="81"/>
      <c r="G242" s="82"/>
      <c r="H242" s="62"/>
      <c r="I242" s="62"/>
      <c r="J242" s="58"/>
      <c r="K242" s="92"/>
      <c r="L242" s="92"/>
      <c r="M242" s="88"/>
      <c r="N242" s="88"/>
      <c r="O242" s="88"/>
      <c r="P242" s="88"/>
      <c r="Q242" s="7"/>
      <c r="R242" s="7"/>
      <c r="S242" s="7"/>
      <c r="T242" s="7"/>
      <c r="U242" s="7"/>
      <c r="V242" s="7"/>
      <c r="W242" s="7"/>
    </row>
    <row r="243" spans="1:23" ht="12.75" hidden="1" customHeight="1">
      <c r="A243" s="314"/>
      <c r="B243" s="57"/>
      <c r="C243" s="58" t="s">
        <v>54</v>
      </c>
      <c r="D243" s="59" t="s">
        <v>79</v>
      </c>
      <c r="E243" s="60"/>
      <c r="F243" s="81"/>
      <c r="G243" s="59"/>
      <c r="H243" s="62"/>
      <c r="I243" s="62"/>
      <c r="J243" s="58"/>
      <c r="K243" s="92"/>
      <c r="L243" s="92"/>
      <c r="M243" s="88"/>
      <c r="N243" s="88"/>
      <c r="O243" s="88"/>
      <c r="P243" s="88"/>
      <c r="Q243" s="7"/>
      <c r="R243" s="7"/>
      <c r="S243" s="7"/>
      <c r="T243" s="7"/>
      <c r="U243" s="7"/>
      <c r="V243" s="7"/>
      <c r="W243" s="7"/>
    </row>
    <row r="244" spans="1:23" ht="12.75" hidden="1" customHeight="1">
      <c r="A244" s="314"/>
      <c r="B244" s="57" t="s">
        <v>206</v>
      </c>
      <c r="C244" s="58" t="s">
        <v>54</v>
      </c>
      <c r="D244" s="59" t="s">
        <v>207</v>
      </c>
      <c r="E244" s="60"/>
      <c r="F244" s="81"/>
      <c r="G244" s="82"/>
      <c r="H244" s="62"/>
      <c r="I244" s="62"/>
      <c r="J244" s="58"/>
      <c r="K244" s="92"/>
      <c r="L244" s="92"/>
      <c r="M244" s="88"/>
      <c r="N244" s="88"/>
      <c r="O244" s="88"/>
      <c r="P244" s="88"/>
      <c r="Q244" s="7"/>
      <c r="R244" s="7"/>
      <c r="S244" s="7"/>
      <c r="T244" s="7"/>
      <c r="U244" s="7"/>
      <c r="V244" s="7"/>
      <c r="W244" s="7"/>
    </row>
    <row r="245" spans="1:23" ht="12.75" hidden="1" customHeight="1">
      <c r="A245" s="314"/>
      <c r="B245" s="57" t="s">
        <v>208</v>
      </c>
      <c r="C245" s="58" t="s">
        <v>54</v>
      </c>
      <c r="D245" s="59" t="s">
        <v>209</v>
      </c>
      <c r="E245" s="60" t="s">
        <v>176</v>
      </c>
      <c r="F245" s="81"/>
      <c r="G245" s="62"/>
      <c r="H245" s="62"/>
      <c r="I245" s="62"/>
      <c r="J245" s="58"/>
      <c r="K245" s="92"/>
      <c r="L245" s="92"/>
      <c r="M245" s="88"/>
      <c r="N245" s="88"/>
      <c r="O245" s="88"/>
      <c r="P245" s="88"/>
      <c r="Q245" s="7"/>
      <c r="R245" s="7"/>
      <c r="S245" s="7"/>
      <c r="T245" s="7"/>
      <c r="U245" s="7"/>
      <c r="V245" s="7"/>
      <c r="W245" s="7"/>
    </row>
    <row r="246" spans="1:23" ht="12.75" hidden="1" customHeight="1" thickBot="1">
      <c r="A246" s="314"/>
      <c r="B246" s="57" t="s">
        <v>208</v>
      </c>
      <c r="C246" s="58" t="s">
        <v>54</v>
      </c>
      <c r="D246" s="59" t="s">
        <v>122</v>
      </c>
      <c r="E246" s="60" t="s">
        <v>210</v>
      </c>
      <c r="F246" s="81"/>
      <c r="G246" s="62"/>
      <c r="H246" s="62"/>
      <c r="I246" s="62"/>
      <c r="J246" s="58"/>
      <c r="K246" s="92"/>
      <c r="L246" s="92"/>
      <c r="M246" s="88"/>
      <c r="N246" s="88"/>
      <c r="O246" s="88"/>
      <c r="P246" s="88"/>
      <c r="Q246" s="7"/>
      <c r="R246" s="7"/>
      <c r="S246" s="7"/>
      <c r="T246" s="7"/>
      <c r="U246" s="7"/>
      <c r="V246" s="7"/>
      <c r="W246" s="7"/>
    </row>
    <row r="247" spans="1:23" ht="15.2" hidden="1" customHeight="1" thickBot="1">
      <c r="A247" s="314"/>
      <c r="B247" s="316" t="s">
        <v>211</v>
      </c>
      <c r="C247" s="316"/>
      <c r="D247" s="316"/>
      <c r="E247" s="316"/>
      <c r="F247" s="316"/>
      <c r="G247" s="316"/>
      <c r="H247" s="77">
        <f>SUM(H229:H246)</f>
        <v>0</v>
      </c>
      <c r="I247" s="77">
        <f>SUM(I229:I246)</f>
        <v>0</v>
      </c>
      <c r="J247" s="77">
        <f>SUM(J229:J246)</f>
        <v>0</v>
      </c>
      <c r="K247" s="77">
        <f>SUM(K229:K246)</f>
        <v>0</v>
      </c>
      <c r="L247" s="78">
        <f>IF(H247=0,0,(I247/H247*100))</f>
        <v>0</v>
      </c>
      <c r="M247" s="73">
        <f>IF(K247=0,0,(I247/K247*100))</f>
        <v>0</v>
      </c>
      <c r="N247" s="73"/>
      <c r="O247" s="73"/>
      <c r="P247" s="73" t="e">
        <f>N247/(N247+O247)*100</f>
        <v>#DIV/0!</v>
      </c>
      <c r="Q247" s="7"/>
      <c r="R247" s="7"/>
      <c r="S247" s="7"/>
      <c r="T247" s="7"/>
      <c r="U247" s="7"/>
      <c r="V247" s="7"/>
      <c r="W247" s="7"/>
    </row>
    <row r="248" spans="1:23" ht="15.2" customHeight="1" thickBot="1">
      <c r="A248" s="339" t="s">
        <v>212</v>
      </c>
      <c r="B248" s="339"/>
      <c r="C248" s="339"/>
      <c r="D248" s="339"/>
      <c r="E248" s="339"/>
      <c r="F248" s="339"/>
      <c r="G248" s="93"/>
      <c r="H248" s="94">
        <f>H247+H202+H181+H134+H228</f>
        <v>606</v>
      </c>
      <c r="I248" s="94">
        <f>I247+I202+I181+I134+I228</f>
        <v>544</v>
      </c>
      <c r="J248" s="94">
        <f>J247+J202+J181+J134+J228</f>
        <v>0</v>
      </c>
      <c r="K248" s="94">
        <f>K247+K202+K181+K134+K228</f>
        <v>0</v>
      </c>
      <c r="L248" s="78">
        <f>IF(H248=0,0,(I248/H248*100))</f>
        <v>89.768976897689768</v>
      </c>
      <c r="M248" s="73">
        <f>IF(K248=0,0,(I248/K248*100))</f>
        <v>0</v>
      </c>
      <c r="N248" s="73">
        <f>N134+N181+N202+N228</f>
        <v>13</v>
      </c>
      <c r="O248" s="73">
        <f>O134+O181+O202+O228</f>
        <v>0</v>
      </c>
      <c r="P248" s="73">
        <f>N248/(N248+O248)*100</f>
        <v>100</v>
      </c>
      <c r="Q248" s="7"/>
      <c r="R248" s="7"/>
      <c r="S248" s="7"/>
      <c r="T248" s="7"/>
      <c r="U248" s="7"/>
      <c r="V248" s="7"/>
      <c r="W248" s="7"/>
    </row>
    <row r="249" spans="1:23" ht="12.75" hidden="1" customHeight="1">
      <c r="A249" s="340" t="s">
        <v>213</v>
      </c>
      <c r="B249" s="95"/>
      <c r="C249" s="95"/>
      <c r="D249" s="96"/>
      <c r="E249" s="97"/>
      <c r="F249" s="98"/>
      <c r="G249" s="99"/>
      <c r="H249" s="100"/>
      <c r="I249" s="100"/>
      <c r="J249" s="101"/>
      <c r="K249" s="55"/>
      <c r="L249" s="55"/>
      <c r="M249" s="56"/>
      <c r="N249" s="56"/>
      <c r="O249" s="56"/>
      <c r="P249" s="56"/>
      <c r="Q249" s="7"/>
      <c r="R249" s="7"/>
      <c r="S249" s="7"/>
      <c r="T249" s="7"/>
      <c r="U249" s="7"/>
      <c r="V249" s="7"/>
      <c r="W249" s="7"/>
    </row>
    <row r="250" spans="1:23" ht="15.2" customHeight="1">
      <c r="A250" s="340"/>
      <c r="B250" s="57" t="s">
        <v>214</v>
      </c>
      <c r="C250" s="58" t="s">
        <v>42</v>
      </c>
      <c r="D250" s="58" t="s">
        <v>917</v>
      </c>
      <c r="E250" s="60" t="s">
        <v>215</v>
      </c>
      <c r="F250" s="81"/>
      <c r="G250" s="359"/>
      <c r="H250" s="62">
        <v>300</v>
      </c>
      <c r="I250" s="62">
        <v>100</v>
      </c>
      <c r="J250" s="58"/>
      <c r="K250" s="92"/>
      <c r="L250" s="92"/>
      <c r="M250" s="88"/>
      <c r="N250" s="328"/>
      <c r="O250" s="328"/>
      <c r="P250" s="88"/>
      <c r="Q250" s="7">
        <v>0</v>
      </c>
      <c r="R250" s="7"/>
      <c r="S250" s="7"/>
      <c r="T250" s="7"/>
      <c r="U250" s="7"/>
      <c r="V250" s="7"/>
      <c r="W250" s="7"/>
    </row>
    <row r="251" spans="1:23" ht="15.2" customHeight="1">
      <c r="A251" s="340"/>
      <c r="B251" s="57" t="s">
        <v>75</v>
      </c>
      <c r="C251" s="58" t="s">
        <v>76</v>
      </c>
      <c r="D251" s="58" t="s">
        <v>833</v>
      </c>
      <c r="E251" s="60"/>
      <c r="F251" s="81"/>
      <c r="G251" s="359"/>
      <c r="H251" s="64">
        <v>185</v>
      </c>
      <c r="I251" s="62">
        <v>185</v>
      </c>
      <c r="J251" s="79"/>
      <c r="K251" s="92"/>
      <c r="L251" s="92"/>
      <c r="M251" s="88"/>
      <c r="N251" s="88"/>
      <c r="O251" s="88"/>
      <c r="P251" s="88"/>
      <c r="Q251" s="7">
        <v>0</v>
      </c>
      <c r="R251" s="7"/>
      <c r="S251" s="7"/>
      <c r="T251" s="7"/>
      <c r="U251" s="7"/>
      <c r="V251" s="7"/>
      <c r="W251" s="7"/>
    </row>
    <row r="252" spans="1:23" ht="15.2" customHeight="1">
      <c r="A252" s="340"/>
      <c r="B252" s="57" t="s">
        <v>75</v>
      </c>
      <c r="C252" s="58" t="s">
        <v>76</v>
      </c>
      <c r="D252" s="58" t="s">
        <v>918</v>
      </c>
      <c r="E252" s="60"/>
      <c r="F252" s="81"/>
      <c r="G252" s="359"/>
      <c r="H252" s="64">
        <v>24</v>
      </c>
      <c r="I252" s="62">
        <v>24</v>
      </c>
      <c r="J252" s="102"/>
      <c r="K252" s="92"/>
      <c r="L252" s="92"/>
      <c r="M252" s="88"/>
      <c r="N252" s="328"/>
      <c r="O252" s="328"/>
      <c r="P252" s="88"/>
      <c r="Q252" s="7"/>
      <c r="R252" s="7"/>
      <c r="S252" s="7"/>
      <c r="T252" s="7"/>
      <c r="U252" s="7"/>
      <c r="V252" s="7"/>
      <c r="W252" s="7"/>
    </row>
    <row r="253" spans="1:23" ht="15.2" customHeight="1">
      <c r="A253" s="340"/>
      <c r="B253" s="57" t="s">
        <v>468</v>
      </c>
      <c r="C253" s="58"/>
      <c r="D253" s="58"/>
      <c r="E253" s="60"/>
      <c r="F253" s="81"/>
      <c r="G253" s="359"/>
      <c r="H253" s="64"/>
      <c r="I253" s="62">
        <v>60</v>
      </c>
      <c r="J253" s="58"/>
      <c r="K253" s="92"/>
      <c r="L253" s="92"/>
      <c r="M253" s="88"/>
      <c r="N253" s="88"/>
      <c r="O253" s="88"/>
      <c r="P253" s="88"/>
      <c r="Q253" s="7"/>
      <c r="R253" s="7"/>
      <c r="S253" s="7"/>
      <c r="T253" s="7"/>
      <c r="U253" s="7"/>
      <c r="V253" s="7"/>
      <c r="W253" s="7"/>
    </row>
    <row r="254" spans="1:23" ht="15.2" customHeight="1" thickBot="1">
      <c r="A254" s="340"/>
      <c r="B254" s="57" t="s">
        <v>214</v>
      </c>
      <c r="C254" s="58" t="s">
        <v>42</v>
      </c>
      <c r="D254" s="58" t="s">
        <v>778</v>
      </c>
      <c r="E254" s="60" t="s">
        <v>920</v>
      </c>
      <c r="F254" s="81"/>
      <c r="G254" s="359"/>
      <c r="H254" s="64">
        <v>300</v>
      </c>
      <c r="I254" s="64"/>
      <c r="J254" s="58"/>
      <c r="K254" s="92"/>
      <c r="L254" s="92"/>
      <c r="M254" s="88"/>
      <c r="N254" s="88"/>
      <c r="O254" s="88"/>
      <c r="P254" s="88"/>
      <c r="Q254" s="7"/>
      <c r="R254" s="7"/>
      <c r="S254" s="7"/>
      <c r="T254" s="7"/>
      <c r="U254" s="7"/>
      <c r="V254" s="7"/>
      <c r="W254" s="7"/>
    </row>
    <row r="255" spans="1:23" ht="15.2" hidden="1" customHeight="1">
      <c r="A255" s="340"/>
      <c r="B255" s="57" t="s">
        <v>214</v>
      </c>
      <c r="C255" s="58" t="s">
        <v>42</v>
      </c>
      <c r="D255" s="58"/>
      <c r="E255" s="60"/>
      <c r="F255" s="81"/>
      <c r="G255" s="359"/>
      <c r="H255" s="64"/>
      <c r="I255" s="64"/>
      <c r="J255" s="58"/>
      <c r="K255" s="92"/>
      <c r="L255" s="92"/>
      <c r="M255" s="88"/>
      <c r="N255" s="88"/>
      <c r="O255" s="88"/>
      <c r="P255" s="88"/>
      <c r="Q255" s="7"/>
      <c r="R255" s="7"/>
      <c r="S255" s="7"/>
      <c r="T255" s="7"/>
      <c r="U255" s="7"/>
      <c r="V255" s="7"/>
      <c r="W255" s="7"/>
    </row>
    <row r="256" spans="1:23" ht="15.2" hidden="1" customHeight="1">
      <c r="A256" s="340"/>
      <c r="B256" s="57" t="s">
        <v>75</v>
      </c>
      <c r="C256" s="58" t="s">
        <v>76</v>
      </c>
      <c r="D256" s="59" t="s">
        <v>482</v>
      </c>
      <c r="E256" s="60"/>
      <c r="F256" s="81"/>
      <c r="G256" s="359"/>
      <c r="H256" s="64"/>
      <c r="I256" s="64"/>
      <c r="J256" s="104"/>
      <c r="K256" s="92"/>
      <c r="L256" s="92"/>
      <c r="M256" s="88"/>
      <c r="N256" s="88"/>
      <c r="O256" s="88"/>
      <c r="P256" s="88"/>
      <c r="Q256" s="7"/>
      <c r="R256" s="7"/>
      <c r="S256" s="7"/>
      <c r="T256" s="7"/>
      <c r="U256" s="7"/>
      <c r="V256" s="7"/>
      <c r="W256" s="7"/>
    </row>
    <row r="257" spans="1:23" ht="15.2" hidden="1" customHeight="1">
      <c r="A257" s="340"/>
      <c r="B257" s="57" t="s">
        <v>75</v>
      </c>
      <c r="C257" s="58" t="s">
        <v>76</v>
      </c>
      <c r="D257" s="58" t="s">
        <v>482</v>
      </c>
      <c r="E257" s="60" t="s">
        <v>114</v>
      </c>
      <c r="F257" s="81"/>
      <c r="G257" s="359"/>
      <c r="H257" s="64"/>
      <c r="I257" s="64"/>
      <c r="J257" s="58"/>
      <c r="K257" s="92"/>
      <c r="L257" s="92"/>
      <c r="M257" s="88"/>
      <c r="N257" s="88"/>
      <c r="O257" s="88"/>
      <c r="P257" s="88"/>
      <c r="Q257" s="7"/>
      <c r="R257" s="7"/>
      <c r="S257" s="7"/>
      <c r="T257" s="7"/>
      <c r="U257" s="7"/>
      <c r="V257" s="7"/>
      <c r="W257" s="7"/>
    </row>
    <row r="258" spans="1:23" ht="12.75" hidden="1" customHeight="1">
      <c r="A258" s="340"/>
      <c r="B258" s="57" t="s">
        <v>623</v>
      </c>
      <c r="C258" s="58"/>
      <c r="D258" s="59" t="s">
        <v>624</v>
      </c>
      <c r="E258" s="60"/>
      <c r="F258" s="81"/>
      <c r="G258" s="359"/>
      <c r="H258" s="64"/>
      <c r="I258" s="64"/>
      <c r="J258" s="58"/>
      <c r="K258" s="92"/>
      <c r="L258" s="92"/>
      <c r="M258" s="88"/>
      <c r="N258" s="88"/>
      <c r="O258" s="88"/>
      <c r="P258" s="88"/>
      <c r="Q258" s="7"/>
      <c r="R258" s="7"/>
      <c r="S258" s="7"/>
      <c r="T258" s="7"/>
      <c r="U258" s="7"/>
      <c r="V258" s="7"/>
      <c r="W258" s="7"/>
    </row>
    <row r="259" spans="1:23" ht="12.75" hidden="1" customHeight="1">
      <c r="A259" s="340"/>
      <c r="B259" s="57" t="s">
        <v>467</v>
      </c>
      <c r="C259" s="58"/>
      <c r="D259" s="59"/>
      <c r="E259" s="60"/>
      <c r="F259" s="81"/>
      <c r="G259" s="359"/>
      <c r="H259" s="64"/>
      <c r="I259" s="64"/>
      <c r="J259" s="58"/>
      <c r="K259" s="92"/>
      <c r="L259" s="92"/>
      <c r="M259" s="88"/>
      <c r="N259" s="88"/>
      <c r="O259" s="88"/>
      <c r="P259" s="88"/>
      <c r="Q259" s="7"/>
      <c r="R259" s="7"/>
      <c r="S259" s="7"/>
      <c r="T259" s="7"/>
      <c r="U259" s="7"/>
      <c r="V259" s="7"/>
      <c r="W259" s="7"/>
    </row>
    <row r="260" spans="1:23" ht="12.75" hidden="1" customHeight="1">
      <c r="A260" s="340"/>
      <c r="B260" s="57" t="s">
        <v>222</v>
      </c>
      <c r="C260" s="58" t="s">
        <v>54</v>
      </c>
      <c r="D260" s="59" t="s">
        <v>119</v>
      </c>
      <c r="E260" s="60"/>
      <c r="F260" s="81"/>
      <c r="G260" s="359"/>
      <c r="H260" s="64"/>
      <c r="I260" s="64"/>
      <c r="J260" s="58"/>
      <c r="K260" s="92"/>
      <c r="L260" s="92"/>
      <c r="M260" s="88"/>
      <c r="N260" s="88"/>
      <c r="O260" s="88"/>
      <c r="P260" s="88"/>
      <c r="Q260" s="7"/>
      <c r="R260" s="7"/>
      <c r="S260" s="7"/>
      <c r="T260" s="7"/>
      <c r="U260" s="7"/>
      <c r="V260" s="7"/>
      <c r="W260" s="7"/>
    </row>
    <row r="261" spans="1:23" ht="12.75" hidden="1" customHeight="1">
      <c r="A261" s="340"/>
      <c r="B261" s="57" t="s">
        <v>223</v>
      </c>
      <c r="C261" s="58"/>
      <c r="D261" s="59" t="s">
        <v>224</v>
      </c>
      <c r="E261" s="60"/>
      <c r="F261" s="81"/>
      <c r="G261" s="82"/>
      <c r="H261" s="64"/>
      <c r="I261" s="64"/>
      <c r="J261" s="58"/>
      <c r="K261" s="92"/>
      <c r="L261" s="92"/>
      <c r="M261" s="88"/>
      <c r="N261" s="88"/>
      <c r="O261" s="88"/>
      <c r="P261" s="88"/>
      <c r="Q261" s="7"/>
      <c r="R261" s="7"/>
      <c r="S261" s="7"/>
      <c r="T261" s="7"/>
      <c r="U261" s="7"/>
      <c r="V261" s="7"/>
      <c r="W261" s="7"/>
    </row>
    <row r="262" spans="1:23" ht="12.75" hidden="1" customHeight="1">
      <c r="A262" s="340"/>
      <c r="B262" s="57" t="s">
        <v>223</v>
      </c>
      <c r="C262" s="58"/>
      <c r="D262" s="59" t="s">
        <v>225</v>
      </c>
      <c r="E262" s="60"/>
      <c r="F262" s="81"/>
      <c r="G262" s="82"/>
      <c r="H262" s="64"/>
      <c r="I262" s="62"/>
      <c r="J262" s="58"/>
      <c r="K262" s="92"/>
      <c r="L262" s="92"/>
      <c r="M262" s="88"/>
      <c r="N262" s="88"/>
      <c r="O262" s="88"/>
      <c r="P262" s="88"/>
      <c r="Q262" s="7"/>
      <c r="R262" s="7"/>
      <c r="S262" s="7"/>
      <c r="T262" s="7"/>
      <c r="U262" s="7"/>
      <c r="V262" s="7"/>
      <c r="W262" s="7"/>
    </row>
    <row r="263" spans="1:23" ht="12.75" hidden="1" customHeight="1">
      <c r="A263" s="340"/>
      <c r="B263" s="57" t="s">
        <v>196</v>
      </c>
      <c r="C263" s="58" t="s">
        <v>54</v>
      </c>
      <c r="D263" s="59" t="s">
        <v>226</v>
      </c>
      <c r="E263" s="60"/>
      <c r="F263" s="81"/>
      <c r="G263" s="82"/>
      <c r="H263" s="106"/>
      <c r="I263" s="106"/>
      <c r="J263" s="58"/>
      <c r="K263" s="92"/>
      <c r="L263" s="92"/>
      <c r="M263" s="88"/>
      <c r="N263" s="88"/>
      <c r="O263" s="88"/>
      <c r="P263" s="88"/>
      <c r="Q263" s="7"/>
      <c r="R263" s="7"/>
      <c r="S263" s="7"/>
      <c r="T263" s="7"/>
      <c r="U263" s="7"/>
      <c r="V263" s="7"/>
      <c r="W263" s="7"/>
    </row>
    <row r="264" spans="1:23" ht="12.75" hidden="1" customHeight="1">
      <c r="A264" s="340"/>
      <c r="B264" s="57" t="s">
        <v>227</v>
      </c>
      <c r="C264" s="58" t="s">
        <v>54</v>
      </c>
      <c r="D264" s="59" t="s">
        <v>226</v>
      </c>
      <c r="E264" s="60"/>
      <c r="F264" s="81"/>
      <c r="G264" s="82"/>
      <c r="H264" s="106"/>
      <c r="I264" s="106"/>
      <c r="J264" s="58"/>
      <c r="K264" s="92"/>
      <c r="L264" s="92"/>
      <c r="M264" s="88"/>
      <c r="N264" s="88"/>
      <c r="O264" s="88"/>
      <c r="P264" s="88"/>
      <c r="Q264" s="7"/>
      <c r="R264" s="7"/>
      <c r="S264" s="7"/>
      <c r="T264" s="7"/>
      <c r="U264" s="7"/>
      <c r="V264" s="7"/>
      <c r="W264" s="7"/>
    </row>
    <row r="265" spans="1:23" ht="12.75" hidden="1" customHeight="1">
      <c r="A265" s="340"/>
      <c r="B265" s="57" t="s">
        <v>228</v>
      </c>
      <c r="C265" s="58"/>
      <c r="D265" s="59" t="s">
        <v>43</v>
      </c>
      <c r="E265" s="60" t="s">
        <v>121</v>
      </c>
      <c r="F265" s="81"/>
      <c r="G265" s="82"/>
      <c r="H265" s="106"/>
      <c r="I265" s="106"/>
      <c r="J265" s="58"/>
      <c r="K265" s="92"/>
      <c r="L265" s="92"/>
      <c r="M265" s="88"/>
      <c r="N265" s="88"/>
      <c r="O265" s="88"/>
      <c r="P265" s="88"/>
      <c r="Q265" s="7"/>
      <c r="R265" s="7"/>
      <c r="S265" s="7"/>
      <c r="T265" s="7"/>
      <c r="U265" s="7"/>
      <c r="V265" s="7"/>
      <c r="W265" s="7"/>
    </row>
    <row r="266" spans="1:23" ht="12.75" hidden="1" customHeight="1">
      <c r="A266" s="340"/>
      <c r="B266" s="57"/>
      <c r="C266" s="58"/>
      <c r="D266" s="59"/>
      <c r="E266" s="60"/>
      <c r="F266" s="81"/>
      <c r="G266" s="82"/>
      <c r="H266" s="106"/>
      <c r="I266" s="106"/>
      <c r="J266" s="58"/>
      <c r="K266" s="92"/>
      <c r="L266" s="92"/>
      <c r="M266" s="88"/>
      <c r="N266" s="88"/>
      <c r="O266" s="88"/>
      <c r="P266" s="88"/>
      <c r="Q266" s="7"/>
      <c r="R266" s="7"/>
      <c r="S266" s="7"/>
      <c r="T266" s="7"/>
      <c r="U266" s="7"/>
      <c r="V266" s="7"/>
      <c r="W266" s="7"/>
    </row>
    <row r="267" spans="1:23" ht="12.75" hidden="1" customHeight="1">
      <c r="A267" s="340"/>
      <c r="B267" s="57" t="s">
        <v>229</v>
      </c>
      <c r="C267" s="58" t="s">
        <v>76</v>
      </c>
      <c r="D267" s="59" t="s">
        <v>43</v>
      </c>
      <c r="E267" s="60" t="s">
        <v>121</v>
      </c>
      <c r="F267" s="81"/>
      <c r="G267" s="82"/>
      <c r="H267" s="106"/>
      <c r="I267" s="106"/>
      <c r="J267" s="58"/>
      <c r="K267" s="92"/>
      <c r="L267" s="92"/>
      <c r="M267" s="88"/>
      <c r="N267" s="88"/>
      <c r="O267" s="88"/>
      <c r="P267" s="88"/>
      <c r="Q267" s="7"/>
      <c r="R267" s="7"/>
      <c r="S267" s="7"/>
      <c r="T267" s="7"/>
      <c r="U267" s="7"/>
      <c r="V267" s="7"/>
      <c r="W267" s="7"/>
    </row>
    <row r="268" spans="1:23" ht="12.75" hidden="1" customHeight="1">
      <c r="A268" s="340"/>
      <c r="B268" s="57" t="s">
        <v>75</v>
      </c>
      <c r="C268" s="58" t="s">
        <v>76</v>
      </c>
      <c r="D268" s="59" t="s">
        <v>49</v>
      </c>
      <c r="E268" s="60" t="s">
        <v>230</v>
      </c>
      <c r="F268" s="81"/>
      <c r="G268" s="82"/>
      <c r="H268" s="106"/>
      <c r="I268" s="106"/>
      <c r="J268" s="58"/>
      <c r="K268" s="92"/>
      <c r="L268" s="92"/>
      <c r="M268" s="88"/>
      <c r="N268" s="88"/>
      <c r="O268" s="88"/>
      <c r="P268" s="88"/>
      <c r="Q268" s="7"/>
      <c r="R268" s="7"/>
      <c r="S268" s="7"/>
      <c r="T268" s="7"/>
      <c r="U268" s="7"/>
      <c r="V268" s="7"/>
      <c r="W268" s="7"/>
    </row>
    <row r="269" spans="1:23" ht="12.75" hidden="1" customHeight="1">
      <c r="A269" s="340"/>
      <c r="B269" s="57" t="s">
        <v>231</v>
      </c>
      <c r="C269" s="58" t="s">
        <v>76</v>
      </c>
      <c r="D269" s="59" t="s">
        <v>49</v>
      </c>
      <c r="E269" s="60" t="s">
        <v>230</v>
      </c>
      <c r="F269" s="81"/>
      <c r="G269" s="82"/>
      <c r="H269" s="106"/>
      <c r="I269" s="106"/>
      <c r="J269" s="58"/>
      <c r="K269" s="92"/>
      <c r="L269" s="92"/>
      <c r="M269" s="88"/>
      <c r="N269" s="88"/>
      <c r="O269" s="88"/>
      <c r="P269" s="88"/>
      <c r="Q269" s="7"/>
      <c r="R269" s="7"/>
      <c r="S269" s="7"/>
      <c r="T269" s="7"/>
      <c r="U269" s="7"/>
      <c r="V269" s="7"/>
      <c r="W269" s="7"/>
    </row>
    <row r="270" spans="1:23" ht="12.75" hidden="1" customHeight="1">
      <c r="A270" s="340"/>
      <c r="B270" s="57" t="s">
        <v>231</v>
      </c>
      <c r="C270" s="58" t="s">
        <v>54</v>
      </c>
      <c r="D270" s="59" t="s">
        <v>43</v>
      </c>
      <c r="E270" s="60" t="s">
        <v>157</v>
      </c>
      <c r="F270" s="81"/>
      <c r="G270" s="82"/>
      <c r="H270" s="106"/>
      <c r="I270" s="106"/>
      <c r="J270" s="58"/>
      <c r="K270" s="92"/>
      <c r="L270" s="92"/>
      <c r="M270" s="88"/>
      <c r="N270" s="88"/>
      <c r="O270" s="88"/>
      <c r="P270" s="88"/>
      <c r="Q270" s="7"/>
      <c r="R270" s="7"/>
      <c r="S270" s="7"/>
      <c r="T270" s="7"/>
      <c r="U270" s="7"/>
      <c r="V270" s="7"/>
      <c r="W270" s="7"/>
    </row>
    <row r="271" spans="1:23" ht="12.75" hidden="1" customHeight="1">
      <c r="A271" s="340"/>
      <c r="B271" s="57" t="s">
        <v>232</v>
      </c>
      <c r="C271" s="58" t="s">
        <v>76</v>
      </c>
      <c r="D271" s="59" t="s">
        <v>51</v>
      </c>
      <c r="E271" s="60" t="s">
        <v>233</v>
      </c>
      <c r="F271" s="81"/>
      <c r="G271" s="82"/>
      <c r="H271" s="106"/>
      <c r="I271" s="106"/>
      <c r="J271" s="58"/>
      <c r="K271" s="92"/>
      <c r="L271" s="92"/>
      <c r="M271" s="88"/>
      <c r="N271" s="88"/>
      <c r="O271" s="88"/>
      <c r="P271" s="88"/>
      <c r="Q271" s="7"/>
      <c r="R271" s="7"/>
      <c r="S271" s="7"/>
      <c r="T271" s="7"/>
      <c r="U271" s="7"/>
      <c r="V271" s="7"/>
      <c r="W271" s="7"/>
    </row>
    <row r="272" spans="1:23" ht="12.75" hidden="1" customHeight="1">
      <c r="A272" s="340"/>
      <c r="B272" s="57" t="s">
        <v>232</v>
      </c>
      <c r="C272" s="58" t="s">
        <v>76</v>
      </c>
      <c r="D272" s="59" t="s">
        <v>58</v>
      </c>
      <c r="E272" s="60" t="s">
        <v>73</v>
      </c>
      <c r="F272" s="81"/>
      <c r="G272" s="82"/>
      <c r="H272" s="106"/>
      <c r="I272" s="106"/>
      <c r="J272" s="58"/>
      <c r="K272" s="92"/>
      <c r="L272" s="92"/>
      <c r="M272" s="88"/>
      <c r="N272" s="88"/>
      <c r="O272" s="88"/>
      <c r="P272" s="88"/>
      <c r="Q272" s="7"/>
      <c r="R272" s="7"/>
      <c r="S272" s="7"/>
      <c r="T272" s="7"/>
      <c r="U272" s="7"/>
      <c r="V272" s="7"/>
      <c r="W272" s="7"/>
    </row>
    <row r="273" spans="1:23" ht="12.75" hidden="1" customHeight="1">
      <c r="A273" s="340"/>
      <c r="B273" s="57" t="s">
        <v>234</v>
      </c>
      <c r="C273" s="58" t="s">
        <v>108</v>
      </c>
      <c r="D273" s="59" t="s">
        <v>51</v>
      </c>
      <c r="E273" s="60" t="s">
        <v>235</v>
      </c>
      <c r="F273" s="81"/>
      <c r="G273" s="82"/>
      <c r="H273" s="106"/>
      <c r="I273" s="106"/>
      <c r="J273" s="58"/>
      <c r="K273" s="92"/>
      <c r="L273" s="92"/>
      <c r="M273" s="88"/>
      <c r="N273" s="88"/>
      <c r="O273" s="88"/>
      <c r="P273" s="88"/>
      <c r="Q273" s="7"/>
      <c r="R273" s="7"/>
      <c r="S273" s="7"/>
      <c r="T273" s="7"/>
      <c r="U273" s="7"/>
      <c r="V273" s="7"/>
      <c r="W273" s="7"/>
    </row>
    <row r="274" spans="1:23" ht="12.75" hidden="1" customHeight="1">
      <c r="A274" s="340"/>
      <c r="B274" s="57" t="s">
        <v>236</v>
      </c>
      <c r="C274" s="58" t="s">
        <v>54</v>
      </c>
      <c r="D274" s="59" t="s">
        <v>139</v>
      </c>
      <c r="E274" s="60"/>
      <c r="F274" s="81"/>
      <c r="G274" s="107"/>
      <c r="H274" s="106"/>
      <c r="I274" s="106"/>
      <c r="J274" s="58"/>
      <c r="K274" s="92"/>
      <c r="L274" s="92"/>
      <c r="M274" s="88"/>
      <c r="N274" s="88"/>
      <c r="O274" s="88"/>
      <c r="P274" s="88"/>
      <c r="Q274" s="7"/>
      <c r="R274" s="7"/>
      <c r="S274" s="7"/>
      <c r="T274" s="7"/>
      <c r="U274" s="7"/>
      <c r="V274" s="7"/>
      <c r="W274" s="7"/>
    </row>
    <row r="275" spans="1:23" ht="12.75" hidden="1" customHeight="1">
      <c r="A275" s="340"/>
      <c r="B275" s="57" t="s">
        <v>138</v>
      </c>
      <c r="C275" s="58" t="s">
        <v>54</v>
      </c>
      <c r="D275" s="59" t="s">
        <v>237</v>
      </c>
      <c r="E275" s="60"/>
      <c r="F275" s="81"/>
      <c r="G275" s="82"/>
      <c r="H275" s="106"/>
      <c r="I275" s="106"/>
      <c r="J275" s="58"/>
      <c r="K275" s="92"/>
      <c r="L275" s="92"/>
      <c r="M275" s="88"/>
      <c r="N275" s="88"/>
      <c r="O275" s="88"/>
      <c r="P275" s="88"/>
      <c r="Q275" s="7"/>
      <c r="R275" s="7"/>
      <c r="S275" s="7"/>
      <c r="T275" s="7"/>
      <c r="U275" s="7"/>
      <c r="V275" s="7"/>
      <c r="W275" s="7"/>
    </row>
    <row r="276" spans="1:23" ht="12.75" hidden="1" customHeight="1">
      <c r="A276" s="340"/>
      <c r="B276" s="57" t="s">
        <v>138</v>
      </c>
      <c r="C276" s="58" t="s">
        <v>54</v>
      </c>
      <c r="D276" s="58" t="s">
        <v>126</v>
      </c>
      <c r="E276" s="60"/>
      <c r="F276" s="81"/>
      <c r="G276" s="82"/>
      <c r="H276" s="106"/>
      <c r="I276" s="106"/>
      <c r="J276" s="58"/>
      <c r="K276" s="92"/>
      <c r="L276" s="92"/>
      <c r="M276" s="88"/>
      <c r="N276" s="88"/>
      <c r="O276" s="88"/>
      <c r="P276" s="88"/>
      <c r="Q276" s="7"/>
      <c r="R276" s="7"/>
      <c r="S276" s="7"/>
      <c r="T276" s="7"/>
      <c r="U276" s="7"/>
      <c r="V276" s="7"/>
      <c r="W276" s="7"/>
    </row>
    <row r="277" spans="1:23" ht="12.75" hidden="1" customHeight="1">
      <c r="A277" s="340"/>
      <c r="B277" s="57" t="s">
        <v>238</v>
      </c>
      <c r="C277" s="58" t="s">
        <v>42</v>
      </c>
      <c r="D277" s="59" t="s">
        <v>49</v>
      </c>
      <c r="E277" s="60"/>
      <c r="F277" s="81"/>
      <c r="G277" s="82"/>
      <c r="H277" s="106"/>
      <c r="I277" s="106"/>
      <c r="J277" s="58"/>
      <c r="K277" s="92"/>
      <c r="L277" s="92"/>
      <c r="M277" s="88"/>
      <c r="N277" s="88"/>
      <c r="O277" s="88"/>
      <c r="P277" s="88"/>
      <c r="Q277" s="7"/>
      <c r="R277" s="7"/>
      <c r="S277" s="7"/>
      <c r="T277" s="7"/>
      <c r="U277" s="7"/>
      <c r="V277" s="7"/>
      <c r="W277" s="7"/>
    </row>
    <row r="278" spans="1:23" ht="12.75" hidden="1" customHeight="1">
      <c r="A278" s="340"/>
      <c r="B278" s="57" t="s">
        <v>239</v>
      </c>
      <c r="C278" s="58" t="s">
        <v>43</v>
      </c>
      <c r="D278" s="59" t="s">
        <v>209</v>
      </c>
      <c r="E278" s="60" t="s">
        <v>176</v>
      </c>
      <c r="F278" s="81"/>
      <c r="G278" s="82"/>
      <c r="H278" s="62"/>
      <c r="I278" s="62"/>
      <c r="J278" s="58"/>
      <c r="K278" s="92"/>
      <c r="L278" s="92"/>
      <c r="M278" s="88"/>
      <c r="N278" s="88"/>
      <c r="O278" s="88"/>
      <c r="P278" s="88"/>
      <c r="Q278" s="7"/>
      <c r="R278" s="7"/>
      <c r="S278" s="7"/>
      <c r="T278" s="7"/>
      <c r="U278" s="7"/>
      <c r="V278" s="7"/>
      <c r="W278" s="7"/>
    </row>
    <row r="279" spans="1:23" ht="12.75" hidden="1" customHeight="1">
      <c r="A279" s="340"/>
      <c r="B279" s="57"/>
      <c r="C279" s="58" t="s">
        <v>43</v>
      </c>
      <c r="D279" s="59" t="s">
        <v>58</v>
      </c>
      <c r="E279" s="60" t="s">
        <v>73</v>
      </c>
      <c r="F279" s="81"/>
      <c r="G279" s="82"/>
      <c r="H279" s="62"/>
      <c r="I279" s="62"/>
      <c r="J279" s="58"/>
      <c r="K279" s="92"/>
      <c r="L279" s="92"/>
      <c r="M279" s="88"/>
      <c r="N279" s="88"/>
      <c r="O279" s="88"/>
      <c r="P279" s="88"/>
      <c r="Q279" s="7"/>
      <c r="R279" s="7"/>
      <c r="S279" s="7"/>
      <c r="T279" s="7"/>
      <c r="U279" s="7"/>
      <c r="V279" s="7"/>
      <c r="W279" s="7"/>
    </row>
    <row r="280" spans="1:23" ht="12.75" hidden="1" customHeight="1">
      <c r="A280" s="340"/>
      <c r="B280" s="57" t="s">
        <v>239</v>
      </c>
      <c r="C280" s="58" t="s">
        <v>43</v>
      </c>
      <c r="D280" s="59" t="s">
        <v>43</v>
      </c>
      <c r="E280" s="60" t="s">
        <v>240</v>
      </c>
      <c r="F280" s="81"/>
      <c r="G280" s="82"/>
      <c r="H280" s="62"/>
      <c r="I280" s="62"/>
      <c r="J280" s="58"/>
      <c r="K280" s="92"/>
      <c r="L280" s="92"/>
      <c r="M280" s="88"/>
      <c r="N280" s="88"/>
      <c r="O280" s="88"/>
      <c r="P280" s="88"/>
      <c r="Q280" s="7"/>
      <c r="R280" s="7"/>
      <c r="S280" s="7"/>
      <c r="T280" s="7"/>
      <c r="U280" s="7"/>
      <c r="V280" s="7"/>
      <c r="W280" s="7"/>
    </row>
    <row r="281" spans="1:23" ht="12.75" hidden="1" customHeight="1">
      <c r="A281" s="340"/>
      <c r="B281" s="108" t="s">
        <v>241</v>
      </c>
      <c r="C281" s="109" t="s">
        <v>98</v>
      </c>
      <c r="D281" s="110"/>
      <c r="E281" s="111"/>
      <c r="F281" s="112"/>
      <c r="G281" s="113"/>
      <c r="H281" s="114"/>
      <c r="I281" s="114"/>
      <c r="J281" s="109"/>
      <c r="K281" s="115"/>
      <c r="L281" s="55"/>
      <c r="M281" s="56"/>
      <c r="N281" s="56"/>
      <c r="O281" s="56"/>
      <c r="P281" s="56"/>
      <c r="Q281" s="7"/>
      <c r="R281" s="7"/>
      <c r="S281" s="7"/>
      <c r="T281" s="7"/>
      <c r="U281" s="7"/>
      <c r="V281" s="7"/>
      <c r="W281" s="7"/>
    </row>
    <row r="282" spans="1:23" ht="12.75" hidden="1" customHeight="1">
      <c r="A282" s="340"/>
      <c r="B282" s="57" t="s">
        <v>241</v>
      </c>
      <c r="C282" s="58" t="s">
        <v>98</v>
      </c>
      <c r="D282" s="59" t="s">
        <v>159</v>
      </c>
      <c r="E282" s="60"/>
      <c r="F282" s="81"/>
      <c r="G282" s="82"/>
      <c r="H282" s="106"/>
      <c r="I282" s="106"/>
      <c r="J282" s="58"/>
      <c r="K282" s="55"/>
      <c r="L282" s="55"/>
      <c r="M282" s="56"/>
      <c r="N282" s="56"/>
      <c r="O282" s="56"/>
      <c r="P282" s="56"/>
      <c r="Q282" s="7"/>
      <c r="R282" s="7"/>
      <c r="S282" s="7"/>
      <c r="T282" s="7"/>
      <c r="U282" s="7"/>
      <c r="V282" s="7"/>
      <c r="W282" s="7"/>
    </row>
    <row r="283" spans="1:23" ht="12.75" hidden="1" customHeight="1">
      <c r="A283" s="340"/>
      <c r="B283" s="57" t="s">
        <v>242</v>
      </c>
      <c r="C283" s="58" t="s">
        <v>91</v>
      </c>
      <c r="D283" s="59" t="s">
        <v>51</v>
      </c>
      <c r="E283" s="60" t="s">
        <v>235</v>
      </c>
      <c r="F283" s="81"/>
      <c r="G283" s="82"/>
      <c r="H283" s="106"/>
      <c r="I283" s="106"/>
      <c r="J283" s="58"/>
      <c r="K283" s="55"/>
      <c r="L283" s="55"/>
      <c r="M283" s="56"/>
      <c r="N283" s="56"/>
      <c r="O283" s="56"/>
      <c r="P283" s="56"/>
      <c r="Q283" s="7"/>
      <c r="R283" s="7"/>
      <c r="S283" s="7"/>
      <c r="T283" s="7"/>
      <c r="U283" s="7"/>
      <c r="V283" s="7"/>
      <c r="W283" s="7"/>
    </row>
    <row r="284" spans="1:23" ht="12.75" hidden="1" customHeight="1">
      <c r="A284" s="340"/>
      <c r="B284" s="57" t="s">
        <v>243</v>
      </c>
      <c r="C284" s="58" t="s">
        <v>42</v>
      </c>
      <c r="D284" s="59" t="s">
        <v>58</v>
      </c>
      <c r="E284" s="60" t="s">
        <v>73</v>
      </c>
      <c r="F284" s="81"/>
      <c r="G284" s="82"/>
      <c r="H284" s="116"/>
      <c r="I284" s="106"/>
      <c r="J284" s="58"/>
      <c r="K284" s="55"/>
      <c r="L284" s="55"/>
      <c r="M284" s="56"/>
      <c r="N284" s="56"/>
      <c r="O284" s="56"/>
      <c r="P284" s="56"/>
      <c r="Q284" s="7"/>
      <c r="R284" s="7"/>
      <c r="S284" s="7"/>
      <c r="T284" s="7"/>
      <c r="U284" s="7"/>
      <c r="V284" s="7"/>
      <c r="W284" s="7"/>
    </row>
    <row r="285" spans="1:23" ht="12.75" hidden="1" customHeight="1">
      <c r="A285" s="340"/>
      <c r="B285" s="57" t="s">
        <v>243</v>
      </c>
      <c r="C285" s="58" t="s">
        <v>42</v>
      </c>
      <c r="D285" s="59" t="s">
        <v>49</v>
      </c>
      <c r="E285" s="60" t="s">
        <v>72</v>
      </c>
      <c r="F285" s="81"/>
      <c r="G285" s="82"/>
      <c r="H285" s="106"/>
      <c r="I285" s="106"/>
      <c r="J285" s="58"/>
      <c r="K285" s="55"/>
      <c r="L285" s="55"/>
      <c r="M285" s="56"/>
      <c r="N285" s="56"/>
      <c r="O285" s="56"/>
      <c r="P285" s="56"/>
      <c r="Q285" s="7"/>
      <c r="R285" s="7"/>
      <c r="S285" s="7"/>
      <c r="T285" s="7"/>
      <c r="U285" s="7"/>
      <c r="V285" s="7"/>
      <c r="W285" s="7"/>
    </row>
    <row r="286" spans="1:23" ht="12.75" hidden="1" customHeight="1" thickBot="1">
      <c r="A286" s="340"/>
      <c r="B286" s="57" t="s">
        <v>243</v>
      </c>
      <c r="C286" s="58" t="s">
        <v>42</v>
      </c>
      <c r="D286" s="59" t="s">
        <v>209</v>
      </c>
      <c r="E286" s="60" t="s">
        <v>176</v>
      </c>
      <c r="F286" s="81"/>
      <c r="G286" s="82"/>
      <c r="H286" s="106"/>
      <c r="I286" s="106"/>
      <c r="J286" s="58"/>
      <c r="K286" s="55"/>
      <c r="L286" s="55"/>
      <c r="M286" s="56"/>
      <c r="N286" s="56"/>
      <c r="O286" s="56"/>
      <c r="P286" s="56"/>
      <c r="Q286" s="7"/>
      <c r="R286" s="7"/>
      <c r="S286" s="7"/>
      <c r="T286" s="7"/>
      <c r="U286" s="7"/>
      <c r="V286" s="7"/>
      <c r="W286" s="7"/>
    </row>
    <row r="287" spans="1:23" ht="15.2" customHeight="1" thickBot="1">
      <c r="A287" s="340"/>
      <c r="B287" s="316" t="s">
        <v>134</v>
      </c>
      <c r="C287" s="316"/>
      <c r="D287" s="316"/>
      <c r="E287" s="316"/>
      <c r="F287" s="316"/>
      <c r="G287" s="316"/>
      <c r="H287" s="77">
        <f>SUM(H249:H286)</f>
        <v>809</v>
      </c>
      <c r="I287" s="77">
        <f>SUM(I249:I286)</f>
        <v>369</v>
      </c>
      <c r="J287" s="77">
        <f>SUM(J249:J286)</f>
        <v>0</v>
      </c>
      <c r="K287" s="77">
        <f>SUM(K249:K286)</f>
        <v>0</v>
      </c>
      <c r="L287" s="78">
        <f>IF(H287=0,0,(I287/H287*100))</f>
        <v>45.611866501854145</v>
      </c>
      <c r="M287" s="73">
        <f>IF(K287=0,0,(I287/K287*100))</f>
        <v>0</v>
      </c>
      <c r="N287" s="73"/>
      <c r="O287" s="73"/>
      <c r="P287" s="73" t="e">
        <f>N287/(N287+O287)*100</f>
        <v>#DIV/0!</v>
      </c>
      <c r="Q287" s="7"/>
      <c r="R287" s="7"/>
      <c r="S287" s="7"/>
      <c r="T287" s="7"/>
      <c r="U287" s="7"/>
      <c r="V287" s="7"/>
      <c r="W287" s="7"/>
    </row>
    <row r="288" spans="1:23" ht="15.2" customHeight="1">
      <c r="A288" s="340"/>
      <c r="B288" s="57" t="s">
        <v>439</v>
      </c>
      <c r="C288" s="58"/>
      <c r="D288" s="58"/>
      <c r="E288" s="60"/>
      <c r="F288" s="81"/>
      <c r="G288" s="82"/>
      <c r="H288" s="106">
        <v>187</v>
      </c>
      <c r="I288" s="106">
        <v>98</v>
      </c>
      <c r="J288" s="58"/>
      <c r="K288" s="86"/>
      <c r="L288" s="86"/>
      <c r="M288" s="87"/>
      <c r="N288" s="87"/>
      <c r="O288" s="87"/>
      <c r="P288" s="87"/>
      <c r="Q288" s="7">
        <v>0</v>
      </c>
      <c r="R288" s="7"/>
      <c r="S288" s="7"/>
      <c r="T288" s="7"/>
      <c r="U288" s="7"/>
      <c r="V288" s="7"/>
      <c r="W288" s="7"/>
    </row>
    <row r="289" spans="1:23" ht="15.2" customHeight="1">
      <c r="A289" s="340"/>
      <c r="B289" s="57" t="s">
        <v>265</v>
      </c>
      <c r="C289" s="58"/>
      <c r="D289" s="58"/>
      <c r="E289" s="60"/>
      <c r="F289" s="81"/>
      <c r="G289" s="82"/>
      <c r="H289" s="106"/>
      <c r="I289" s="106">
        <v>54</v>
      </c>
      <c r="J289" s="58"/>
      <c r="K289" s="86"/>
      <c r="L289" s="86"/>
      <c r="M289" s="87"/>
      <c r="N289" s="87"/>
      <c r="O289" s="87"/>
      <c r="P289" s="87"/>
      <c r="Q289" s="7"/>
      <c r="R289" s="7"/>
      <c r="S289" s="7"/>
      <c r="T289" s="7"/>
      <c r="U289" s="7"/>
      <c r="V289" s="7"/>
      <c r="W289" s="7"/>
    </row>
    <row r="290" spans="1:23" ht="15.2" customHeight="1" thickBot="1">
      <c r="A290" s="340"/>
      <c r="B290" s="57" t="s">
        <v>919</v>
      </c>
      <c r="C290" s="58"/>
      <c r="D290" s="59"/>
      <c r="E290" s="60"/>
      <c r="F290" s="81"/>
      <c r="G290" s="82"/>
      <c r="H290" s="106"/>
      <c r="I290" s="106">
        <v>28</v>
      </c>
      <c r="J290" s="58"/>
      <c r="K290" s="55"/>
      <c r="L290" s="55"/>
      <c r="M290" s="56"/>
      <c r="N290" s="56"/>
      <c r="O290" s="56"/>
      <c r="P290" s="56"/>
      <c r="Q290" s="7"/>
      <c r="R290" s="7"/>
      <c r="S290" s="7"/>
      <c r="T290" s="7"/>
      <c r="U290" s="7"/>
      <c r="V290" s="7"/>
      <c r="W290" s="7"/>
    </row>
    <row r="291" spans="1:23" ht="12.75" hidden="1" customHeight="1">
      <c r="A291" s="340"/>
      <c r="B291" s="57" t="s">
        <v>470</v>
      </c>
      <c r="C291" s="58"/>
      <c r="D291" s="58" t="s">
        <v>226</v>
      </c>
      <c r="E291" s="60" t="s">
        <v>488</v>
      </c>
      <c r="F291" s="81"/>
      <c r="G291" s="82"/>
      <c r="H291" s="106"/>
      <c r="I291" s="106"/>
      <c r="J291" s="58"/>
      <c r="K291" s="55"/>
      <c r="L291" s="55"/>
      <c r="M291" s="56"/>
      <c r="N291" s="56"/>
      <c r="O291" s="56"/>
      <c r="P291" s="56"/>
      <c r="Q291" s="7"/>
      <c r="R291" s="7"/>
      <c r="S291" s="7"/>
      <c r="T291" s="7"/>
      <c r="U291" s="7"/>
      <c r="V291" s="7"/>
      <c r="W291" s="7"/>
    </row>
    <row r="292" spans="1:23" ht="12.75" hidden="1" customHeight="1">
      <c r="A292" s="340"/>
      <c r="B292" s="57" t="s">
        <v>470</v>
      </c>
      <c r="C292" s="58"/>
      <c r="D292" s="58" t="s">
        <v>79</v>
      </c>
      <c r="E292" s="60" t="s">
        <v>488</v>
      </c>
      <c r="F292" s="81"/>
      <c r="G292" s="82"/>
      <c r="H292" s="106"/>
      <c r="I292" s="106"/>
      <c r="J292" s="58"/>
      <c r="K292" s="55"/>
      <c r="L292" s="55"/>
      <c r="M292" s="56"/>
      <c r="N292" s="56"/>
      <c r="O292" s="56"/>
      <c r="P292" s="56"/>
      <c r="Q292" s="7"/>
      <c r="R292" s="7"/>
      <c r="S292" s="7"/>
      <c r="T292" s="7"/>
      <c r="U292" s="7"/>
      <c r="V292" s="7"/>
      <c r="W292" s="7"/>
    </row>
    <row r="293" spans="1:23" ht="12.75" hidden="1" customHeight="1">
      <c r="A293" s="340"/>
      <c r="B293" s="57" t="s">
        <v>250</v>
      </c>
      <c r="C293" s="58"/>
      <c r="D293" s="58"/>
      <c r="E293" s="60"/>
      <c r="F293" s="81"/>
      <c r="G293" s="82"/>
      <c r="H293" s="106"/>
      <c r="I293" s="106"/>
      <c r="J293" s="58"/>
      <c r="K293" s="55"/>
      <c r="L293" s="55"/>
      <c r="M293" s="56"/>
      <c r="N293" s="56"/>
      <c r="O293" s="56"/>
      <c r="P293" s="56"/>
      <c r="Q293" s="7"/>
      <c r="R293" s="7"/>
      <c r="S293" s="7"/>
      <c r="T293" s="7"/>
      <c r="U293" s="7"/>
      <c r="V293" s="7"/>
      <c r="W293" s="7"/>
    </row>
    <row r="294" spans="1:23" ht="12.75" hidden="1" customHeight="1">
      <c r="A294" s="340"/>
      <c r="B294" s="57" t="s">
        <v>251</v>
      </c>
      <c r="C294" s="58" t="s">
        <v>54</v>
      </c>
      <c r="D294" s="59" t="s">
        <v>79</v>
      </c>
      <c r="E294" s="60"/>
      <c r="F294" s="81"/>
      <c r="G294" s="82"/>
      <c r="H294" s="106"/>
      <c r="I294" s="106"/>
      <c r="J294" s="58"/>
      <c r="K294" s="55"/>
      <c r="L294" s="55"/>
      <c r="M294" s="56"/>
      <c r="N294" s="56"/>
      <c r="O294" s="56"/>
      <c r="P294" s="56"/>
      <c r="Q294" s="7"/>
      <c r="R294" s="7"/>
      <c r="S294" s="7"/>
      <c r="T294" s="7"/>
      <c r="U294" s="7"/>
      <c r="V294" s="7"/>
      <c r="W294" s="7"/>
    </row>
    <row r="295" spans="1:23" ht="12.75" hidden="1" customHeight="1">
      <c r="A295" s="340"/>
      <c r="B295" s="57" t="s">
        <v>78</v>
      </c>
      <c r="C295" s="58" t="s">
        <v>42</v>
      </c>
      <c r="D295" s="59" t="s">
        <v>101</v>
      </c>
      <c r="E295" s="60"/>
      <c r="F295" s="81"/>
      <c r="G295" s="82"/>
      <c r="H295" s="106"/>
      <c r="I295" s="106"/>
      <c r="J295" s="58"/>
      <c r="K295" s="55"/>
      <c r="L295" s="55"/>
      <c r="M295" s="56"/>
      <c r="N295" s="56"/>
      <c r="O295" s="56"/>
      <c r="P295" s="56"/>
      <c r="Q295" s="7"/>
      <c r="R295" s="7"/>
      <c r="S295" s="7"/>
      <c r="T295" s="7"/>
      <c r="U295" s="7"/>
      <c r="V295" s="7"/>
      <c r="W295" s="7"/>
    </row>
    <row r="296" spans="1:23" ht="12.75" hidden="1" customHeight="1">
      <c r="A296" s="340"/>
      <c r="B296" s="57" t="s">
        <v>194</v>
      </c>
      <c r="C296" s="58" t="s">
        <v>42</v>
      </c>
      <c r="D296" s="59" t="s">
        <v>119</v>
      </c>
      <c r="E296" s="60"/>
      <c r="F296" s="81"/>
      <c r="G296" s="82"/>
      <c r="H296" s="106"/>
      <c r="I296" s="106"/>
      <c r="J296" s="58"/>
      <c r="K296" s="55"/>
      <c r="L296" s="55"/>
      <c r="M296" s="56"/>
      <c r="N296" s="56"/>
      <c r="O296" s="56"/>
      <c r="P296" s="56"/>
      <c r="Q296" s="7"/>
      <c r="R296" s="7"/>
      <c r="S296" s="7"/>
      <c r="T296" s="7"/>
      <c r="U296" s="7"/>
      <c r="V296" s="7"/>
      <c r="W296" s="7"/>
    </row>
    <row r="297" spans="1:23" ht="12.75" hidden="1" customHeight="1">
      <c r="A297" s="340"/>
      <c r="B297" s="57" t="s">
        <v>252</v>
      </c>
      <c r="C297" s="58" t="s">
        <v>119</v>
      </c>
      <c r="D297" s="58" t="s">
        <v>119</v>
      </c>
      <c r="E297" s="60"/>
      <c r="F297" s="81"/>
      <c r="G297" s="82"/>
      <c r="H297" s="106"/>
      <c r="I297" s="106"/>
      <c r="J297" s="58"/>
      <c r="K297" s="55"/>
      <c r="L297" s="55"/>
      <c r="M297" s="56"/>
      <c r="N297" s="56"/>
      <c r="O297" s="56"/>
      <c r="P297" s="56"/>
      <c r="Q297" s="7"/>
      <c r="R297" s="7"/>
      <c r="S297" s="7"/>
      <c r="T297" s="7"/>
      <c r="U297" s="7"/>
      <c r="V297" s="7"/>
      <c r="W297" s="7"/>
    </row>
    <row r="298" spans="1:23" ht="12.75" hidden="1" customHeight="1">
      <c r="A298" s="340"/>
      <c r="B298" s="57" t="s">
        <v>252</v>
      </c>
      <c r="C298" s="58" t="s">
        <v>127</v>
      </c>
      <c r="D298" s="58" t="s">
        <v>127</v>
      </c>
      <c r="E298" s="60"/>
      <c r="F298" s="81"/>
      <c r="G298" s="82"/>
      <c r="H298" s="106"/>
      <c r="I298" s="106"/>
      <c r="J298" s="58"/>
      <c r="K298" s="55"/>
      <c r="L298" s="55"/>
      <c r="M298" s="56"/>
      <c r="N298" s="56"/>
      <c r="O298" s="56"/>
      <c r="P298" s="56"/>
      <c r="Q298" s="7"/>
      <c r="R298" s="7"/>
      <c r="S298" s="7"/>
      <c r="T298" s="7"/>
      <c r="U298" s="7"/>
      <c r="V298" s="7"/>
      <c r="W298" s="7"/>
    </row>
    <row r="299" spans="1:23" ht="12.75" hidden="1" customHeight="1">
      <c r="A299" s="340"/>
      <c r="B299" s="57" t="s">
        <v>253</v>
      </c>
      <c r="C299" s="58" t="s">
        <v>42</v>
      </c>
      <c r="D299" s="59" t="s">
        <v>126</v>
      </c>
      <c r="E299" s="60"/>
      <c r="F299" s="81"/>
      <c r="G299" s="82"/>
      <c r="H299" s="106"/>
      <c r="I299" s="106"/>
      <c r="J299" s="58"/>
      <c r="K299" s="55"/>
      <c r="L299" s="55"/>
      <c r="M299" s="56"/>
      <c r="N299" s="56"/>
      <c r="O299" s="56"/>
      <c r="P299" s="56"/>
      <c r="Q299" s="7"/>
      <c r="R299" s="7"/>
      <c r="S299" s="7"/>
      <c r="T299" s="7"/>
      <c r="U299" s="7"/>
      <c r="V299" s="7"/>
      <c r="W299" s="7"/>
    </row>
    <row r="300" spans="1:23" ht="12.75" hidden="1" customHeight="1">
      <c r="A300" s="340"/>
      <c r="B300" s="57" t="s">
        <v>253</v>
      </c>
      <c r="C300" s="58" t="s">
        <v>42</v>
      </c>
      <c r="D300" s="59" t="s">
        <v>254</v>
      </c>
      <c r="E300" s="60"/>
      <c r="F300" s="81"/>
      <c r="G300" s="82"/>
      <c r="H300" s="106"/>
      <c r="I300" s="106"/>
      <c r="J300" s="58"/>
      <c r="K300" s="55"/>
      <c r="L300" s="55"/>
      <c r="M300" s="56"/>
      <c r="N300" s="56"/>
      <c r="O300" s="56"/>
      <c r="P300" s="56"/>
      <c r="Q300" s="7"/>
      <c r="R300" s="7"/>
      <c r="S300" s="7"/>
      <c r="T300" s="7"/>
      <c r="U300" s="7"/>
      <c r="V300" s="7"/>
      <c r="W300" s="7"/>
    </row>
    <row r="301" spans="1:23" ht="12.75" hidden="1" customHeight="1">
      <c r="A301" s="340"/>
      <c r="B301" s="57" t="s">
        <v>255</v>
      </c>
      <c r="C301" s="58" t="s">
        <v>42</v>
      </c>
      <c r="D301" s="59" t="s">
        <v>79</v>
      </c>
      <c r="E301" s="60" t="s">
        <v>256</v>
      </c>
      <c r="F301" s="81"/>
      <c r="G301" s="82"/>
      <c r="H301" s="106"/>
      <c r="I301" s="106"/>
      <c r="J301" s="58"/>
      <c r="K301" s="55"/>
      <c r="L301" s="55"/>
      <c r="M301" s="56"/>
      <c r="N301" s="56"/>
      <c r="O301" s="56"/>
      <c r="P301" s="56"/>
      <c r="Q301" s="7"/>
      <c r="R301" s="7"/>
      <c r="S301" s="7"/>
      <c r="T301" s="7"/>
      <c r="U301" s="7"/>
      <c r="V301" s="7"/>
      <c r="W301" s="7"/>
    </row>
    <row r="302" spans="1:23" ht="12.75" hidden="1" customHeight="1">
      <c r="A302" s="340"/>
      <c r="B302" s="57" t="s">
        <v>153</v>
      </c>
      <c r="C302" s="58" t="s">
        <v>91</v>
      </c>
      <c r="D302" s="59" t="s">
        <v>49</v>
      </c>
      <c r="E302" s="60" t="s">
        <v>205</v>
      </c>
      <c r="F302" s="81"/>
      <c r="G302" s="82"/>
      <c r="H302" s="106"/>
      <c r="I302" s="106"/>
      <c r="J302" s="58"/>
      <c r="K302" s="55"/>
      <c r="L302" s="55"/>
      <c r="M302" s="56"/>
      <c r="N302" s="56"/>
      <c r="O302" s="56"/>
      <c r="P302" s="56"/>
      <c r="Q302" s="7"/>
      <c r="R302" s="7"/>
      <c r="S302" s="7"/>
      <c r="T302" s="7"/>
      <c r="U302" s="7"/>
      <c r="V302" s="7"/>
      <c r="W302" s="7"/>
    </row>
    <row r="303" spans="1:23" ht="12.75" hidden="1" customHeight="1">
      <c r="A303" s="340"/>
      <c r="B303" s="57" t="s">
        <v>153</v>
      </c>
      <c r="C303" s="58" t="s">
        <v>54</v>
      </c>
      <c r="D303" s="59" t="s">
        <v>51</v>
      </c>
      <c r="E303" s="60" t="s">
        <v>257</v>
      </c>
      <c r="F303" s="81"/>
      <c r="G303" s="82"/>
      <c r="H303" s="106"/>
      <c r="I303" s="106"/>
      <c r="J303" s="58"/>
      <c r="K303" s="55"/>
      <c r="L303" s="55"/>
      <c r="M303" s="56"/>
      <c r="N303" s="56"/>
      <c r="O303" s="56"/>
      <c r="P303" s="56"/>
      <c r="Q303" s="7"/>
      <c r="R303" s="7"/>
      <c r="S303" s="7"/>
      <c r="T303" s="7"/>
      <c r="U303" s="7"/>
      <c r="V303" s="7"/>
      <c r="W303" s="7"/>
    </row>
    <row r="304" spans="1:23" ht="12.75" hidden="1" customHeight="1">
      <c r="A304" s="340"/>
      <c r="B304" s="57" t="s">
        <v>153</v>
      </c>
      <c r="C304" s="58" t="s">
        <v>91</v>
      </c>
      <c r="D304" s="59" t="s">
        <v>51</v>
      </c>
      <c r="E304" s="60" t="s">
        <v>235</v>
      </c>
      <c r="F304" s="81"/>
      <c r="G304" s="82"/>
      <c r="H304" s="106"/>
      <c r="I304" s="106"/>
      <c r="J304" s="58"/>
      <c r="K304" s="55"/>
      <c r="L304" s="55"/>
      <c r="M304" s="56"/>
      <c r="N304" s="56"/>
      <c r="O304" s="56"/>
      <c r="P304" s="56"/>
      <c r="Q304" s="7"/>
      <c r="R304" s="7"/>
      <c r="S304" s="7"/>
      <c r="T304" s="7"/>
      <c r="U304" s="7"/>
      <c r="V304" s="7"/>
      <c r="W304" s="7"/>
    </row>
    <row r="305" spans="1:23" ht="12.75" hidden="1" customHeight="1">
      <c r="A305" s="340"/>
      <c r="B305" s="57" t="s">
        <v>153</v>
      </c>
      <c r="C305" s="58" t="s">
        <v>91</v>
      </c>
      <c r="D305" s="59" t="s">
        <v>43</v>
      </c>
      <c r="E305" s="60" t="s">
        <v>121</v>
      </c>
      <c r="F305" s="81"/>
      <c r="G305" s="82"/>
      <c r="H305" s="106"/>
      <c r="I305" s="106"/>
      <c r="J305" s="58"/>
      <c r="K305" s="55"/>
      <c r="L305" s="55"/>
      <c r="M305" s="56"/>
      <c r="N305" s="56"/>
      <c r="O305" s="56"/>
      <c r="P305" s="56"/>
      <c r="Q305" s="7"/>
      <c r="R305" s="7"/>
      <c r="S305" s="7"/>
      <c r="T305" s="7"/>
      <c r="U305" s="7"/>
      <c r="V305" s="7"/>
      <c r="W305" s="7"/>
    </row>
    <row r="306" spans="1:23" ht="12.75" hidden="1" customHeight="1">
      <c r="A306" s="340"/>
      <c r="B306" s="57" t="s">
        <v>82</v>
      </c>
      <c r="C306" s="58" t="s">
        <v>119</v>
      </c>
      <c r="D306" s="59" t="s">
        <v>119</v>
      </c>
      <c r="E306" s="60"/>
      <c r="F306" s="81"/>
      <c r="G306" s="82"/>
      <c r="H306" s="106"/>
      <c r="I306" s="106"/>
      <c r="J306" s="58"/>
      <c r="K306" s="55"/>
      <c r="L306" s="55"/>
      <c r="M306" s="56"/>
      <c r="N306" s="56"/>
      <c r="O306" s="56"/>
      <c r="P306" s="56"/>
      <c r="Q306" s="7"/>
      <c r="R306" s="7"/>
      <c r="S306" s="7"/>
      <c r="T306" s="7"/>
      <c r="U306" s="7"/>
      <c r="V306" s="7"/>
      <c r="W306" s="7"/>
    </row>
    <row r="307" spans="1:23" ht="12.75" hidden="1" customHeight="1">
      <c r="A307" s="340"/>
      <c r="B307" s="57" t="s">
        <v>82</v>
      </c>
      <c r="C307" s="58" t="s">
        <v>193</v>
      </c>
      <c r="D307" s="59" t="s">
        <v>193</v>
      </c>
      <c r="E307" s="60"/>
      <c r="F307" s="81"/>
      <c r="G307" s="82"/>
      <c r="H307" s="106"/>
      <c r="I307" s="106"/>
      <c r="J307" s="58"/>
      <c r="K307" s="55"/>
      <c r="L307" s="55"/>
      <c r="M307" s="56"/>
      <c r="N307" s="56"/>
      <c r="O307" s="56"/>
      <c r="P307" s="56"/>
      <c r="Q307" s="7"/>
      <c r="R307" s="7"/>
      <c r="S307" s="7"/>
      <c r="T307" s="7"/>
      <c r="U307" s="7"/>
      <c r="V307" s="7"/>
      <c r="W307" s="7"/>
    </row>
    <row r="308" spans="1:23" ht="12.75" hidden="1" customHeight="1">
      <c r="A308" s="340"/>
      <c r="B308" s="57" t="s">
        <v>82</v>
      </c>
      <c r="C308" s="58" t="s">
        <v>49</v>
      </c>
      <c r="D308" s="59" t="s">
        <v>49</v>
      </c>
      <c r="E308" s="60"/>
      <c r="F308" s="81"/>
      <c r="G308" s="82"/>
      <c r="H308" s="106"/>
      <c r="I308" s="106"/>
      <c r="J308" s="58"/>
      <c r="K308" s="55"/>
      <c r="L308" s="55"/>
      <c r="M308" s="56"/>
      <c r="N308" s="56"/>
      <c r="O308" s="56"/>
      <c r="P308" s="56"/>
      <c r="Q308" s="7"/>
      <c r="R308" s="7"/>
      <c r="S308" s="7"/>
      <c r="T308" s="7"/>
      <c r="U308" s="7"/>
      <c r="V308" s="7"/>
      <c r="W308" s="7"/>
    </row>
    <row r="309" spans="1:23" ht="12.75" hidden="1" customHeight="1">
      <c r="A309" s="340"/>
      <c r="B309" s="57" t="s">
        <v>258</v>
      </c>
      <c r="C309" s="58" t="s">
        <v>259</v>
      </c>
      <c r="D309" s="59"/>
      <c r="E309" s="60" t="s">
        <v>260</v>
      </c>
      <c r="F309" s="81"/>
      <c r="G309" s="82"/>
      <c r="H309" s="106"/>
      <c r="I309" s="106"/>
      <c r="J309" s="58"/>
      <c r="K309" s="55"/>
      <c r="L309" s="55"/>
      <c r="M309" s="56"/>
      <c r="N309" s="56"/>
      <c r="O309" s="56"/>
      <c r="P309" s="56"/>
      <c r="Q309" s="7"/>
      <c r="R309" s="7"/>
      <c r="S309" s="7"/>
      <c r="T309" s="7"/>
      <c r="U309" s="7"/>
      <c r="V309" s="7"/>
      <c r="W309" s="7"/>
    </row>
    <row r="310" spans="1:23" ht="12.75" hidden="1" customHeight="1">
      <c r="A310" s="340"/>
      <c r="B310" s="57" t="s">
        <v>204</v>
      </c>
      <c r="C310" s="58" t="s">
        <v>91</v>
      </c>
      <c r="D310" s="59" t="s">
        <v>51</v>
      </c>
      <c r="E310" s="60" t="s">
        <v>198</v>
      </c>
      <c r="F310" s="81"/>
      <c r="G310" s="82"/>
      <c r="H310" s="106"/>
      <c r="I310" s="106"/>
      <c r="J310" s="58"/>
      <c r="K310" s="55"/>
      <c r="L310" s="55"/>
      <c r="M310" s="56"/>
      <c r="N310" s="56"/>
      <c r="O310" s="56"/>
      <c r="P310" s="56"/>
      <c r="Q310" s="7"/>
      <c r="R310" s="7"/>
      <c r="S310" s="7"/>
      <c r="T310" s="7"/>
      <c r="U310" s="7"/>
      <c r="V310" s="7"/>
      <c r="W310" s="7"/>
    </row>
    <row r="311" spans="1:23" ht="12.75" hidden="1" customHeight="1">
      <c r="A311" s="340"/>
      <c r="B311" s="57" t="s">
        <v>204</v>
      </c>
      <c r="C311" s="58" t="s">
        <v>91</v>
      </c>
      <c r="D311" s="59" t="s">
        <v>49</v>
      </c>
      <c r="E311" s="60" t="s">
        <v>183</v>
      </c>
      <c r="F311" s="81"/>
      <c r="G311" s="82"/>
      <c r="H311" s="106"/>
      <c r="I311" s="106"/>
      <c r="J311" s="58"/>
      <c r="K311" s="55"/>
      <c r="L311" s="55"/>
      <c r="M311" s="56"/>
      <c r="N311" s="56"/>
      <c r="O311" s="56"/>
      <c r="P311" s="56"/>
      <c r="Q311" s="7"/>
      <c r="R311" s="7"/>
      <c r="S311" s="7"/>
      <c r="T311" s="7"/>
      <c r="U311" s="7"/>
      <c r="V311" s="7"/>
      <c r="W311" s="7"/>
    </row>
    <row r="312" spans="1:23" ht="12.75" hidden="1" customHeight="1">
      <c r="A312" s="340"/>
      <c r="B312" s="57" t="s">
        <v>204</v>
      </c>
      <c r="C312" s="58" t="s">
        <v>91</v>
      </c>
      <c r="D312" s="59" t="s">
        <v>49</v>
      </c>
      <c r="E312" s="60" t="s">
        <v>205</v>
      </c>
      <c r="F312" s="81"/>
      <c r="G312" s="82"/>
      <c r="H312" s="106"/>
      <c r="I312" s="106"/>
      <c r="J312" s="58"/>
      <c r="K312" s="55"/>
      <c r="L312" s="55"/>
      <c r="M312" s="56"/>
      <c r="N312" s="56"/>
      <c r="O312" s="56"/>
      <c r="P312" s="56"/>
      <c r="Q312" s="7"/>
      <c r="R312" s="7"/>
      <c r="S312" s="7"/>
      <c r="T312" s="7"/>
      <c r="U312" s="7"/>
      <c r="V312" s="7"/>
      <c r="W312" s="7"/>
    </row>
    <row r="313" spans="1:23" ht="12.75" hidden="1" customHeight="1">
      <c r="A313" s="340"/>
      <c r="B313" s="57" t="s">
        <v>261</v>
      </c>
      <c r="C313" s="58" t="s">
        <v>127</v>
      </c>
      <c r="D313" s="59" t="s">
        <v>58</v>
      </c>
      <c r="E313" s="60" t="s">
        <v>183</v>
      </c>
      <c r="F313" s="81"/>
      <c r="G313" s="82"/>
      <c r="H313" s="106"/>
      <c r="I313" s="106"/>
      <c r="J313" s="58"/>
      <c r="K313" s="55"/>
      <c r="L313" s="55"/>
      <c r="M313" s="56"/>
      <c r="N313" s="56"/>
      <c r="O313" s="56"/>
      <c r="P313" s="56"/>
      <c r="Q313" s="7"/>
      <c r="R313" s="7"/>
      <c r="S313" s="7"/>
      <c r="T313" s="7"/>
      <c r="U313" s="7"/>
      <c r="V313" s="7"/>
      <c r="W313" s="7"/>
    </row>
    <row r="314" spans="1:23" ht="12.75" hidden="1" customHeight="1">
      <c r="A314" s="340"/>
      <c r="B314" s="57"/>
      <c r="C314" s="58" t="s">
        <v>127</v>
      </c>
      <c r="D314" s="59" t="s">
        <v>49</v>
      </c>
      <c r="E314" s="60" t="s">
        <v>205</v>
      </c>
      <c r="F314" s="81"/>
      <c r="G314" s="82"/>
      <c r="H314" s="106"/>
      <c r="I314" s="106"/>
      <c r="J314" s="58"/>
      <c r="K314" s="55"/>
      <c r="L314" s="55"/>
      <c r="M314" s="56"/>
      <c r="N314" s="56"/>
      <c r="O314" s="56"/>
      <c r="P314" s="56"/>
      <c r="Q314" s="7"/>
      <c r="R314" s="7"/>
      <c r="S314" s="7"/>
      <c r="T314" s="7"/>
      <c r="U314" s="7"/>
      <c r="V314" s="7"/>
      <c r="W314" s="7"/>
    </row>
    <row r="315" spans="1:23" ht="12.75" hidden="1" customHeight="1">
      <c r="A315" s="340"/>
      <c r="B315" s="57" t="s">
        <v>174</v>
      </c>
      <c r="C315" s="58" t="s">
        <v>54</v>
      </c>
      <c r="D315" s="59" t="s">
        <v>91</v>
      </c>
      <c r="E315" s="60" t="s">
        <v>92</v>
      </c>
      <c r="F315" s="81"/>
      <c r="G315" s="82"/>
      <c r="H315" s="106"/>
      <c r="I315" s="106"/>
      <c r="J315" s="58"/>
      <c r="K315" s="55"/>
      <c r="L315" s="55"/>
      <c r="M315" s="56"/>
      <c r="N315" s="56"/>
      <c r="O315" s="56"/>
      <c r="P315" s="56"/>
      <c r="Q315" s="7"/>
      <c r="R315" s="7"/>
      <c r="S315" s="7"/>
      <c r="T315" s="7"/>
      <c r="U315" s="7"/>
      <c r="V315" s="7"/>
      <c r="W315" s="7"/>
    </row>
    <row r="316" spans="1:23" ht="12.75" hidden="1" customHeight="1">
      <c r="A316" s="340"/>
      <c r="B316" s="57" t="s">
        <v>174</v>
      </c>
      <c r="C316" s="58" t="s">
        <v>54</v>
      </c>
      <c r="D316" s="59" t="s">
        <v>43</v>
      </c>
      <c r="E316" s="60" t="s">
        <v>240</v>
      </c>
      <c r="F316" s="81"/>
      <c r="G316" s="82"/>
      <c r="H316" s="106"/>
      <c r="I316" s="106"/>
      <c r="J316" s="58"/>
      <c r="K316" s="55"/>
      <c r="L316" s="55"/>
      <c r="M316" s="56"/>
      <c r="N316" s="56"/>
      <c r="O316" s="56"/>
      <c r="P316" s="56"/>
      <c r="Q316" s="7"/>
      <c r="R316" s="7"/>
      <c r="S316" s="7"/>
      <c r="T316" s="7"/>
      <c r="U316" s="7"/>
      <c r="V316" s="7"/>
      <c r="W316" s="7"/>
    </row>
    <row r="317" spans="1:23" ht="12.75" hidden="1" customHeight="1">
      <c r="A317" s="340"/>
      <c r="B317" s="57" t="s">
        <v>262</v>
      </c>
      <c r="C317" s="58" t="s">
        <v>54</v>
      </c>
      <c r="D317" s="59" t="s">
        <v>49</v>
      </c>
      <c r="E317" s="60" t="s">
        <v>233</v>
      </c>
      <c r="F317" s="81"/>
      <c r="G317" s="82"/>
      <c r="H317" s="106"/>
      <c r="I317" s="106"/>
      <c r="J317" s="58"/>
      <c r="K317" s="55"/>
      <c r="L317" s="55"/>
      <c r="M317" s="56"/>
      <c r="N317" s="56"/>
      <c r="O317" s="56"/>
      <c r="P317" s="56"/>
      <c r="Q317" s="7"/>
      <c r="R317" s="7"/>
      <c r="S317" s="7"/>
      <c r="T317" s="7"/>
      <c r="U317" s="7"/>
      <c r="V317" s="7"/>
      <c r="W317" s="7"/>
    </row>
    <row r="318" spans="1:23" ht="12.75" hidden="1" customHeight="1">
      <c r="A318" s="340"/>
      <c r="B318" s="57" t="s">
        <v>263</v>
      </c>
      <c r="C318" s="58" t="s">
        <v>54</v>
      </c>
      <c r="D318" s="59" t="s">
        <v>43</v>
      </c>
      <c r="E318" s="60" t="s">
        <v>230</v>
      </c>
      <c r="F318" s="81"/>
      <c r="G318" s="82"/>
      <c r="H318" s="106"/>
      <c r="I318" s="106"/>
      <c r="J318" s="58"/>
      <c r="K318" s="55"/>
      <c r="L318" s="55"/>
      <c r="M318" s="56"/>
      <c r="N318" s="56"/>
      <c r="O318" s="56"/>
      <c r="P318" s="56"/>
      <c r="Q318" s="7"/>
      <c r="R318" s="7"/>
      <c r="S318" s="7"/>
      <c r="T318" s="7"/>
      <c r="U318" s="7"/>
      <c r="V318" s="7"/>
      <c r="W318" s="7"/>
    </row>
    <row r="319" spans="1:23" ht="12.75" hidden="1" customHeight="1">
      <c r="A319" s="340"/>
      <c r="B319" s="57" t="s">
        <v>112</v>
      </c>
      <c r="C319" s="58" t="s">
        <v>76</v>
      </c>
      <c r="D319" s="59" t="s">
        <v>58</v>
      </c>
      <c r="E319" s="60" t="s">
        <v>264</v>
      </c>
      <c r="F319" s="81"/>
      <c r="G319" s="82"/>
      <c r="H319" s="106"/>
      <c r="I319" s="106"/>
      <c r="J319" s="58"/>
      <c r="K319" s="55"/>
      <c r="L319" s="55"/>
      <c r="M319" s="56"/>
      <c r="N319" s="56"/>
      <c r="O319" s="56"/>
      <c r="P319" s="56"/>
      <c r="Q319" s="7"/>
      <c r="R319" s="7"/>
      <c r="S319" s="7"/>
      <c r="T319" s="7"/>
      <c r="U319" s="7"/>
      <c r="V319" s="7"/>
      <c r="W319" s="7"/>
    </row>
    <row r="320" spans="1:23" ht="12.75" hidden="1" customHeight="1">
      <c r="A320" s="340"/>
      <c r="B320" s="57" t="s">
        <v>75</v>
      </c>
      <c r="C320" s="58" t="s">
        <v>76</v>
      </c>
      <c r="D320" s="59" t="s">
        <v>43</v>
      </c>
      <c r="E320" s="60" t="s">
        <v>157</v>
      </c>
      <c r="F320" s="81"/>
      <c r="G320" s="82"/>
      <c r="H320" s="106"/>
      <c r="I320" s="106"/>
      <c r="J320" s="58"/>
      <c r="K320" s="55"/>
      <c r="L320" s="55"/>
      <c r="M320" s="56"/>
      <c r="N320" s="56"/>
      <c r="O320" s="56"/>
      <c r="P320" s="56"/>
      <c r="Q320" s="7"/>
      <c r="R320" s="7"/>
      <c r="S320" s="7"/>
      <c r="T320" s="7"/>
      <c r="U320" s="7"/>
      <c r="V320" s="7"/>
      <c r="W320" s="7"/>
    </row>
    <row r="321" spans="1:23" ht="12.75" hidden="1" customHeight="1">
      <c r="A321" s="340"/>
      <c r="B321" s="57" t="s">
        <v>75</v>
      </c>
      <c r="C321" s="58" t="s">
        <v>54</v>
      </c>
      <c r="D321" s="59" t="s">
        <v>51</v>
      </c>
      <c r="E321" s="60" t="s">
        <v>235</v>
      </c>
      <c r="F321" s="81"/>
      <c r="G321" s="82"/>
      <c r="H321" s="106"/>
      <c r="I321" s="106"/>
      <c r="J321" s="58"/>
      <c r="K321" s="55"/>
      <c r="L321" s="55"/>
      <c r="M321" s="56"/>
      <c r="N321" s="56"/>
      <c r="O321" s="56"/>
      <c r="P321" s="56"/>
      <c r="Q321" s="7"/>
      <c r="R321" s="7"/>
      <c r="S321" s="7"/>
      <c r="T321" s="7"/>
      <c r="U321" s="7"/>
      <c r="V321" s="7"/>
      <c r="W321" s="7"/>
    </row>
    <row r="322" spans="1:23" ht="12.75" hidden="1" customHeight="1">
      <c r="A322" s="340"/>
      <c r="B322" s="57"/>
      <c r="C322" s="58"/>
      <c r="D322" s="59"/>
      <c r="E322" s="60"/>
      <c r="F322" s="81"/>
      <c r="G322" s="82"/>
      <c r="H322" s="106"/>
      <c r="I322" s="106"/>
      <c r="J322" s="58"/>
      <c r="K322" s="55"/>
      <c r="L322" s="55"/>
      <c r="M322" s="56"/>
      <c r="N322" s="56"/>
      <c r="O322" s="56"/>
      <c r="P322" s="56"/>
      <c r="Q322" s="7"/>
      <c r="R322" s="7"/>
      <c r="S322" s="7"/>
      <c r="T322" s="7"/>
      <c r="U322" s="7"/>
      <c r="V322" s="7"/>
      <c r="W322" s="7"/>
    </row>
    <row r="323" spans="1:23" ht="12.75" hidden="1" customHeight="1" thickBot="1">
      <c r="A323" s="340"/>
      <c r="B323" s="57"/>
      <c r="C323" s="58"/>
      <c r="D323" s="59"/>
      <c r="E323" s="60"/>
      <c r="F323" s="81"/>
      <c r="G323" s="82"/>
      <c r="H323" s="106"/>
      <c r="I323" s="106"/>
      <c r="J323" s="58"/>
      <c r="K323" s="55"/>
      <c r="L323" s="55"/>
      <c r="M323" s="56"/>
      <c r="N323" s="56"/>
      <c r="O323" s="56"/>
      <c r="P323" s="56"/>
      <c r="Q323" s="7"/>
      <c r="R323" s="7"/>
      <c r="S323" s="7"/>
      <c r="T323" s="7"/>
      <c r="U323" s="7"/>
      <c r="V323" s="7"/>
      <c r="W323" s="7"/>
    </row>
    <row r="324" spans="1:23" ht="15.2" customHeight="1" thickBot="1">
      <c r="A324" s="340"/>
      <c r="B324" s="316" t="s">
        <v>150</v>
      </c>
      <c r="C324" s="316"/>
      <c r="D324" s="316"/>
      <c r="E324" s="316"/>
      <c r="F324" s="316"/>
      <c r="G324" s="316"/>
      <c r="H324" s="77">
        <f>SUM(H288:H323)</f>
        <v>187</v>
      </c>
      <c r="I324" s="77">
        <f>SUM(I288:I323)</f>
        <v>180</v>
      </c>
      <c r="J324" s="77">
        <f>SUM(J288:J323)</f>
        <v>0</v>
      </c>
      <c r="K324" s="77">
        <f>SUM(K288:K323)</f>
        <v>0</v>
      </c>
      <c r="L324" s="78">
        <f>IF(H324=0,0,(I324/H324*100))</f>
        <v>96.256684491978604</v>
      </c>
      <c r="M324" s="73">
        <f>IF(K324=0,0,(I324/K324*100))</f>
        <v>0</v>
      </c>
      <c r="N324" s="73"/>
      <c r="O324" s="73"/>
      <c r="P324" s="73" t="e">
        <f>N324/(N324+O324)*100</f>
        <v>#DIV/0!</v>
      </c>
      <c r="Q324" s="7"/>
      <c r="R324" s="7"/>
      <c r="S324" s="7"/>
      <c r="T324" s="7"/>
      <c r="U324" s="7"/>
      <c r="V324" s="7"/>
      <c r="W324" s="7"/>
    </row>
    <row r="325" spans="1:23" ht="15.2" customHeight="1">
      <c r="A325" s="340"/>
      <c r="B325" s="57" t="s">
        <v>860</v>
      </c>
      <c r="C325" s="58"/>
      <c r="D325" s="58"/>
      <c r="E325" s="60"/>
      <c r="F325" s="81"/>
      <c r="G325" s="370"/>
      <c r="H325" s="106">
        <v>220</v>
      </c>
      <c r="I325" s="106">
        <v>94</v>
      </c>
      <c r="J325" s="58"/>
      <c r="K325" s="55"/>
      <c r="L325" s="55"/>
      <c r="M325" s="56"/>
      <c r="N325" s="56"/>
      <c r="O325" s="56"/>
      <c r="P325" s="56"/>
      <c r="Q325" s="7"/>
      <c r="R325" s="7"/>
      <c r="S325" s="7"/>
      <c r="T325" s="7"/>
      <c r="U325" s="7"/>
      <c r="V325" s="7"/>
      <c r="W325" s="7"/>
    </row>
    <row r="326" spans="1:23" ht="15.2" customHeight="1">
      <c r="A326" s="340"/>
      <c r="B326" s="57" t="s">
        <v>709</v>
      </c>
      <c r="C326" s="58"/>
      <c r="D326" s="58"/>
      <c r="E326" s="60"/>
      <c r="F326" s="81"/>
      <c r="G326" s="326"/>
      <c r="H326" s="106"/>
      <c r="I326" s="106">
        <v>60</v>
      </c>
      <c r="J326" s="58"/>
      <c r="K326" s="55"/>
      <c r="L326" s="55"/>
      <c r="M326" s="56"/>
      <c r="N326" s="56"/>
      <c r="O326" s="56"/>
      <c r="P326" s="56"/>
      <c r="Q326" s="7"/>
      <c r="R326" s="7"/>
      <c r="S326" s="7"/>
      <c r="T326" s="7"/>
      <c r="U326" s="7"/>
      <c r="V326" s="7"/>
      <c r="W326" s="7"/>
    </row>
    <row r="327" spans="1:23" ht="12.75" customHeight="1" thickBot="1">
      <c r="A327" s="340"/>
      <c r="B327" s="57" t="s">
        <v>908</v>
      </c>
      <c r="C327" s="58"/>
      <c r="D327" s="59"/>
      <c r="E327" s="60"/>
      <c r="F327" s="81"/>
      <c r="G327" s="82"/>
      <c r="H327" s="106"/>
      <c r="I327" s="106">
        <v>26</v>
      </c>
      <c r="J327" s="58"/>
      <c r="K327" s="55"/>
      <c r="L327" s="55"/>
      <c r="M327" s="56"/>
      <c r="N327" s="56"/>
      <c r="O327" s="56"/>
      <c r="P327" s="56"/>
      <c r="Q327" s="7"/>
      <c r="R327" s="7"/>
      <c r="S327" s="7"/>
      <c r="T327" s="7"/>
      <c r="U327" s="7"/>
      <c r="V327" s="7"/>
      <c r="W327" s="7"/>
    </row>
    <row r="328" spans="1:23" ht="12.75" hidden="1" customHeight="1">
      <c r="A328" s="340"/>
      <c r="B328" s="57" t="s">
        <v>439</v>
      </c>
      <c r="C328" s="58"/>
      <c r="D328" s="58"/>
      <c r="E328" s="60"/>
      <c r="F328" s="81"/>
      <c r="G328" s="82"/>
      <c r="H328" s="106"/>
      <c r="I328" s="106"/>
      <c r="J328" s="58"/>
      <c r="K328" s="55"/>
      <c r="L328" s="55"/>
      <c r="M328" s="56"/>
      <c r="N328" s="56"/>
      <c r="O328" s="56"/>
      <c r="P328" s="56"/>
      <c r="Q328" s="7"/>
      <c r="R328" s="7"/>
      <c r="S328" s="7"/>
      <c r="T328" s="7"/>
      <c r="U328" s="7"/>
      <c r="V328" s="7"/>
      <c r="W328" s="7"/>
    </row>
    <row r="329" spans="1:23" ht="12.75" hidden="1" customHeight="1">
      <c r="A329" s="340"/>
      <c r="B329" s="57" t="s">
        <v>436</v>
      </c>
      <c r="C329" s="58" t="s">
        <v>42</v>
      </c>
      <c r="D329" s="58" t="s">
        <v>161</v>
      </c>
      <c r="E329" s="60"/>
      <c r="F329" s="81"/>
      <c r="G329" s="82"/>
      <c r="H329" s="106"/>
      <c r="I329" s="106"/>
      <c r="J329" s="58"/>
      <c r="K329" s="55"/>
      <c r="L329" s="55"/>
      <c r="M329" s="56"/>
      <c r="N329" s="56"/>
      <c r="O329" s="56"/>
      <c r="P329" s="56"/>
      <c r="Q329" s="7"/>
      <c r="R329" s="7"/>
      <c r="S329" s="7"/>
      <c r="T329" s="7"/>
      <c r="U329" s="7"/>
      <c r="V329" s="7"/>
      <c r="W329" s="7"/>
    </row>
    <row r="330" spans="1:23" ht="12.75" hidden="1" customHeight="1">
      <c r="A330" s="340"/>
      <c r="B330" s="117" t="s">
        <v>269</v>
      </c>
      <c r="C330" s="58"/>
      <c r="D330" s="59"/>
      <c r="E330" s="60"/>
      <c r="F330" s="81"/>
      <c r="G330" s="82"/>
      <c r="H330" s="118"/>
      <c r="I330" s="106"/>
      <c r="J330" s="118"/>
      <c r="K330" s="55"/>
      <c r="L330" s="55"/>
      <c r="M330" s="56"/>
      <c r="N330" s="56"/>
      <c r="O330" s="56"/>
      <c r="P330" s="56"/>
      <c r="Q330" s="7" t="s">
        <v>270</v>
      </c>
      <c r="R330" s="7"/>
      <c r="S330" s="7"/>
      <c r="T330" s="7"/>
      <c r="U330" s="7"/>
      <c r="V330" s="7"/>
      <c r="W330" s="7"/>
    </row>
    <row r="331" spans="1:23" ht="12.75" hidden="1" customHeight="1">
      <c r="A331" s="340"/>
      <c r="B331" s="117" t="s">
        <v>271</v>
      </c>
      <c r="C331" s="58"/>
      <c r="D331" s="59"/>
      <c r="E331" s="60"/>
      <c r="F331" s="81"/>
      <c r="G331" s="82"/>
      <c r="H331" s="118"/>
      <c r="I331" s="106"/>
      <c r="J331" s="118"/>
      <c r="K331" s="55"/>
      <c r="L331" s="55"/>
      <c r="M331" s="56"/>
      <c r="N331" s="56"/>
      <c r="O331" s="56"/>
      <c r="P331" s="56"/>
      <c r="Q331" s="7" t="s">
        <v>272</v>
      </c>
      <c r="R331" s="7"/>
      <c r="S331" s="7"/>
      <c r="T331" s="7"/>
      <c r="U331" s="7"/>
      <c r="V331" s="7"/>
      <c r="W331" s="7"/>
    </row>
    <row r="332" spans="1:23" ht="12.75" hidden="1" customHeight="1">
      <c r="A332" s="340"/>
      <c r="B332" s="117" t="s">
        <v>273</v>
      </c>
      <c r="C332" s="58"/>
      <c r="D332" s="59"/>
      <c r="E332" s="60"/>
      <c r="F332" s="81"/>
      <c r="G332" s="82"/>
      <c r="H332" s="118"/>
      <c r="I332" s="106"/>
      <c r="J332" s="118"/>
      <c r="K332" s="55"/>
      <c r="L332" s="55"/>
      <c r="M332" s="56"/>
      <c r="N332" s="56"/>
      <c r="O332" s="56"/>
      <c r="P332" s="56"/>
      <c r="Q332" s="7" t="s">
        <v>270</v>
      </c>
      <c r="R332" s="7"/>
      <c r="S332" s="7"/>
      <c r="T332" s="7"/>
      <c r="U332" s="7"/>
      <c r="V332" s="7"/>
      <c r="W332" s="7"/>
    </row>
    <row r="333" spans="1:23" ht="12.75" hidden="1" customHeight="1">
      <c r="A333" s="340"/>
      <c r="B333" s="57" t="s">
        <v>274</v>
      </c>
      <c r="C333" s="58" t="s">
        <v>108</v>
      </c>
      <c r="D333" s="59"/>
      <c r="E333" s="60"/>
      <c r="F333" s="81"/>
      <c r="G333" s="82"/>
      <c r="H333" s="106"/>
      <c r="I333" s="106"/>
      <c r="J333" s="58"/>
      <c r="K333" s="55"/>
      <c r="L333" s="55"/>
      <c r="M333" s="56"/>
      <c r="N333" s="56"/>
      <c r="O333" s="56"/>
      <c r="P333" s="56"/>
      <c r="Q333" s="7"/>
      <c r="R333" s="7"/>
      <c r="S333" s="7"/>
      <c r="T333" s="7"/>
      <c r="U333" s="7"/>
      <c r="V333" s="7"/>
      <c r="W333" s="7"/>
    </row>
    <row r="334" spans="1:23" ht="12.75" hidden="1" customHeight="1">
      <c r="A334" s="340"/>
      <c r="B334" s="57" t="s">
        <v>275</v>
      </c>
      <c r="C334" s="58" t="s">
        <v>98</v>
      </c>
      <c r="D334" s="59"/>
      <c r="E334" s="60"/>
      <c r="F334" s="81"/>
      <c r="G334" s="82"/>
      <c r="H334" s="106"/>
      <c r="I334" s="106"/>
      <c r="J334" s="58"/>
      <c r="K334" s="55"/>
      <c r="L334" s="55"/>
      <c r="M334" s="56"/>
      <c r="N334" s="56"/>
      <c r="O334" s="56"/>
      <c r="P334" s="56"/>
      <c r="Q334" s="7"/>
      <c r="R334" s="7"/>
      <c r="S334" s="7"/>
      <c r="T334" s="7"/>
      <c r="U334" s="7"/>
      <c r="V334" s="7"/>
      <c r="W334" s="7"/>
    </row>
    <row r="335" spans="1:23" ht="12.75" hidden="1" customHeight="1">
      <c r="A335" s="340"/>
      <c r="B335" s="57" t="s">
        <v>276</v>
      </c>
      <c r="C335" s="58"/>
      <c r="D335" s="59" t="s">
        <v>126</v>
      </c>
      <c r="E335" s="60"/>
      <c r="F335" s="81"/>
      <c r="G335" s="82"/>
      <c r="H335" s="106"/>
      <c r="I335" s="106"/>
      <c r="J335" s="58"/>
      <c r="K335" s="55"/>
      <c r="L335" s="55"/>
      <c r="M335" s="56"/>
      <c r="N335" s="56"/>
      <c r="O335" s="56"/>
      <c r="P335" s="56"/>
      <c r="Q335" s="7"/>
      <c r="R335" s="7"/>
      <c r="S335" s="7"/>
      <c r="T335" s="7"/>
      <c r="U335" s="7"/>
      <c r="V335" s="7"/>
      <c r="W335" s="7"/>
    </row>
    <row r="336" spans="1:23" ht="12.75" hidden="1" customHeight="1">
      <c r="A336" s="340"/>
      <c r="B336" s="57" t="s">
        <v>277</v>
      </c>
      <c r="C336" s="58"/>
      <c r="D336" s="59"/>
      <c r="E336" s="60"/>
      <c r="F336" s="81"/>
      <c r="G336" s="82"/>
      <c r="H336" s="106"/>
      <c r="I336" s="106"/>
      <c r="J336" s="58"/>
      <c r="K336" s="55"/>
      <c r="L336" s="55"/>
      <c r="M336" s="56"/>
      <c r="N336" s="56"/>
      <c r="O336" s="56"/>
      <c r="P336" s="56"/>
      <c r="Q336" s="7"/>
      <c r="R336" s="7"/>
      <c r="S336" s="7"/>
      <c r="T336" s="7"/>
      <c r="U336" s="7"/>
      <c r="V336" s="7"/>
      <c r="W336" s="7"/>
    </row>
    <row r="337" spans="1:23" ht="12.75" hidden="1" customHeight="1">
      <c r="A337" s="340"/>
      <c r="B337" s="57" t="s">
        <v>278</v>
      </c>
      <c r="C337" s="58"/>
      <c r="D337" s="59"/>
      <c r="E337" s="60"/>
      <c r="F337" s="81"/>
      <c r="G337" s="82"/>
      <c r="H337" s="106"/>
      <c r="I337" s="106"/>
      <c r="J337" s="58"/>
      <c r="K337" s="55"/>
      <c r="L337" s="55"/>
      <c r="M337" s="56"/>
      <c r="N337" s="56"/>
      <c r="O337" s="56"/>
      <c r="P337" s="56"/>
      <c r="Q337" s="7"/>
      <c r="R337" s="7"/>
      <c r="S337" s="7"/>
      <c r="T337" s="7"/>
      <c r="U337" s="7"/>
      <c r="V337" s="7"/>
      <c r="W337" s="7"/>
    </row>
    <row r="338" spans="1:23" ht="12.75" hidden="1" customHeight="1">
      <c r="A338" s="340"/>
      <c r="B338" s="57" t="s">
        <v>279</v>
      </c>
      <c r="C338" s="58" t="s">
        <v>280</v>
      </c>
      <c r="D338" s="58" t="s">
        <v>280</v>
      </c>
      <c r="E338" s="60"/>
      <c r="F338" s="81"/>
      <c r="G338" s="82"/>
      <c r="H338" s="106"/>
      <c r="I338" s="106"/>
      <c r="J338" s="58"/>
      <c r="K338" s="55"/>
      <c r="L338" s="55"/>
      <c r="M338" s="56"/>
      <c r="N338" s="56"/>
      <c r="O338" s="56"/>
      <c r="P338" s="56"/>
      <c r="Q338" s="7"/>
      <c r="R338" s="7"/>
      <c r="S338" s="7"/>
      <c r="T338" s="7"/>
      <c r="U338" s="7"/>
      <c r="V338" s="7"/>
      <c r="W338" s="7"/>
    </row>
    <row r="339" spans="1:23" ht="12.75" hidden="1" customHeight="1">
      <c r="A339" s="340"/>
      <c r="B339" s="57"/>
      <c r="C339" s="58"/>
      <c r="D339" s="59"/>
      <c r="E339" s="60"/>
      <c r="F339" s="81"/>
      <c r="G339" s="82"/>
      <c r="H339" s="106"/>
      <c r="I339" s="106"/>
      <c r="J339" s="58"/>
      <c r="K339" s="55"/>
      <c r="L339" s="55"/>
      <c r="M339" s="56"/>
      <c r="N339" s="56"/>
      <c r="O339" s="56"/>
      <c r="P339" s="56"/>
      <c r="Q339" s="7"/>
      <c r="R339" s="7"/>
      <c r="S339" s="7"/>
      <c r="T339" s="7"/>
      <c r="U339" s="7"/>
      <c r="V339" s="7"/>
      <c r="W339" s="7"/>
    </row>
    <row r="340" spans="1:23" ht="12.75" hidden="1" customHeight="1">
      <c r="A340" s="340"/>
      <c r="B340" s="57"/>
      <c r="C340" s="58"/>
      <c r="D340" s="59"/>
      <c r="E340" s="60"/>
      <c r="F340" s="81"/>
      <c r="G340" s="82"/>
      <c r="H340" s="106"/>
      <c r="I340" s="106"/>
      <c r="J340" s="58"/>
      <c r="K340" s="55"/>
      <c r="L340" s="55"/>
      <c r="M340" s="56"/>
      <c r="N340" s="56"/>
      <c r="O340" s="56"/>
      <c r="P340" s="56"/>
      <c r="Q340" s="7"/>
      <c r="R340" s="7"/>
      <c r="S340" s="7"/>
      <c r="T340" s="7"/>
      <c r="U340" s="7"/>
      <c r="V340" s="7"/>
      <c r="W340" s="7"/>
    </row>
    <row r="341" spans="1:23" ht="12.75" hidden="1" customHeight="1" thickBot="1">
      <c r="A341" s="340"/>
      <c r="B341" s="57"/>
      <c r="C341" s="58"/>
      <c r="D341" s="59"/>
      <c r="E341" s="60"/>
      <c r="F341" s="81"/>
      <c r="G341" s="82"/>
      <c r="H341" s="106"/>
      <c r="I341" s="106"/>
      <c r="J341" s="58"/>
      <c r="K341" s="55"/>
      <c r="L341" s="55"/>
      <c r="M341" s="56"/>
      <c r="N341" s="56"/>
      <c r="O341" s="56"/>
      <c r="P341" s="56"/>
      <c r="Q341" s="7"/>
      <c r="R341" s="7"/>
      <c r="S341" s="7"/>
      <c r="T341" s="7"/>
      <c r="U341" s="7"/>
      <c r="V341" s="7"/>
      <c r="W341" s="7"/>
    </row>
    <row r="342" spans="1:23" ht="16.5" customHeight="1" thickBot="1">
      <c r="A342" s="340"/>
      <c r="B342" s="316" t="s">
        <v>158</v>
      </c>
      <c r="C342" s="316"/>
      <c r="D342" s="316"/>
      <c r="E342" s="316"/>
      <c r="F342" s="316"/>
      <c r="G342" s="316"/>
      <c r="H342" s="77">
        <f>SUM(H325:H341)</f>
        <v>220</v>
      </c>
      <c r="I342" s="77">
        <f>SUM(I325:I341)</f>
        <v>180</v>
      </c>
      <c r="J342" s="77">
        <f>SUM(J325:J341)</f>
        <v>0</v>
      </c>
      <c r="K342" s="77">
        <f>SUM(K325:K341)</f>
        <v>0</v>
      </c>
      <c r="L342" s="78">
        <f>IF(H342=0,0,(I342/H342*100))</f>
        <v>81.818181818181827</v>
      </c>
      <c r="M342" s="73">
        <f>IF(K342=0,0,(I342/K342*100))</f>
        <v>0</v>
      </c>
      <c r="N342" s="73"/>
      <c r="O342" s="73"/>
      <c r="P342" s="73" t="e">
        <f>N342/(N342+O342)*100</f>
        <v>#DIV/0!</v>
      </c>
      <c r="Q342" s="7"/>
      <c r="R342" s="7"/>
      <c r="S342" s="7"/>
      <c r="T342" s="7"/>
      <c r="U342" s="7"/>
      <c r="V342" s="7"/>
      <c r="W342" s="7"/>
    </row>
    <row r="343" spans="1:23" ht="12.75" hidden="1" customHeight="1">
      <c r="A343" s="340"/>
      <c r="B343" s="57" t="s">
        <v>467</v>
      </c>
      <c r="C343" s="58"/>
      <c r="D343" s="59"/>
      <c r="E343" s="60"/>
      <c r="F343" s="81"/>
      <c r="G343" s="82"/>
      <c r="H343" s="106"/>
      <c r="I343" s="106"/>
      <c r="J343" s="58"/>
      <c r="K343" s="55"/>
      <c r="L343" s="55"/>
      <c r="M343" s="56"/>
      <c r="N343" s="56"/>
      <c r="O343" s="56"/>
      <c r="P343" s="56"/>
      <c r="Q343" s="7"/>
      <c r="R343" s="7"/>
      <c r="S343" s="7"/>
      <c r="T343" s="7"/>
      <c r="U343" s="7"/>
      <c r="V343" s="7"/>
      <c r="W343" s="7"/>
    </row>
    <row r="344" spans="1:23" ht="12.75" hidden="1" customHeight="1" thickBot="1">
      <c r="A344" s="340"/>
      <c r="B344" s="57" t="s">
        <v>720</v>
      </c>
      <c r="C344" s="58"/>
      <c r="D344" s="59"/>
      <c r="E344" s="60"/>
      <c r="F344" s="81"/>
      <c r="G344" s="82"/>
      <c r="H344" s="106"/>
      <c r="I344" s="106"/>
      <c r="J344" s="58"/>
      <c r="K344" s="55"/>
      <c r="L344" s="55"/>
      <c r="M344" s="56"/>
      <c r="N344" s="56"/>
      <c r="O344" s="56"/>
      <c r="P344" s="56"/>
      <c r="Q344" s="7"/>
      <c r="R344" s="7"/>
      <c r="S344" s="7"/>
      <c r="T344" s="7"/>
      <c r="U344" s="7"/>
      <c r="V344" s="7"/>
      <c r="W344" s="7"/>
    </row>
    <row r="345" spans="1:23" ht="12.75" hidden="1" customHeight="1">
      <c r="A345" s="340"/>
      <c r="B345" s="57"/>
      <c r="C345" s="58"/>
      <c r="D345" s="59"/>
      <c r="E345" s="60"/>
      <c r="F345" s="81"/>
      <c r="G345" s="82"/>
      <c r="H345" s="106"/>
      <c r="I345" s="106"/>
      <c r="J345" s="58"/>
      <c r="K345" s="55"/>
      <c r="L345" s="55"/>
      <c r="M345" s="56"/>
      <c r="N345" s="56"/>
      <c r="O345" s="56"/>
      <c r="P345" s="56"/>
      <c r="Q345" s="7"/>
      <c r="R345" s="7"/>
      <c r="S345" s="7"/>
      <c r="T345" s="7"/>
      <c r="U345" s="7"/>
      <c r="V345" s="7"/>
      <c r="W345" s="7"/>
    </row>
    <row r="346" spans="1:23" ht="12.75" hidden="1" customHeight="1">
      <c r="A346" s="340"/>
      <c r="B346" s="57"/>
      <c r="C346" s="58"/>
      <c r="D346" s="59"/>
      <c r="E346" s="60"/>
      <c r="F346" s="81"/>
      <c r="G346" s="82"/>
      <c r="H346" s="106"/>
      <c r="I346" s="106"/>
      <c r="J346" s="58"/>
      <c r="K346" s="55"/>
      <c r="L346" s="55"/>
      <c r="M346" s="56"/>
      <c r="N346" s="56"/>
      <c r="O346" s="56"/>
      <c r="P346" s="56"/>
      <c r="Q346" s="7"/>
      <c r="R346" s="7"/>
      <c r="S346" s="7"/>
      <c r="T346" s="7"/>
      <c r="U346" s="7"/>
      <c r="V346" s="7"/>
      <c r="W346" s="7"/>
    </row>
    <row r="347" spans="1:23" ht="12.75" hidden="1" customHeight="1">
      <c r="A347" s="340"/>
      <c r="B347" s="57"/>
      <c r="C347" s="58"/>
      <c r="D347" s="59"/>
      <c r="E347" s="60"/>
      <c r="F347" s="81"/>
      <c r="G347" s="82"/>
      <c r="H347" s="106"/>
      <c r="I347" s="106"/>
      <c r="J347" s="58"/>
      <c r="K347" s="55"/>
      <c r="L347" s="55"/>
      <c r="M347" s="56"/>
      <c r="N347" s="56"/>
      <c r="O347" s="56"/>
      <c r="P347" s="56"/>
      <c r="Q347" s="7"/>
      <c r="R347" s="7"/>
      <c r="S347" s="7"/>
      <c r="T347" s="7"/>
      <c r="U347" s="7"/>
      <c r="V347" s="7"/>
      <c r="W347" s="7"/>
    </row>
    <row r="348" spans="1:23" ht="12.75" hidden="1" customHeight="1">
      <c r="A348" s="340"/>
      <c r="B348" s="57"/>
      <c r="C348" s="58"/>
      <c r="D348" s="59"/>
      <c r="E348" s="60"/>
      <c r="F348" s="81"/>
      <c r="G348" s="82"/>
      <c r="H348" s="106"/>
      <c r="I348" s="106"/>
      <c r="J348" s="58"/>
      <c r="K348" s="55"/>
      <c r="L348" s="55"/>
      <c r="M348" s="56"/>
      <c r="N348" s="56"/>
      <c r="O348" s="56"/>
      <c r="P348" s="56"/>
      <c r="Q348" s="7"/>
      <c r="R348" s="7"/>
      <c r="S348" s="7"/>
      <c r="T348" s="7"/>
      <c r="U348" s="7"/>
      <c r="V348" s="7"/>
      <c r="W348" s="7"/>
    </row>
    <row r="349" spans="1:23" ht="12.75" hidden="1" customHeight="1">
      <c r="A349" s="340"/>
      <c r="B349" s="57"/>
      <c r="C349" s="58"/>
      <c r="D349" s="59"/>
      <c r="E349" s="60"/>
      <c r="F349" s="81"/>
      <c r="G349" s="82"/>
      <c r="H349" s="106"/>
      <c r="I349" s="106"/>
      <c r="J349" s="58"/>
      <c r="K349" s="55"/>
      <c r="L349" s="55"/>
      <c r="M349" s="56"/>
      <c r="N349" s="56"/>
      <c r="O349" s="56"/>
      <c r="P349" s="56"/>
      <c r="Q349" s="7"/>
      <c r="R349" s="7"/>
      <c r="S349" s="7"/>
      <c r="T349" s="7"/>
      <c r="U349" s="7"/>
      <c r="V349" s="7"/>
      <c r="W349" s="7"/>
    </row>
    <row r="350" spans="1:23" ht="12.75" hidden="1" customHeight="1">
      <c r="A350" s="340"/>
      <c r="B350" s="57"/>
      <c r="C350" s="58"/>
      <c r="D350" s="59"/>
      <c r="E350" s="60"/>
      <c r="F350" s="81"/>
      <c r="G350" s="82"/>
      <c r="H350" s="106"/>
      <c r="I350" s="106"/>
      <c r="J350" s="58"/>
      <c r="K350" s="55"/>
      <c r="L350" s="55"/>
      <c r="M350" s="56"/>
      <c r="N350" s="56"/>
      <c r="O350" s="56"/>
      <c r="P350" s="56"/>
      <c r="Q350" s="7"/>
      <c r="R350" s="7"/>
      <c r="S350" s="7"/>
      <c r="T350" s="7"/>
      <c r="U350" s="7"/>
      <c r="V350" s="7"/>
      <c r="W350" s="7"/>
    </row>
    <row r="351" spans="1:23" ht="12.75" hidden="1" customHeight="1">
      <c r="A351" s="340"/>
      <c r="B351" s="57"/>
      <c r="C351" s="58"/>
      <c r="D351" s="59"/>
      <c r="E351" s="60"/>
      <c r="F351" s="81"/>
      <c r="G351" s="82"/>
      <c r="H351" s="106"/>
      <c r="I351" s="106"/>
      <c r="J351" s="58"/>
      <c r="K351" s="55"/>
      <c r="L351" s="55"/>
      <c r="M351" s="56"/>
      <c r="N351" s="56"/>
      <c r="O351" s="56"/>
      <c r="P351" s="56"/>
      <c r="Q351" s="7"/>
      <c r="R351" s="7"/>
      <c r="S351" s="7"/>
      <c r="T351" s="7"/>
      <c r="U351" s="7"/>
      <c r="V351" s="7"/>
      <c r="W351" s="7"/>
    </row>
    <row r="352" spans="1:23" ht="12.75" hidden="1" customHeight="1">
      <c r="A352" s="340"/>
      <c r="B352" s="57"/>
      <c r="C352" s="58"/>
      <c r="D352" s="59"/>
      <c r="E352" s="60"/>
      <c r="F352" s="81"/>
      <c r="G352" s="82"/>
      <c r="H352" s="106"/>
      <c r="I352" s="106"/>
      <c r="J352" s="58"/>
      <c r="K352" s="55"/>
      <c r="L352" s="55"/>
      <c r="M352" s="56"/>
      <c r="N352" s="56"/>
      <c r="O352" s="56"/>
      <c r="P352" s="56"/>
      <c r="Q352" s="7"/>
      <c r="R352" s="7"/>
      <c r="S352" s="7"/>
      <c r="T352" s="7"/>
      <c r="U352" s="7"/>
      <c r="V352" s="7"/>
      <c r="W352" s="7"/>
    </row>
    <row r="353" spans="1:23" ht="12.75" hidden="1" customHeight="1">
      <c r="A353" s="340"/>
      <c r="B353" s="57"/>
      <c r="C353" s="58"/>
      <c r="D353" s="59"/>
      <c r="E353" s="60"/>
      <c r="F353" s="81"/>
      <c r="G353" s="82"/>
      <c r="H353" s="106"/>
      <c r="I353" s="106"/>
      <c r="J353" s="58"/>
      <c r="K353" s="55"/>
      <c r="L353" s="55"/>
      <c r="M353" s="56"/>
      <c r="N353" s="56"/>
      <c r="O353" s="56"/>
      <c r="P353" s="56"/>
      <c r="Q353" s="7"/>
      <c r="R353" s="7"/>
      <c r="S353" s="7"/>
      <c r="T353" s="7"/>
      <c r="U353" s="7"/>
      <c r="V353" s="7"/>
      <c r="W353" s="7"/>
    </row>
    <row r="354" spans="1:23" ht="12.75" hidden="1" customHeight="1">
      <c r="A354" s="340"/>
      <c r="B354" s="57"/>
      <c r="C354" s="58"/>
      <c r="D354" s="59"/>
      <c r="E354" s="60"/>
      <c r="F354" s="81"/>
      <c r="G354" s="82"/>
      <c r="H354" s="106"/>
      <c r="I354" s="106"/>
      <c r="J354" s="58"/>
      <c r="K354" s="55"/>
      <c r="L354" s="55"/>
      <c r="M354" s="56"/>
      <c r="N354" s="56"/>
      <c r="O354" s="56"/>
      <c r="P354" s="56"/>
      <c r="Q354" s="7"/>
      <c r="R354" s="7"/>
      <c r="S354" s="7"/>
      <c r="T354" s="7"/>
      <c r="U354" s="7"/>
      <c r="V354" s="7"/>
      <c r="W354" s="7"/>
    </row>
    <row r="355" spans="1:23" ht="12.75" hidden="1" customHeight="1">
      <c r="A355" s="340"/>
      <c r="B355" s="57"/>
      <c r="C355" s="58"/>
      <c r="D355" s="59"/>
      <c r="E355" s="60"/>
      <c r="F355" s="81"/>
      <c r="G355" s="82"/>
      <c r="H355" s="106"/>
      <c r="I355" s="106"/>
      <c r="J355" s="58"/>
      <c r="K355" s="55"/>
      <c r="L355" s="55"/>
      <c r="M355" s="56"/>
      <c r="N355" s="56"/>
      <c r="O355" s="56"/>
      <c r="P355" s="56"/>
      <c r="Q355" s="7"/>
      <c r="R355" s="7"/>
      <c r="S355" s="7"/>
      <c r="T355" s="7"/>
      <c r="U355" s="7"/>
      <c r="V355" s="7"/>
      <c r="W355" s="7"/>
    </row>
    <row r="356" spans="1:23" ht="12.75" hidden="1" customHeight="1">
      <c r="A356" s="340"/>
      <c r="B356" s="57"/>
      <c r="C356" s="58"/>
      <c r="D356" s="59"/>
      <c r="E356" s="60"/>
      <c r="F356" s="81"/>
      <c r="G356" s="82"/>
      <c r="H356" s="106"/>
      <c r="I356" s="106"/>
      <c r="J356" s="58"/>
      <c r="K356" s="55"/>
      <c r="L356" s="55"/>
      <c r="M356" s="56"/>
      <c r="N356" s="56"/>
      <c r="O356" s="56"/>
      <c r="P356" s="56"/>
      <c r="Q356" s="7"/>
      <c r="R356" s="7"/>
      <c r="S356" s="7"/>
      <c r="T356" s="7"/>
      <c r="U356" s="7"/>
      <c r="V356" s="7"/>
      <c r="W356" s="7"/>
    </row>
    <row r="357" spans="1:23" ht="12.75" hidden="1" customHeight="1">
      <c r="A357" s="340"/>
      <c r="B357" s="57"/>
      <c r="C357" s="58"/>
      <c r="D357" s="59"/>
      <c r="E357" s="60"/>
      <c r="F357" s="81"/>
      <c r="G357" s="82"/>
      <c r="H357" s="106"/>
      <c r="I357" s="106"/>
      <c r="J357" s="58"/>
      <c r="K357" s="55"/>
      <c r="L357" s="55"/>
      <c r="M357" s="56"/>
      <c r="N357" s="56"/>
      <c r="O357" s="56"/>
      <c r="P357" s="56"/>
      <c r="Q357" s="7"/>
      <c r="R357" s="7"/>
      <c r="S357" s="7"/>
      <c r="T357" s="7"/>
      <c r="U357" s="7"/>
      <c r="V357" s="7"/>
      <c r="W357" s="7"/>
    </row>
    <row r="358" spans="1:23" ht="12.75" hidden="1" customHeight="1">
      <c r="A358" s="340"/>
      <c r="B358" s="57"/>
      <c r="C358" s="58"/>
      <c r="D358" s="59"/>
      <c r="E358" s="60"/>
      <c r="F358" s="81"/>
      <c r="G358" s="82"/>
      <c r="H358" s="106"/>
      <c r="I358" s="106"/>
      <c r="J358" s="58"/>
      <c r="K358" s="55"/>
      <c r="L358" s="55"/>
      <c r="M358" s="56"/>
      <c r="N358" s="56"/>
      <c r="O358" s="56"/>
      <c r="P358" s="56"/>
      <c r="Q358" s="7"/>
      <c r="R358" s="7"/>
      <c r="S358" s="7"/>
      <c r="T358" s="7"/>
      <c r="U358" s="7"/>
      <c r="V358" s="7"/>
      <c r="W358" s="7"/>
    </row>
    <row r="359" spans="1:23" ht="12.75" hidden="1" customHeight="1">
      <c r="A359" s="340"/>
      <c r="B359" s="57" t="s">
        <v>196</v>
      </c>
      <c r="C359" s="58" t="s">
        <v>54</v>
      </c>
      <c r="D359" s="59" t="s">
        <v>226</v>
      </c>
      <c r="E359" s="60"/>
      <c r="F359" s="81"/>
      <c r="G359" s="82"/>
      <c r="H359" s="106"/>
      <c r="I359" s="106"/>
      <c r="J359" s="58"/>
      <c r="K359" s="55"/>
      <c r="L359" s="55"/>
      <c r="M359" s="56"/>
      <c r="N359" s="56"/>
      <c r="O359" s="56"/>
      <c r="P359" s="56"/>
      <c r="Q359" s="7"/>
      <c r="R359" s="7"/>
      <c r="S359" s="7"/>
      <c r="T359" s="7"/>
      <c r="U359" s="7"/>
      <c r="V359" s="7"/>
      <c r="W359" s="7"/>
    </row>
    <row r="360" spans="1:23" ht="12.75" hidden="1" customHeight="1">
      <c r="A360" s="340"/>
      <c r="B360" s="57" t="s">
        <v>227</v>
      </c>
      <c r="C360" s="58" t="s">
        <v>54</v>
      </c>
      <c r="D360" s="59" t="s">
        <v>226</v>
      </c>
      <c r="E360" s="60"/>
      <c r="F360" s="81"/>
      <c r="G360" s="82"/>
      <c r="H360" s="106"/>
      <c r="I360" s="106"/>
      <c r="J360" s="58"/>
      <c r="K360" s="55"/>
      <c r="L360" s="55"/>
      <c r="M360" s="56"/>
      <c r="N360" s="56"/>
      <c r="O360" s="56"/>
      <c r="P360" s="56"/>
      <c r="Q360" s="7"/>
      <c r="R360" s="7"/>
      <c r="S360" s="7"/>
      <c r="T360" s="7"/>
      <c r="U360" s="7"/>
      <c r="V360" s="7"/>
      <c r="W360" s="7"/>
    </row>
    <row r="361" spans="1:23" ht="12.75" hidden="1" customHeight="1">
      <c r="A361" s="340"/>
      <c r="B361" s="57" t="s">
        <v>228</v>
      </c>
      <c r="C361" s="58"/>
      <c r="D361" s="59" t="s">
        <v>43</v>
      </c>
      <c r="E361" s="60" t="s">
        <v>121</v>
      </c>
      <c r="F361" s="81"/>
      <c r="G361" s="82"/>
      <c r="H361" s="106"/>
      <c r="I361" s="106"/>
      <c r="J361" s="58"/>
      <c r="K361" s="55"/>
      <c r="L361" s="55"/>
      <c r="M361" s="56"/>
      <c r="N361" s="56"/>
      <c r="O361" s="56"/>
      <c r="P361" s="56"/>
      <c r="Q361" s="7"/>
      <c r="R361" s="7"/>
      <c r="S361" s="7"/>
      <c r="T361" s="7"/>
      <c r="U361" s="7"/>
      <c r="V361" s="7"/>
      <c r="W361" s="7"/>
    </row>
    <row r="362" spans="1:23" ht="12.75" hidden="1" customHeight="1">
      <c r="A362" s="340"/>
      <c r="B362" s="57"/>
      <c r="C362" s="58"/>
      <c r="D362" s="59"/>
      <c r="E362" s="60"/>
      <c r="F362" s="81"/>
      <c r="G362" s="82"/>
      <c r="H362" s="106"/>
      <c r="I362" s="106"/>
      <c r="J362" s="58"/>
      <c r="K362" s="55"/>
      <c r="L362" s="55"/>
      <c r="M362" s="56"/>
      <c r="N362" s="56"/>
      <c r="O362" s="56"/>
      <c r="P362" s="56"/>
      <c r="Q362" s="7"/>
      <c r="R362" s="7"/>
      <c r="S362" s="7"/>
      <c r="T362" s="7"/>
      <c r="U362" s="7"/>
      <c r="V362" s="7"/>
      <c r="W362" s="7"/>
    </row>
    <row r="363" spans="1:23" ht="12.75" hidden="1" customHeight="1">
      <c r="A363" s="340"/>
      <c r="B363" s="57" t="s">
        <v>229</v>
      </c>
      <c r="C363" s="58" t="s">
        <v>76</v>
      </c>
      <c r="D363" s="59" t="s">
        <v>43</v>
      </c>
      <c r="E363" s="60" t="s">
        <v>121</v>
      </c>
      <c r="F363" s="81"/>
      <c r="G363" s="82"/>
      <c r="H363" s="106"/>
      <c r="I363" s="106"/>
      <c r="J363" s="58"/>
      <c r="K363" s="55"/>
      <c r="L363" s="55"/>
      <c r="M363" s="56"/>
      <c r="N363" s="56"/>
      <c r="O363" s="56"/>
      <c r="P363" s="56"/>
      <c r="Q363" s="7"/>
      <c r="R363" s="7"/>
      <c r="S363" s="7"/>
      <c r="T363" s="7"/>
      <c r="U363" s="7"/>
      <c r="V363" s="7"/>
      <c r="W363" s="7"/>
    </row>
    <row r="364" spans="1:23" ht="12.75" hidden="1" customHeight="1">
      <c r="A364" s="340"/>
      <c r="B364" s="57" t="s">
        <v>75</v>
      </c>
      <c r="C364" s="58" t="s">
        <v>76</v>
      </c>
      <c r="D364" s="59" t="s">
        <v>49</v>
      </c>
      <c r="E364" s="60" t="s">
        <v>230</v>
      </c>
      <c r="F364" s="81"/>
      <c r="G364" s="82"/>
      <c r="H364" s="106"/>
      <c r="I364" s="106"/>
      <c r="J364" s="58"/>
      <c r="K364" s="55"/>
      <c r="L364" s="55"/>
      <c r="M364" s="56"/>
      <c r="N364" s="56"/>
      <c r="O364" s="56"/>
      <c r="P364" s="56"/>
      <c r="Q364" s="7"/>
      <c r="R364" s="7"/>
      <c r="S364" s="7"/>
      <c r="T364" s="7"/>
      <c r="U364" s="7"/>
      <c r="V364" s="7"/>
      <c r="W364" s="7"/>
    </row>
    <row r="365" spans="1:23" ht="12.75" hidden="1" customHeight="1">
      <c r="A365" s="340"/>
      <c r="B365" s="57" t="s">
        <v>231</v>
      </c>
      <c r="C365" s="58" t="s">
        <v>76</v>
      </c>
      <c r="D365" s="59" t="s">
        <v>49</v>
      </c>
      <c r="E365" s="60" t="s">
        <v>230</v>
      </c>
      <c r="F365" s="81"/>
      <c r="G365" s="82"/>
      <c r="H365" s="106"/>
      <c r="I365" s="106"/>
      <c r="J365" s="58"/>
      <c r="K365" s="55"/>
      <c r="L365" s="55"/>
      <c r="M365" s="56"/>
      <c r="N365" s="56"/>
      <c r="O365" s="56"/>
      <c r="P365" s="56"/>
      <c r="Q365" s="7"/>
      <c r="R365" s="7"/>
      <c r="S365" s="7"/>
      <c r="T365" s="7"/>
      <c r="U365" s="7"/>
      <c r="V365" s="7"/>
      <c r="W365" s="7"/>
    </row>
    <row r="366" spans="1:23" ht="12.75" hidden="1" customHeight="1">
      <c r="A366" s="340"/>
      <c r="B366" s="57" t="s">
        <v>231</v>
      </c>
      <c r="C366" s="58" t="s">
        <v>54</v>
      </c>
      <c r="D366" s="59" t="s">
        <v>43</v>
      </c>
      <c r="E366" s="60" t="s">
        <v>157</v>
      </c>
      <c r="F366" s="81"/>
      <c r="G366" s="82"/>
      <c r="H366" s="106"/>
      <c r="I366" s="106"/>
      <c r="J366" s="58"/>
      <c r="K366" s="55"/>
      <c r="L366" s="55"/>
      <c r="M366" s="56"/>
      <c r="N366" s="56"/>
      <c r="O366" s="56"/>
      <c r="P366" s="56"/>
      <c r="Q366" s="7"/>
      <c r="R366" s="7"/>
      <c r="S366" s="7"/>
      <c r="T366" s="7"/>
      <c r="U366" s="7"/>
      <c r="V366" s="7"/>
      <c r="W366" s="7"/>
    </row>
    <row r="367" spans="1:23" ht="12.75" hidden="1" customHeight="1">
      <c r="A367" s="340"/>
      <c r="B367" s="57" t="s">
        <v>232</v>
      </c>
      <c r="C367" s="58" t="s">
        <v>76</v>
      </c>
      <c r="D367" s="59" t="s">
        <v>51</v>
      </c>
      <c r="E367" s="60" t="s">
        <v>233</v>
      </c>
      <c r="F367" s="81"/>
      <c r="G367" s="82"/>
      <c r="H367" s="106"/>
      <c r="I367" s="106"/>
      <c r="J367" s="58"/>
      <c r="K367" s="55"/>
      <c r="L367" s="55"/>
      <c r="M367" s="56"/>
      <c r="N367" s="56"/>
      <c r="O367" s="56"/>
      <c r="P367" s="56"/>
      <c r="Q367" s="7"/>
      <c r="R367" s="7"/>
      <c r="S367" s="7"/>
      <c r="T367" s="7"/>
      <c r="U367" s="7"/>
      <c r="V367" s="7"/>
      <c r="W367" s="7"/>
    </row>
    <row r="368" spans="1:23" ht="12.75" hidden="1" customHeight="1">
      <c r="A368" s="340"/>
      <c r="B368" s="57" t="s">
        <v>232</v>
      </c>
      <c r="C368" s="58" t="s">
        <v>76</v>
      </c>
      <c r="D368" s="59" t="s">
        <v>58</v>
      </c>
      <c r="E368" s="60" t="s">
        <v>73</v>
      </c>
      <c r="F368" s="81"/>
      <c r="G368" s="82"/>
      <c r="H368" s="106"/>
      <c r="I368" s="106"/>
      <c r="J368" s="58"/>
      <c r="K368" s="55"/>
      <c r="L368" s="55"/>
      <c r="M368" s="56"/>
      <c r="N368" s="56"/>
      <c r="O368" s="56"/>
      <c r="P368" s="56"/>
      <c r="Q368" s="7"/>
      <c r="R368" s="7"/>
      <c r="S368" s="7"/>
      <c r="T368" s="7"/>
      <c r="U368" s="7"/>
      <c r="V368" s="7"/>
      <c r="W368" s="7"/>
    </row>
    <row r="369" spans="1:23" ht="12.75" hidden="1" customHeight="1">
      <c r="A369" s="340"/>
      <c r="B369" s="57" t="s">
        <v>234</v>
      </c>
      <c r="C369" s="58" t="s">
        <v>108</v>
      </c>
      <c r="D369" s="59" t="s">
        <v>51</v>
      </c>
      <c r="E369" s="60" t="s">
        <v>235</v>
      </c>
      <c r="F369" s="81"/>
      <c r="G369" s="82"/>
      <c r="H369" s="106"/>
      <c r="I369" s="106"/>
      <c r="J369" s="58"/>
      <c r="K369" s="55"/>
      <c r="L369" s="55"/>
      <c r="M369" s="56"/>
      <c r="N369" s="56"/>
      <c r="O369" s="56"/>
      <c r="P369" s="56"/>
      <c r="Q369" s="7"/>
      <c r="R369" s="7"/>
      <c r="S369" s="7"/>
      <c r="T369" s="7"/>
      <c r="U369" s="7"/>
      <c r="V369" s="7"/>
      <c r="W369" s="7"/>
    </row>
    <row r="370" spans="1:23" ht="12.75" hidden="1" customHeight="1">
      <c r="A370" s="340"/>
      <c r="B370" s="57" t="s">
        <v>236</v>
      </c>
      <c r="C370" s="58" t="s">
        <v>54</v>
      </c>
      <c r="D370" s="59" t="s">
        <v>139</v>
      </c>
      <c r="E370" s="60"/>
      <c r="F370" s="81"/>
      <c r="G370" s="107"/>
      <c r="H370" s="106"/>
      <c r="I370" s="106"/>
      <c r="J370" s="58"/>
      <c r="K370" s="55"/>
      <c r="L370" s="55"/>
      <c r="M370" s="56"/>
      <c r="N370" s="56"/>
      <c r="O370" s="56"/>
      <c r="P370" s="56"/>
      <c r="Q370" s="7"/>
      <c r="R370" s="7"/>
      <c r="S370" s="7"/>
      <c r="T370" s="7"/>
      <c r="U370" s="7"/>
      <c r="V370" s="7"/>
      <c r="W370" s="7"/>
    </row>
    <row r="371" spans="1:23" ht="12.75" hidden="1" customHeight="1">
      <c r="A371" s="340"/>
      <c r="B371" s="57" t="s">
        <v>138</v>
      </c>
      <c r="C371" s="58" t="s">
        <v>54</v>
      </c>
      <c r="D371" s="59" t="s">
        <v>237</v>
      </c>
      <c r="E371" s="60"/>
      <c r="F371" s="81"/>
      <c r="G371" s="82"/>
      <c r="H371" s="106"/>
      <c r="I371" s="106"/>
      <c r="J371" s="58"/>
      <c r="K371" s="55"/>
      <c r="L371" s="55"/>
      <c r="M371" s="56"/>
      <c r="N371" s="56"/>
      <c r="O371" s="56"/>
      <c r="P371" s="56"/>
      <c r="Q371" s="7"/>
      <c r="R371" s="7"/>
      <c r="S371" s="7"/>
      <c r="T371" s="7"/>
      <c r="U371" s="7"/>
      <c r="V371" s="7"/>
      <c r="W371" s="7"/>
    </row>
    <row r="372" spans="1:23" ht="12.75" hidden="1" customHeight="1">
      <c r="A372" s="340"/>
      <c r="B372" s="57" t="s">
        <v>138</v>
      </c>
      <c r="C372" s="58" t="s">
        <v>54</v>
      </c>
      <c r="D372" s="58" t="s">
        <v>126</v>
      </c>
      <c r="E372" s="60"/>
      <c r="F372" s="81"/>
      <c r="G372" s="82"/>
      <c r="H372" s="106"/>
      <c r="I372" s="106"/>
      <c r="J372" s="58"/>
      <c r="K372" s="55"/>
      <c r="L372" s="55"/>
      <c r="M372" s="56"/>
      <c r="N372" s="56"/>
      <c r="O372" s="56"/>
      <c r="P372" s="56"/>
      <c r="Q372" s="7"/>
      <c r="R372" s="7"/>
      <c r="S372" s="7"/>
      <c r="T372" s="7"/>
      <c r="U372" s="7"/>
      <c r="V372" s="7"/>
      <c r="W372" s="7"/>
    </row>
    <row r="373" spans="1:23" ht="12.75" hidden="1" customHeight="1">
      <c r="A373" s="340"/>
      <c r="B373" s="57" t="s">
        <v>238</v>
      </c>
      <c r="C373" s="58" t="s">
        <v>42</v>
      </c>
      <c r="D373" s="59" t="s">
        <v>43</v>
      </c>
      <c r="E373" s="60"/>
      <c r="F373" s="81"/>
      <c r="G373" s="82"/>
      <c r="H373" s="106"/>
      <c r="I373" s="106"/>
      <c r="J373" s="58"/>
      <c r="K373" s="55"/>
      <c r="L373" s="55"/>
      <c r="M373" s="56"/>
      <c r="N373" s="56"/>
      <c r="O373" s="56"/>
      <c r="P373" s="56"/>
      <c r="Q373" s="7"/>
      <c r="R373" s="7"/>
      <c r="S373" s="7"/>
      <c r="T373" s="7"/>
      <c r="U373" s="7"/>
      <c r="V373" s="7"/>
      <c r="W373" s="7"/>
    </row>
    <row r="374" spans="1:23" ht="12.75" hidden="1" customHeight="1">
      <c r="A374" s="340"/>
      <c r="B374" s="57" t="s">
        <v>236</v>
      </c>
      <c r="C374" s="58" t="s">
        <v>54</v>
      </c>
      <c r="D374" s="59" t="s">
        <v>126</v>
      </c>
      <c r="E374" s="60"/>
      <c r="F374" s="81"/>
      <c r="G374" s="82"/>
      <c r="H374" s="106"/>
      <c r="I374" s="106"/>
      <c r="J374" s="58"/>
      <c r="K374" s="55"/>
      <c r="L374" s="55"/>
      <c r="M374" s="56"/>
      <c r="N374" s="56"/>
      <c r="O374" s="56"/>
      <c r="P374" s="56"/>
      <c r="Q374" s="7"/>
      <c r="R374" s="7"/>
      <c r="S374" s="7"/>
      <c r="T374" s="7"/>
      <c r="U374" s="7"/>
      <c r="V374" s="7"/>
      <c r="W374" s="7"/>
    </row>
    <row r="375" spans="1:23" ht="12.75" hidden="1" customHeight="1">
      <c r="A375" s="340"/>
      <c r="B375" s="57" t="s">
        <v>281</v>
      </c>
      <c r="C375" s="58" t="s">
        <v>108</v>
      </c>
      <c r="D375" s="59" t="s">
        <v>49</v>
      </c>
      <c r="E375" s="60" t="s">
        <v>72</v>
      </c>
      <c r="F375" s="81"/>
      <c r="G375" s="82"/>
      <c r="H375" s="106"/>
      <c r="I375" s="106"/>
      <c r="J375" s="58"/>
      <c r="K375" s="55"/>
      <c r="L375" s="55"/>
      <c r="M375" s="56"/>
      <c r="N375" s="56"/>
      <c r="O375" s="56"/>
      <c r="P375" s="56"/>
      <c r="Q375" s="7"/>
      <c r="R375" s="7"/>
      <c r="S375" s="7"/>
      <c r="T375" s="7"/>
      <c r="U375" s="7"/>
      <c r="V375" s="7"/>
      <c r="W375" s="7"/>
    </row>
    <row r="376" spans="1:23" ht="12.75" hidden="1" customHeight="1">
      <c r="A376" s="340"/>
      <c r="B376" s="57" t="s">
        <v>282</v>
      </c>
      <c r="C376" s="58" t="s">
        <v>54</v>
      </c>
      <c r="D376" s="59" t="s">
        <v>43</v>
      </c>
      <c r="E376" s="60" t="s">
        <v>121</v>
      </c>
      <c r="F376" s="81"/>
      <c r="G376" s="82"/>
      <c r="H376" s="106"/>
      <c r="I376" s="106"/>
      <c r="J376" s="58"/>
      <c r="K376" s="55"/>
      <c r="L376" s="55"/>
      <c r="M376" s="56"/>
      <c r="N376" s="56"/>
      <c r="O376" s="56"/>
      <c r="P376" s="56"/>
      <c r="Q376" s="7"/>
      <c r="R376" s="7"/>
      <c r="S376" s="7"/>
      <c r="T376" s="7"/>
      <c r="U376" s="7"/>
      <c r="V376" s="7"/>
      <c r="W376" s="7"/>
    </row>
    <row r="377" spans="1:23" ht="12.75" hidden="1" customHeight="1">
      <c r="A377" s="340"/>
      <c r="B377" s="57" t="s">
        <v>283</v>
      </c>
      <c r="C377" s="58" t="s">
        <v>108</v>
      </c>
      <c r="D377" s="59" t="s">
        <v>49</v>
      </c>
      <c r="E377" s="60" t="s">
        <v>72</v>
      </c>
      <c r="F377" s="81"/>
      <c r="G377" s="82"/>
      <c r="H377" s="106"/>
      <c r="I377" s="106"/>
      <c r="J377" s="58"/>
      <c r="K377" s="55"/>
      <c r="L377" s="55"/>
      <c r="M377" s="56"/>
      <c r="N377" s="56"/>
      <c r="O377" s="56"/>
      <c r="P377" s="56"/>
      <c r="Q377" s="7"/>
      <c r="R377" s="7"/>
      <c r="S377" s="7"/>
      <c r="T377" s="7"/>
      <c r="U377" s="7"/>
      <c r="V377" s="7"/>
      <c r="W377" s="7"/>
    </row>
    <row r="378" spans="1:23" ht="12.75" hidden="1" customHeight="1" thickBot="1">
      <c r="A378" s="340"/>
      <c r="B378" s="57" t="s">
        <v>65</v>
      </c>
      <c r="C378" s="58" t="s">
        <v>54</v>
      </c>
      <c r="D378" s="58" t="s">
        <v>284</v>
      </c>
      <c r="E378" s="58"/>
      <c r="F378" s="58"/>
      <c r="G378" s="58"/>
      <c r="H378" s="106"/>
      <c r="I378" s="106"/>
      <c r="J378" s="58"/>
      <c r="K378" s="55"/>
      <c r="L378" s="55"/>
      <c r="M378" s="56"/>
      <c r="N378" s="56"/>
      <c r="O378" s="56"/>
      <c r="P378" s="56"/>
      <c r="Q378" s="7"/>
      <c r="R378" s="7"/>
      <c r="S378" s="7"/>
      <c r="T378" s="7"/>
      <c r="U378" s="7"/>
      <c r="V378" s="7"/>
      <c r="W378" s="7"/>
    </row>
    <row r="379" spans="1:23" ht="15.2" hidden="1" customHeight="1" thickBot="1">
      <c r="A379" s="340"/>
      <c r="B379" s="316" t="s">
        <v>211</v>
      </c>
      <c r="C379" s="316"/>
      <c r="D379" s="316"/>
      <c r="E379" s="316"/>
      <c r="F379" s="316"/>
      <c r="G379" s="316"/>
      <c r="H379" s="77">
        <f>SUM(H343:H378)</f>
        <v>0</v>
      </c>
      <c r="I379" s="77">
        <f>SUM(I343:I378)</f>
        <v>0</v>
      </c>
      <c r="J379" s="77">
        <f>SUM(J343:J378)</f>
        <v>0</v>
      </c>
      <c r="K379" s="77">
        <f>SUM(K343:K378)</f>
        <v>0</v>
      </c>
      <c r="L379" s="78">
        <f>IF(H379=0,0,(I379/H379*100))</f>
        <v>0</v>
      </c>
      <c r="M379" s="73">
        <f>IF(K379=0,0,(I379/K379*100))</f>
        <v>0</v>
      </c>
      <c r="N379" s="73"/>
      <c r="O379" s="73"/>
      <c r="P379" s="73" t="e">
        <f>N379/(N379+O379)*100</f>
        <v>#DIV/0!</v>
      </c>
      <c r="Q379" s="7"/>
      <c r="R379" s="7"/>
      <c r="S379" s="7"/>
      <c r="T379" s="7"/>
      <c r="U379" s="7"/>
      <c r="V379" s="7"/>
      <c r="W379" s="7"/>
    </row>
    <row r="380" spans="1:23" ht="15.2" customHeight="1" thickBot="1">
      <c r="A380" s="339" t="s">
        <v>285</v>
      </c>
      <c r="B380" s="339"/>
      <c r="C380" s="339"/>
      <c r="D380" s="339"/>
      <c r="E380" s="339"/>
      <c r="F380" s="339"/>
      <c r="G380" s="339"/>
      <c r="H380" s="94">
        <f>H287+H324+H379+H342</f>
        <v>1216</v>
      </c>
      <c r="I380" s="94">
        <f>I287+I324+I379+I342</f>
        <v>729</v>
      </c>
      <c r="J380" s="94">
        <f>J287+J324+J379+J342</f>
        <v>0</v>
      </c>
      <c r="K380" s="94">
        <f>K287+K324+K379+K342</f>
        <v>0</v>
      </c>
      <c r="L380" s="78">
        <f>IF(H380=0,0,(I380/H380*100))</f>
        <v>59.95065789473685</v>
      </c>
      <c r="M380" s="73">
        <f>IF(K380=0,0,(I380/K380*100))</f>
        <v>0</v>
      </c>
      <c r="N380" s="94">
        <f>N287+N324+N379+N342</f>
        <v>0</v>
      </c>
      <c r="O380" s="94">
        <f>O287+O324+O379+O342</f>
        <v>0</v>
      </c>
      <c r="P380" s="73" t="e">
        <f>N380/(N380+O380)*100</f>
        <v>#DIV/0!</v>
      </c>
      <c r="Q380" s="7"/>
      <c r="R380" s="7"/>
      <c r="S380" s="7"/>
      <c r="T380" s="7"/>
      <c r="U380" s="7"/>
      <c r="V380" s="7"/>
      <c r="W380" s="7"/>
    </row>
    <row r="381" spans="1:23" ht="15.2" customHeight="1" thickBot="1">
      <c r="A381" s="399" t="s">
        <v>286</v>
      </c>
      <c r="B381" s="57" t="s">
        <v>915</v>
      </c>
      <c r="C381" s="58"/>
      <c r="D381" s="58" t="s">
        <v>331</v>
      </c>
      <c r="E381" s="60"/>
      <c r="F381" s="119"/>
      <c r="G381" s="320" t="s">
        <v>916</v>
      </c>
      <c r="H381" s="106">
        <v>24</v>
      </c>
      <c r="I381" s="106">
        <v>24</v>
      </c>
      <c r="J381" s="58"/>
      <c r="K381" s="83"/>
      <c r="L381" s="83"/>
      <c r="M381" s="84"/>
      <c r="N381" s="84"/>
      <c r="O381" s="84"/>
      <c r="P381" s="84"/>
      <c r="Q381" s="7"/>
      <c r="R381" s="7"/>
      <c r="S381" s="7"/>
      <c r="T381" s="7"/>
      <c r="U381" s="7"/>
      <c r="V381" s="7"/>
      <c r="W381" s="7"/>
    </row>
    <row r="382" spans="1:23" ht="15.2" customHeight="1" thickBot="1">
      <c r="A382" s="400"/>
      <c r="B382" s="57" t="s">
        <v>561</v>
      </c>
      <c r="C382" s="58" t="s">
        <v>108</v>
      </c>
      <c r="D382" s="58"/>
      <c r="E382" s="60"/>
      <c r="F382" s="81"/>
      <c r="G382" s="320"/>
      <c r="H382" s="58">
        <v>72</v>
      </c>
      <c r="I382" s="58">
        <v>64</v>
      </c>
      <c r="J382" s="58"/>
      <c r="K382" s="55"/>
      <c r="L382" s="55"/>
      <c r="M382" s="56"/>
      <c r="N382" s="56"/>
      <c r="O382" s="56"/>
      <c r="P382" s="56"/>
      <c r="Q382" s="7"/>
      <c r="R382" s="7"/>
      <c r="S382" s="7"/>
      <c r="T382" s="7"/>
      <c r="U382" s="7"/>
      <c r="V382" s="7"/>
      <c r="W382" s="7"/>
    </row>
    <row r="383" spans="1:23" ht="15.2" customHeight="1" thickBot="1">
      <c r="A383" s="400"/>
      <c r="B383" s="57"/>
      <c r="C383" s="58"/>
      <c r="D383" s="58"/>
      <c r="E383" s="60"/>
      <c r="F383" s="81"/>
      <c r="G383" s="320"/>
      <c r="H383" s="58"/>
      <c r="I383" s="58"/>
      <c r="J383" s="58"/>
      <c r="K383" s="55"/>
      <c r="L383" s="55"/>
      <c r="M383" s="56"/>
      <c r="N383" s="56"/>
      <c r="O383" s="56"/>
      <c r="P383" s="56"/>
      <c r="Q383" s="7"/>
      <c r="R383" s="7"/>
      <c r="S383" s="7"/>
      <c r="T383" s="7"/>
      <c r="U383" s="7"/>
      <c r="V383" s="7"/>
      <c r="W383" s="7"/>
    </row>
    <row r="384" spans="1:23" ht="15.2" customHeight="1" thickBot="1">
      <c r="A384" s="400"/>
      <c r="B384" s="57"/>
      <c r="C384" s="58"/>
      <c r="D384" s="58"/>
      <c r="E384" s="60"/>
      <c r="F384" s="81"/>
      <c r="G384" s="320"/>
      <c r="H384" s="58"/>
      <c r="I384" s="58"/>
      <c r="J384" s="58"/>
      <c r="K384" s="55"/>
      <c r="L384" s="55"/>
      <c r="M384" s="56"/>
      <c r="N384" s="56"/>
      <c r="O384" s="56"/>
      <c r="P384" s="56"/>
      <c r="Q384" s="7"/>
      <c r="R384" s="7"/>
      <c r="S384" s="7"/>
      <c r="T384" s="7"/>
      <c r="U384" s="7"/>
      <c r="V384" s="7"/>
      <c r="W384" s="7"/>
    </row>
    <row r="385" spans="1:23" ht="15.2" hidden="1" customHeight="1" thickBot="1">
      <c r="A385" s="400"/>
      <c r="B385" s="57" t="s">
        <v>640</v>
      </c>
      <c r="C385" s="58" t="s">
        <v>79</v>
      </c>
      <c r="D385" s="59" t="s">
        <v>427</v>
      </c>
      <c r="E385" s="60"/>
      <c r="F385" s="81"/>
      <c r="G385" s="320"/>
      <c r="H385" s="58"/>
      <c r="I385" s="58"/>
      <c r="J385" s="58"/>
      <c r="K385" s="55"/>
      <c r="L385" s="55"/>
      <c r="M385" s="56"/>
      <c r="N385" s="56"/>
      <c r="O385" s="56"/>
      <c r="P385" s="56"/>
      <c r="Q385" s="7"/>
      <c r="R385" s="7"/>
      <c r="S385" s="7"/>
      <c r="T385" s="7"/>
      <c r="U385" s="7"/>
      <c r="V385" s="7"/>
      <c r="W385" s="7"/>
    </row>
    <row r="386" spans="1:23" ht="15.2" hidden="1" customHeight="1" thickBot="1">
      <c r="A386" s="400"/>
      <c r="B386" s="57" t="s">
        <v>566</v>
      </c>
      <c r="C386" s="58"/>
      <c r="D386" s="58"/>
      <c r="E386" s="60"/>
      <c r="F386" s="81"/>
      <c r="G386" s="320"/>
      <c r="H386" s="58"/>
      <c r="I386" s="58"/>
      <c r="J386" s="58"/>
      <c r="K386" s="55"/>
      <c r="L386" s="55"/>
      <c r="M386" s="56"/>
      <c r="N386" s="56"/>
      <c r="O386" s="56"/>
      <c r="P386" s="56"/>
      <c r="Q386" s="7"/>
      <c r="R386" s="7"/>
      <c r="S386" s="7"/>
      <c r="T386" s="7"/>
      <c r="U386" s="7"/>
      <c r="V386" s="7"/>
      <c r="W386" s="7"/>
    </row>
    <row r="387" spans="1:23" ht="15.2" hidden="1" customHeight="1">
      <c r="A387" s="400"/>
      <c r="B387" s="57" t="s">
        <v>287</v>
      </c>
      <c r="C387" s="58" t="s">
        <v>79</v>
      </c>
      <c r="D387" s="59" t="s">
        <v>288</v>
      </c>
      <c r="E387" s="60"/>
      <c r="F387" s="81"/>
      <c r="G387" s="320"/>
      <c r="H387" s="58"/>
      <c r="I387" s="58"/>
      <c r="J387" s="58"/>
      <c r="K387" s="55"/>
      <c r="L387" s="55"/>
      <c r="M387" s="56"/>
      <c r="N387" s="56"/>
      <c r="O387" s="56"/>
      <c r="P387" s="56"/>
      <c r="Q387" s="7"/>
      <c r="R387" s="7"/>
      <c r="S387" s="7"/>
      <c r="T387" s="7"/>
      <c r="U387" s="7"/>
      <c r="V387" s="7"/>
      <c r="W387" s="7"/>
    </row>
    <row r="388" spans="1:23" ht="12.75" hidden="1" customHeight="1">
      <c r="A388" s="400"/>
      <c r="B388" s="57" t="s">
        <v>434</v>
      </c>
      <c r="C388" s="58" t="s">
        <v>126</v>
      </c>
      <c r="D388" s="59" t="s">
        <v>126</v>
      </c>
      <c r="E388" s="60"/>
      <c r="F388" s="81"/>
      <c r="G388" s="82"/>
      <c r="H388" s="64"/>
      <c r="I388" s="62"/>
      <c r="J388" s="58"/>
      <c r="K388" s="55"/>
      <c r="L388" s="55"/>
      <c r="M388" s="56"/>
      <c r="N388" s="56"/>
      <c r="O388" s="56"/>
      <c r="P388" s="56"/>
      <c r="Q388" s="7"/>
      <c r="R388" s="7"/>
      <c r="S388" s="7"/>
      <c r="T388" s="7"/>
      <c r="U388" s="7"/>
      <c r="V388" s="7"/>
      <c r="W388" s="7"/>
    </row>
    <row r="389" spans="1:23" ht="12.75" hidden="1" customHeight="1">
      <c r="A389" s="400"/>
      <c r="B389" s="57" t="s">
        <v>434</v>
      </c>
      <c r="C389" s="58" t="s">
        <v>79</v>
      </c>
      <c r="D389" s="58" t="s">
        <v>79</v>
      </c>
      <c r="E389" s="60"/>
      <c r="F389" s="81"/>
      <c r="G389" s="120"/>
      <c r="H389" s="64"/>
      <c r="I389" s="58"/>
      <c r="J389" s="58"/>
      <c r="K389" s="55"/>
      <c r="L389" s="55"/>
      <c r="M389" s="56"/>
      <c r="N389" s="56"/>
      <c r="O389" s="56"/>
      <c r="P389" s="56"/>
      <c r="Q389" s="7"/>
      <c r="R389" s="7"/>
      <c r="S389" s="7"/>
      <c r="T389" s="7"/>
      <c r="U389" s="7"/>
      <c r="V389" s="7"/>
      <c r="W389" s="7"/>
    </row>
    <row r="390" spans="1:23" ht="12.75" hidden="1" customHeight="1">
      <c r="A390" s="400"/>
      <c r="B390" s="57" t="s">
        <v>490</v>
      </c>
      <c r="C390" s="58"/>
      <c r="D390" s="59"/>
      <c r="E390" s="60"/>
      <c r="F390" s="81"/>
      <c r="G390" s="120"/>
      <c r="H390" s="64"/>
      <c r="I390" s="58"/>
      <c r="J390" s="58"/>
      <c r="K390" s="55"/>
      <c r="L390" s="55"/>
      <c r="M390" s="56"/>
      <c r="N390" s="56"/>
      <c r="O390" s="56"/>
      <c r="P390" s="56"/>
      <c r="Q390" s="7"/>
      <c r="R390" s="7"/>
      <c r="S390" s="7"/>
      <c r="T390" s="7"/>
      <c r="U390" s="7"/>
      <c r="V390" s="7"/>
      <c r="W390" s="7"/>
    </row>
    <row r="391" spans="1:23" ht="12.75" hidden="1" customHeight="1">
      <c r="A391" s="400"/>
      <c r="B391" s="57" t="s">
        <v>491</v>
      </c>
      <c r="C391" s="58"/>
      <c r="D391" s="59"/>
      <c r="E391" s="60"/>
      <c r="F391" s="81"/>
      <c r="G391" s="120"/>
      <c r="H391" s="58"/>
      <c r="I391" s="58"/>
      <c r="J391" s="58"/>
      <c r="K391" s="55"/>
      <c r="L391" s="55"/>
      <c r="M391" s="56"/>
      <c r="N391" s="56"/>
      <c r="O391" s="56"/>
      <c r="P391" s="56"/>
      <c r="Q391" s="7"/>
      <c r="R391" s="7"/>
      <c r="S391" s="7"/>
      <c r="T391" s="7"/>
      <c r="U391" s="7"/>
      <c r="V391" s="7"/>
      <c r="W391" s="7"/>
    </row>
    <row r="392" spans="1:23" ht="12.75" hidden="1" customHeight="1">
      <c r="A392" s="400"/>
      <c r="B392" s="57" t="s">
        <v>492</v>
      </c>
      <c r="C392" s="58"/>
      <c r="D392" s="59"/>
      <c r="E392" s="60"/>
      <c r="F392" s="81"/>
      <c r="G392" s="120"/>
      <c r="H392" s="58"/>
      <c r="I392" s="58"/>
      <c r="J392" s="58"/>
      <c r="K392" s="55"/>
      <c r="L392" s="55"/>
      <c r="M392" s="56"/>
      <c r="N392" s="56"/>
      <c r="O392" s="56"/>
      <c r="P392" s="56"/>
      <c r="Q392" s="7"/>
      <c r="R392" s="7"/>
      <c r="S392" s="7"/>
      <c r="T392" s="7"/>
      <c r="U392" s="7"/>
      <c r="V392" s="7"/>
      <c r="W392" s="7"/>
    </row>
    <row r="393" spans="1:23" ht="12.75" hidden="1" customHeight="1">
      <c r="A393" s="400"/>
      <c r="B393" s="57" t="s">
        <v>208</v>
      </c>
      <c r="C393" s="58" t="s">
        <v>54</v>
      </c>
      <c r="D393" s="59" t="s">
        <v>58</v>
      </c>
      <c r="E393" s="60" t="s">
        <v>339</v>
      </c>
      <c r="F393" s="81"/>
      <c r="G393" s="120"/>
      <c r="H393" s="58"/>
      <c r="I393" s="58"/>
      <c r="J393" s="58"/>
      <c r="K393" s="55"/>
      <c r="L393" s="55"/>
      <c r="M393" s="56"/>
      <c r="N393" s="56"/>
      <c r="O393" s="56"/>
      <c r="P393" s="56"/>
      <c r="Q393" s="7"/>
      <c r="R393" s="7"/>
      <c r="S393" s="7"/>
      <c r="T393" s="7"/>
      <c r="U393" s="7"/>
      <c r="V393" s="7"/>
      <c r="W393" s="7"/>
    </row>
    <row r="394" spans="1:23" ht="12.75" hidden="1" customHeight="1">
      <c r="A394" s="400"/>
      <c r="B394" s="57" t="s">
        <v>208</v>
      </c>
      <c r="C394" s="58" t="s">
        <v>54</v>
      </c>
      <c r="D394" s="59" t="s">
        <v>43</v>
      </c>
      <c r="E394" s="60" t="s">
        <v>121</v>
      </c>
      <c r="F394" s="81"/>
      <c r="G394" s="120"/>
      <c r="H394" s="58"/>
      <c r="I394" s="58"/>
      <c r="J394" s="58"/>
      <c r="K394" s="55"/>
      <c r="L394" s="55"/>
      <c r="M394" s="56"/>
      <c r="N394" s="56"/>
      <c r="O394" s="56"/>
      <c r="P394" s="56"/>
      <c r="Q394" s="7"/>
      <c r="R394" s="7"/>
      <c r="S394" s="7"/>
      <c r="T394" s="7"/>
      <c r="U394" s="7"/>
      <c r="V394" s="7"/>
      <c r="W394" s="7"/>
    </row>
    <row r="395" spans="1:23" ht="12.75" hidden="1" customHeight="1">
      <c r="A395" s="400"/>
      <c r="B395" s="57" t="s">
        <v>303</v>
      </c>
      <c r="C395" s="58" t="s">
        <v>54</v>
      </c>
      <c r="D395" s="59" t="s">
        <v>49</v>
      </c>
      <c r="E395" s="60" t="s">
        <v>205</v>
      </c>
      <c r="F395" s="81"/>
      <c r="G395" s="120"/>
      <c r="H395" s="58"/>
      <c r="I395" s="58"/>
      <c r="J395" s="58"/>
      <c r="K395" s="55"/>
      <c r="L395" s="55"/>
      <c r="M395" s="56"/>
      <c r="N395" s="56"/>
      <c r="O395" s="56"/>
      <c r="P395" s="56"/>
      <c r="Q395" s="7"/>
      <c r="R395" s="7"/>
      <c r="S395" s="7"/>
      <c r="T395" s="7"/>
      <c r="U395" s="7"/>
      <c r="V395" s="7"/>
      <c r="W395" s="7"/>
    </row>
    <row r="396" spans="1:23" ht="12.75" hidden="1" customHeight="1">
      <c r="A396" s="400"/>
      <c r="B396" s="57" t="s">
        <v>153</v>
      </c>
      <c r="C396" s="58" t="s">
        <v>91</v>
      </c>
      <c r="D396" s="59" t="s">
        <v>58</v>
      </c>
      <c r="E396" s="60" t="s">
        <v>73</v>
      </c>
      <c r="F396" s="81"/>
      <c r="G396" s="120"/>
      <c r="H396" s="58"/>
      <c r="I396" s="58"/>
      <c r="J396" s="58"/>
      <c r="K396" s="55"/>
      <c r="L396" s="55"/>
      <c r="M396" s="56"/>
      <c r="N396" s="56"/>
      <c r="O396" s="56"/>
      <c r="P396" s="56"/>
      <c r="Q396" s="7"/>
      <c r="R396" s="7"/>
      <c r="S396" s="7"/>
      <c r="T396" s="7"/>
      <c r="U396" s="7"/>
      <c r="V396" s="7"/>
      <c r="W396" s="7"/>
    </row>
    <row r="397" spans="1:23" ht="12.75" hidden="1" customHeight="1">
      <c r="A397" s="400"/>
      <c r="B397" s="57" t="s">
        <v>304</v>
      </c>
      <c r="C397" s="58" t="s">
        <v>54</v>
      </c>
      <c r="D397" s="59" t="s">
        <v>49</v>
      </c>
      <c r="E397" s="60" t="s">
        <v>230</v>
      </c>
      <c r="F397" s="81"/>
      <c r="G397" s="120"/>
      <c r="H397" s="58"/>
      <c r="I397" s="58"/>
      <c r="J397" s="58"/>
      <c r="K397" s="55"/>
      <c r="L397" s="55"/>
      <c r="M397" s="56"/>
      <c r="N397" s="56"/>
      <c r="O397" s="56"/>
      <c r="P397" s="56"/>
      <c r="Q397" s="7"/>
      <c r="R397" s="7"/>
      <c r="S397" s="7"/>
      <c r="T397" s="7"/>
      <c r="U397" s="7"/>
      <c r="V397" s="7"/>
      <c r="W397" s="7"/>
    </row>
    <row r="398" spans="1:23" ht="12.75" hidden="1" customHeight="1">
      <c r="A398" s="400"/>
      <c r="B398" s="57" t="s">
        <v>304</v>
      </c>
      <c r="C398" s="58" t="s">
        <v>54</v>
      </c>
      <c r="D398" s="59" t="s">
        <v>49</v>
      </c>
      <c r="E398" s="60" t="s">
        <v>230</v>
      </c>
      <c r="F398" s="81"/>
      <c r="G398" s="120"/>
      <c r="H398" s="58"/>
      <c r="I398" s="58"/>
      <c r="J398" s="58"/>
      <c r="K398" s="55"/>
      <c r="L398" s="55"/>
      <c r="M398" s="56"/>
      <c r="N398" s="56"/>
      <c r="O398" s="56"/>
      <c r="P398" s="56"/>
      <c r="Q398" s="7"/>
      <c r="R398" s="7"/>
      <c r="S398" s="7"/>
      <c r="T398" s="7"/>
      <c r="U398" s="7"/>
      <c r="V398" s="7"/>
      <c r="W398" s="7"/>
    </row>
    <row r="399" spans="1:23" ht="12.75" hidden="1" customHeight="1">
      <c r="A399" s="400"/>
      <c r="B399" s="57" t="s">
        <v>67</v>
      </c>
      <c r="C399" s="58" t="s">
        <v>305</v>
      </c>
      <c r="D399" s="59" t="s">
        <v>306</v>
      </c>
      <c r="E399" s="60" t="s">
        <v>240</v>
      </c>
      <c r="F399" s="81"/>
      <c r="G399" s="120"/>
      <c r="H399" s="58"/>
      <c r="I399" s="58"/>
      <c r="J399" s="58"/>
      <c r="K399" s="55"/>
      <c r="L399" s="55"/>
      <c r="M399" s="56"/>
      <c r="N399" s="56"/>
      <c r="O399" s="56"/>
      <c r="P399" s="56"/>
      <c r="Q399" s="7"/>
      <c r="R399" s="7"/>
      <c r="S399" s="7"/>
      <c r="T399" s="7"/>
      <c r="U399" s="7"/>
      <c r="V399" s="7"/>
      <c r="W399" s="7"/>
    </row>
    <row r="400" spans="1:23" ht="12.75" hidden="1" customHeight="1">
      <c r="A400" s="400"/>
      <c r="B400" s="57"/>
      <c r="C400" s="58" t="s">
        <v>307</v>
      </c>
      <c r="D400" s="59" t="s">
        <v>49</v>
      </c>
      <c r="E400" s="60" t="s">
        <v>190</v>
      </c>
      <c r="F400" s="81"/>
      <c r="G400" s="120"/>
      <c r="H400" s="58"/>
      <c r="I400" s="58"/>
      <c r="J400" s="58"/>
      <c r="K400" s="55"/>
      <c r="L400" s="55"/>
      <c r="M400" s="56"/>
      <c r="N400" s="56"/>
      <c r="O400" s="56"/>
      <c r="P400" s="56"/>
      <c r="Q400" s="7"/>
      <c r="R400" s="7"/>
      <c r="S400" s="7"/>
      <c r="T400" s="7"/>
      <c r="U400" s="7"/>
      <c r="V400" s="7"/>
      <c r="W400" s="7"/>
    </row>
    <row r="401" spans="1:23" ht="12.75" hidden="1" customHeight="1">
      <c r="A401" s="400"/>
      <c r="B401" s="57" t="s">
        <v>308</v>
      </c>
      <c r="C401" s="58" t="s">
        <v>54</v>
      </c>
      <c r="D401" s="59" t="s">
        <v>58</v>
      </c>
      <c r="E401" s="60" t="s">
        <v>264</v>
      </c>
      <c r="F401" s="81"/>
      <c r="G401" s="120"/>
      <c r="H401" s="58"/>
      <c r="I401" s="58"/>
      <c r="J401" s="58"/>
      <c r="K401" s="55"/>
      <c r="L401" s="55"/>
      <c r="M401" s="56"/>
      <c r="N401" s="56"/>
      <c r="O401" s="56"/>
      <c r="P401" s="56"/>
      <c r="Q401" s="7"/>
      <c r="R401" s="7"/>
      <c r="S401" s="7"/>
      <c r="T401" s="7"/>
      <c r="U401" s="7"/>
      <c r="V401" s="7"/>
      <c r="W401" s="7"/>
    </row>
    <row r="402" spans="1:23" ht="12.75" hidden="1" customHeight="1">
      <c r="A402" s="400"/>
      <c r="B402" s="57" t="s">
        <v>308</v>
      </c>
      <c r="C402" s="58" t="s">
        <v>76</v>
      </c>
      <c r="D402" s="59" t="s">
        <v>209</v>
      </c>
      <c r="E402" s="60" t="s">
        <v>176</v>
      </c>
      <c r="F402" s="81"/>
      <c r="G402" s="120"/>
      <c r="H402" s="58"/>
      <c r="I402" s="58"/>
      <c r="J402" s="58"/>
      <c r="K402" s="55"/>
      <c r="L402" s="55"/>
      <c r="M402" s="56"/>
      <c r="N402" s="56"/>
      <c r="O402" s="56"/>
      <c r="P402" s="56"/>
      <c r="Q402" s="7"/>
      <c r="R402" s="7"/>
      <c r="S402" s="7"/>
      <c r="T402" s="7"/>
      <c r="U402" s="7"/>
      <c r="V402" s="7"/>
      <c r="W402" s="7"/>
    </row>
    <row r="403" spans="1:23" ht="12.75" hidden="1" customHeight="1">
      <c r="A403" s="400"/>
      <c r="B403" s="57" t="s">
        <v>308</v>
      </c>
      <c r="C403" s="58" t="s">
        <v>76</v>
      </c>
      <c r="D403" s="59" t="s">
        <v>43</v>
      </c>
      <c r="E403" s="60" t="s">
        <v>157</v>
      </c>
      <c r="F403" s="81"/>
      <c r="G403" s="120"/>
      <c r="H403" s="58"/>
      <c r="I403" s="58"/>
      <c r="J403" s="58"/>
      <c r="K403" s="55"/>
      <c r="L403" s="55"/>
      <c r="M403" s="56"/>
      <c r="N403" s="56"/>
      <c r="O403" s="56"/>
      <c r="P403" s="56"/>
      <c r="Q403" s="7"/>
      <c r="R403" s="7"/>
      <c r="S403" s="7"/>
      <c r="T403" s="7"/>
      <c r="U403" s="7"/>
      <c r="V403" s="7"/>
      <c r="W403" s="7"/>
    </row>
    <row r="404" spans="1:23" ht="12.75" hidden="1" customHeight="1">
      <c r="A404" s="400"/>
      <c r="B404" s="57" t="s">
        <v>263</v>
      </c>
      <c r="C404" s="58" t="s">
        <v>76</v>
      </c>
      <c r="D404" s="59" t="s">
        <v>43</v>
      </c>
      <c r="E404" s="60" t="s">
        <v>121</v>
      </c>
      <c r="F404" s="81"/>
      <c r="G404" s="120"/>
      <c r="H404" s="58"/>
      <c r="I404" s="58"/>
      <c r="J404" s="58"/>
      <c r="K404" s="55"/>
      <c r="L404" s="55"/>
      <c r="M404" s="56"/>
      <c r="N404" s="56"/>
      <c r="O404" s="56"/>
      <c r="P404" s="56"/>
      <c r="Q404" s="7"/>
      <c r="R404" s="7"/>
      <c r="S404" s="7"/>
      <c r="T404" s="7"/>
      <c r="U404" s="7"/>
      <c r="V404" s="7"/>
      <c r="W404" s="7"/>
    </row>
    <row r="405" spans="1:23" ht="12.75" hidden="1" customHeight="1">
      <c r="A405" s="400"/>
      <c r="B405" s="57" t="s">
        <v>309</v>
      </c>
      <c r="C405" s="58" t="s">
        <v>76</v>
      </c>
      <c r="D405" s="59" t="s">
        <v>43</v>
      </c>
      <c r="E405" s="60" t="s">
        <v>157</v>
      </c>
      <c r="F405" s="81"/>
      <c r="G405" s="120"/>
      <c r="H405" s="58"/>
      <c r="I405" s="58"/>
      <c r="J405" s="58"/>
      <c r="K405" s="55"/>
      <c r="L405" s="55"/>
      <c r="M405" s="56"/>
      <c r="N405" s="56"/>
      <c r="O405" s="56"/>
      <c r="P405" s="56"/>
      <c r="Q405" s="7"/>
      <c r="R405" s="7"/>
      <c r="S405" s="7"/>
      <c r="T405" s="7"/>
      <c r="U405" s="7"/>
      <c r="V405" s="7"/>
      <c r="W405" s="7"/>
    </row>
    <row r="406" spans="1:23" ht="12.75" hidden="1" customHeight="1">
      <c r="A406" s="400"/>
      <c r="B406" s="57" t="s">
        <v>309</v>
      </c>
      <c r="C406" s="58" t="s">
        <v>76</v>
      </c>
      <c r="D406" s="59" t="s">
        <v>91</v>
      </c>
      <c r="E406" s="60" t="s">
        <v>92</v>
      </c>
      <c r="F406" s="81"/>
      <c r="G406" s="120"/>
      <c r="H406" s="58"/>
      <c r="I406" s="58"/>
      <c r="J406" s="58"/>
      <c r="K406" s="55"/>
      <c r="L406" s="55"/>
      <c r="M406" s="56"/>
      <c r="N406" s="56"/>
      <c r="O406" s="56"/>
      <c r="P406" s="56"/>
      <c r="Q406" s="7"/>
      <c r="R406" s="7"/>
      <c r="S406" s="7"/>
      <c r="T406" s="7"/>
      <c r="U406" s="7"/>
      <c r="V406" s="7"/>
      <c r="W406" s="7"/>
    </row>
    <row r="407" spans="1:23" ht="12.75" hidden="1" customHeight="1">
      <c r="A407" s="400"/>
      <c r="B407" s="57" t="s">
        <v>310</v>
      </c>
      <c r="C407" s="58" t="s">
        <v>54</v>
      </c>
      <c r="D407" s="59" t="s">
        <v>51</v>
      </c>
      <c r="E407" s="60" t="s">
        <v>235</v>
      </c>
      <c r="F407" s="81"/>
      <c r="G407" s="120"/>
      <c r="H407" s="58"/>
      <c r="I407" s="58"/>
      <c r="J407" s="58"/>
      <c r="K407" s="55"/>
      <c r="L407" s="55"/>
      <c r="M407" s="56"/>
      <c r="N407" s="56"/>
      <c r="O407" s="56"/>
      <c r="P407" s="56"/>
      <c r="Q407" s="7"/>
      <c r="R407" s="7"/>
      <c r="S407" s="7"/>
      <c r="T407" s="7"/>
      <c r="U407" s="7"/>
      <c r="V407" s="7"/>
      <c r="W407" s="7"/>
    </row>
    <row r="408" spans="1:23" ht="12.75" hidden="1" customHeight="1">
      <c r="A408" s="400"/>
      <c r="B408" s="57" t="s">
        <v>310</v>
      </c>
      <c r="C408" s="58" t="s">
        <v>76</v>
      </c>
      <c r="D408" s="59" t="s">
        <v>209</v>
      </c>
      <c r="E408" s="60" t="s">
        <v>176</v>
      </c>
      <c r="F408" s="81"/>
      <c r="G408" s="120"/>
      <c r="H408" s="58"/>
      <c r="I408" s="58"/>
      <c r="J408" s="58"/>
      <c r="K408" s="55"/>
      <c r="L408" s="55"/>
      <c r="M408" s="56"/>
      <c r="N408" s="56"/>
      <c r="O408" s="56"/>
      <c r="P408" s="56"/>
      <c r="Q408" s="7"/>
      <c r="R408" s="7"/>
      <c r="S408" s="7"/>
      <c r="T408" s="7"/>
      <c r="U408" s="7"/>
      <c r="V408" s="7"/>
      <c r="W408" s="7"/>
    </row>
    <row r="409" spans="1:23" ht="12.75" hidden="1" customHeight="1">
      <c r="A409" s="400"/>
      <c r="B409" s="57" t="s">
        <v>310</v>
      </c>
      <c r="C409" s="58" t="s">
        <v>76</v>
      </c>
      <c r="D409" s="59" t="s">
        <v>58</v>
      </c>
      <c r="E409" s="60" t="s">
        <v>264</v>
      </c>
      <c r="F409" s="81"/>
      <c r="G409" s="120"/>
      <c r="H409" s="58"/>
      <c r="I409" s="58"/>
      <c r="J409" s="58"/>
      <c r="K409" s="55"/>
      <c r="L409" s="55"/>
      <c r="M409" s="56"/>
      <c r="N409" s="56"/>
      <c r="O409" s="56"/>
      <c r="P409" s="56"/>
      <c r="Q409" s="7"/>
      <c r="R409" s="7"/>
      <c r="S409" s="7"/>
      <c r="T409" s="7"/>
      <c r="U409" s="7"/>
      <c r="V409" s="7"/>
      <c r="W409" s="7"/>
    </row>
    <row r="410" spans="1:23" ht="12.75" hidden="1" customHeight="1">
      <c r="A410" s="400"/>
      <c r="B410" s="57" t="s">
        <v>231</v>
      </c>
      <c r="C410" s="58" t="s">
        <v>54</v>
      </c>
      <c r="D410" s="59" t="s">
        <v>58</v>
      </c>
      <c r="E410" s="60" t="s">
        <v>183</v>
      </c>
      <c r="F410" s="81"/>
      <c r="G410" s="120"/>
      <c r="H410" s="58"/>
      <c r="I410" s="58"/>
      <c r="J410" s="58"/>
      <c r="K410" s="55"/>
      <c r="L410" s="55"/>
      <c r="M410" s="56"/>
      <c r="N410" s="56"/>
      <c r="O410" s="56"/>
      <c r="P410" s="56"/>
      <c r="Q410" s="7"/>
      <c r="R410" s="7"/>
      <c r="S410" s="7"/>
      <c r="T410" s="7"/>
      <c r="U410" s="7"/>
      <c r="V410" s="7"/>
      <c r="W410" s="7"/>
    </row>
    <row r="411" spans="1:23" ht="12.75" hidden="1" customHeight="1">
      <c r="A411" s="400"/>
      <c r="B411" s="57" t="s">
        <v>311</v>
      </c>
      <c r="C411" s="58" t="s">
        <v>76</v>
      </c>
      <c r="D411" s="59" t="s">
        <v>312</v>
      </c>
      <c r="E411" s="60"/>
      <c r="F411" s="81"/>
      <c r="G411" s="120"/>
      <c r="H411" s="58"/>
      <c r="I411" s="58"/>
      <c r="J411" s="58"/>
      <c r="K411" s="55"/>
      <c r="L411" s="55"/>
      <c r="M411" s="56"/>
      <c r="N411" s="56"/>
      <c r="O411" s="56"/>
      <c r="P411" s="56"/>
      <c r="Q411" s="7"/>
      <c r="R411" s="7"/>
      <c r="S411" s="7"/>
      <c r="T411" s="7"/>
      <c r="U411" s="7"/>
      <c r="V411" s="7"/>
      <c r="W411" s="7"/>
    </row>
    <row r="412" spans="1:23" ht="12.75" hidden="1" customHeight="1">
      <c r="A412" s="400"/>
      <c r="B412" s="57" t="s">
        <v>313</v>
      </c>
      <c r="C412" s="58" t="s">
        <v>76</v>
      </c>
      <c r="D412" s="59" t="s">
        <v>314</v>
      </c>
      <c r="E412" s="60"/>
      <c r="F412" s="81"/>
      <c r="G412" s="120"/>
      <c r="H412" s="58"/>
      <c r="I412" s="58"/>
      <c r="J412" s="58"/>
      <c r="K412" s="55"/>
      <c r="L412" s="55"/>
      <c r="M412" s="56"/>
      <c r="N412" s="56"/>
      <c r="O412" s="56"/>
      <c r="P412" s="56"/>
      <c r="Q412" s="7"/>
      <c r="R412" s="7"/>
      <c r="S412" s="7"/>
      <c r="T412" s="7"/>
      <c r="U412" s="7"/>
      <c r="V412" s="7"/>
      <c r="W412" s="7"/>
    </row>
    <row r="413" spans="1:23" ht="12.75" hidden="1" customHeight="1">
      <c r="A413" s="400"/>
      <c r="B413" s="57" t="s">
        <v>315</v>
      </c>
      <c r="C413" s="58" t="s">
        <v>42</v>
      </c>
      <c r="D413" s="59" t="s">
        <v>122</v>
      </c>
      <c r="E413" s="60" t="s">
        <v>316</v>
      </c>
      <c r="F413" s="81"/>
      <c r="G413" s="120"/>
      <c r="H413" s="58"/>
      <c r="I413" s="58"/>
      <c r="J413" s="58"/>
      <c r="K413" s="55"/>
      <c r="L413" s="55"/>
      <c r="M413" s="56"/>
      <c r="N413" s="56"/>
      <c r="O413" s="56"/>
      <c r="P413" s="56"/>
      <c r="Q413" s="7"/>
      <c r="R413" s="7"/>
      <c r="S413" s="7"/>
      <c r="T413" s="7"/>
      <c r="U413" s="7"/>
      <c r="V413" s="7"/>
      <c r="W413" s="7"/>
    </row>
    <row r="414" spans="1:23" ht="12.75" hidden="1" customHeight="1">
      <c r="A414" s="400"/>
      <c r="B414" s="57" t="s">
        <v>315</v>
      </c>
      <c r="C414" s="58" t="s">
        <v>42</v>
      </c>
      <c r="D414" s="59" t="s">
        <v>317</v>
      </c>
      <c r="E414" s="60" t="s">
        <v>318</v>
      </c>
      <c r="F414" s="81"/>
      <c r="G414" s="120"/>
      <c r="H414" s="58"/>
      <c r="I414" s="58"/>
      <c r="J414" s="58"/>
      <c r="K414" s="55"/>
      <c r="L414" s="55"/>
      <c r="M414" s="56"/>
      <c r="N414" s="56"/>
      <c r="O414" s="56"/>
      <c r="P414" s="56"/>
      <c r="Q414" s="7"/>
      <c r="R414" s="7"/>
      <c r="S414" s="7"/>
      <c r="T414" s="7"/>
      <c r="U414" s="7"/>
      <c r="V414" s="7"/>
      <c r="W414" s="7"/>
    </row>
    <row r="415" spans="1:23" ht="12.75" hidden="1" customHeight="1">
      <c r="A415" s="400"/>
      <c r="B415" s="57" t="s">
        <v>315</v>
      </c>
      <c r="C415" s="58" t="s">
        <v>42</v>
      </c>
      <c r="D415" s="59" t="s">
        <v>319</v>
      </c>
      <c r="E415" s="60" t="s">
        <v>320</v>
      </c>
      <c r="F415" s="81"/>
      <c r="G415" s="120"/>
      <c r="H415" s="58"/>
      <c r="I415" s="58"/>
      <c r="J415" s="58"/>
      <c r="K415" s="55"/>
      <c r="L415" s="55"/>
      <c r="M415" s="56"/>
      <c r="N415" s="56"/>
      <c r="O415" s="56"/>
      <c r="P415" s="56"/>
      <c r="Q415" s="7"/>
      <c r="R415" s="7"/>
      <c r="S415" s="7"/>
      <c r="T415" s="7"/>
      <c r="U415" s="7"/>
      <c r="V415" s="7"/>
      <c r="W415" s="7"/>
    </row>
    <row r="416" spans="1:23" ht="12.75" hidden="1" customHeight="1">
      <c r="A416" s="400"/>
      <c r="B416" s="57" t="s">
        <v>321</v>
      </c>
      <c r="C416" s="58" t="s">
        <v>42</v>
      </c>
      <c r="D416" s="59" t="s">
        <v>43</v>
      </c>
      <c r="E416" s="60" t="s">
        <v>240</v>
      </c>
      <c r="F416" s="81"/>
      <c r="G416" s="120"/>
      <c r="H416" s="58"/>
      <c r="I416" s="58"/>
      <c r="J416" s="58"/>
      <c r="K416" s="55"/>
      <c r="L416" s="55"/>
      <c r="M416" s="56"/>
      <c r="N416" s="56"/>
      <c r="O416" s="56"/>
      <c r="P416" s="56"/>
      <c r="Q416" s="7"/>
      <c r="R416" s="7"/>
      <c r="S416" s="7"/>
      <c r="T416" s="7"/>
      <c r="U416" s="7"/>
      <c r="V416" s="7"/>
      <c r="W416" s="7"/>
    </row>
    <row r="417" spans="1:23" ht="12.75" hidden="1" customHeight="1">
      <c r="A417" s="400"/>
      <c r="B417" s="57" t="s">
        <v>174</v>
      </c>
      <c r="C417" s="58" t="s">
        <v>54</v>
      </c>
      <c r="D417" s="59" t="s">
        <v>209</v>
      </c>
      <c r="E417" s="60" t="s">
        <v>176</v>
      </c>
      <c r="F417" s="81"/>
      <c r="G417" s="120"/>
      <c r="H417" s="58"/>
      <c r="I417" s="58"/>
      <c r="J417" s="58"/>
      <c r="K417" s="55"/>
      <c r="L417" s="55"/>
      <c r="M417" s="56"/>
      <c r="N417" s="56"/>
      <c r="O417" s="56"/>
      <c r="P417" s="56"/>
      <c r="Q417" s="7"/>
      <c r="R417" s="7"/>
      <c r="S417" s="7"/>
      <c r="T417" s="7"/>
      <c r="U417" s="7"/>
      <c r="V417" s="7"/>
      <c r="W417" s="7"/>
    </row>
    <row r="418" spans="1:23" ht="12.75" hidden="1" customHeight="1">
      <c r="A418" s="400"/>
      <c r="B418" s="57" t="s">
        <v>261</v>
      </c>
      <c r="C418" s="58" t="s">
        <v>127</v>
      </c>
      <c r="D418" s="59" t="s">
        <v>49</v>
      </c>
      <c r="E418" s="60" t="s">
        <v>205</v>
      </c>
      <c r="F418" s="81"/>
      <c r="G418" s="120"/>
      <c r="H418" s="58"/>
      <c r="I418" s="58"/>
      <c r="J418" s="58"/>
      <c r="K418" s="55"/>
      <c r="L418" s="55"/>
      <c r="M418" s="56"/>
      <c r="N418" s="56"/>
      <c r="O418" s="56"/>
      <c r="P418" s="56"/>
      <c r="Q418" s="7"/>
      <c r="R418" s="7"/>
      <c r="S418" s="7"/>
      <c r="T418" s="7"/>
      <c r="U418" s="7"/>
      <c r="V418" s="7"/>
      <c r="W418" s="7"/>
    </row>
    <row r="419" spans="1:23" ht="12.75" hidden="1" customHeight="1">
      <c r="A419" s="400"/>
      <c r="B419" s="57" t="s">
        <v>322</v>
      </c>
      <c r="C419" s="58" t="s">
        <v>323</v>
      </c>
      <c r="D419" s="59" t="s">
        <v>91</v>
      </c>
      <c r="E419" s="60" t="s">
        <v>92</v>
      </c>
      <c r="F419" s="81"/>
      <c r="G419" s="120"/>
      <c r="H419" s="58"/>
      <c r="I419" s="58"/>
      <c r="J419" s="58"/>
      <c r="K419" s="55"/>
      <c r="L419" s="55"/>
      <c r="M419" s="56"/>
      <c r="N419" s="56"/>
      <c r="O419" s="56"/>
      <c r="P419" s="56"/>
      <c r="Q419" s="7"/>
      <c r="R419" s="7"/>
      <c r="S419" s="7"/>
      <c r="T419" s="7"/>
      <c r="U419" s="7"/>
      <c r="V419" s="7"/>
      <c r="W419" s="7"/>
    </row>
    <row r="420" spans="1:23" ht="12.75" hidden="1" customHeight="1">
      <c r="A420" s="400"/>
      <c r="B420" s="57" t="s">
        <v>322</v>
      </c>
      <c r="C420" s="58" t="s">
        <v>54</v>
      </c>
      <c r="D420" s="59" t="s">
        <v>49</v>
      </c>
      <c r="E420" s="60" t="s">
        <v>72</v>
      </c>
      <c r="F420" s="81"/>
      <c r="G420" s="120"/>
      <c r="H420" s="58"/>
      <c r="I420" s="58"/>
      <c r="J420" s="58"/>
      <c r="K420" s="55"/>
      <c r="L420" s="55"/>
      <c r="M420" s="56"/>
      <c r="N420" s="56"/>
      <c r="O420" s="56"/>
      <c r="P420" s="56"/>
      <c r="Q420" s="7"/>
      <c r="R420" s="7"/>
      <c r="S420" s="7"/>
      <c r="T420" s="7"/>
      <c r="U420" s="7"/>
      <c r="V420" s="7"/>
      <c r="W420" s="7"/>
    </row>
    <row r="421" spans="1:23" ht="12.75" hidden="1" customHeight="1">
      <c r="A421" s="400"/>
      <c r="B421" s="57" t="s">
        <v>322</v>
      </c>
      <c r="C421" s="58" t="s">
        <v>54</v>
      </c>
      <c r="D421" s="59" t="s">
        <v>209</v>
      </c>
      <c r="E421" s="60" t="s">
        <v>176</v>
      </c>
      <c r="F421" s="81"/>
      <c r="G421" s="120"/>
      <c r="H421" s="58"/>
      <c r="I421" s="58"/>
      <c r="J421" s="58"/>
      <c r="K421" s="55"/>
      <c r="L421" s="55"/>
      <c r="M421" s="56"/>
      <c r="N421" s="56"/>
      <c r="O421" s="56"/>
      <c r="P421" s="56"/>
      <c r="Q421" s="7"/>
      <c r="R421" s="7"/>
      <c r="S421" s="7"/>
      <c r="T421" s="7"/>
      <c r="U421" s="7"/>
      <c r="V421" s="7"/>
      <c r="W421" s="7"/>
    </row>
    <row r="422" spans="1:23" ht="12.75" hidden="1" customHeight="1">
      <c r="A422" s="400"/>
      <c r="B422" s="57" t="s">
        <v>322</v>
      </c>
      <c r="C422" s="58" t="s">
        <v>54</v>
      </c>
      <c r="D422" s="59" t="s">
        <v>51</v>
      </c>
      <c r="E422" s="60" t="s">
        <v>235</v>
      </c>
      <c r="F422" s="81"/>
      <c r="G422" s="120"/>
      <c r="H422" s="58"/>
      <c r="I422" s="58"/>
      <c r="J422" s="58"/>
      <c r="K422" s="55"/>
      <c r="L422" s="55"/>
      <c r="M422" s="56"/>
      <c r="N422" s="56"/>
      <c r="O422" s="56"/>
      <c r="P422" s="56"/>
      <c r="Q422" s="7"/>
      <c r="R422" s="7"/>
      <c r="S422" s="7"/>
      <c r="T422" s="7"/>
      <c r="U422" s="7"/>
      <c r="V422" s="7"/>
      <c r="W422" s="7"/>
    </row>
    <row r="423" spans="1:23" ht="12.75" hidden="1" customHeight="1">
      <c r="A423" s="400"/>
      <c r="B423" s="57" t="s">
        <v>120</v>
      </c>
      <c r="C423" s="58" t="s">
        <v>42</v>
      </c>
      <c r="D423" s="59" t="s">
        <v>49</v>
      </c>
      <c r="E423" s="60" t="s">
        <v>205</v>
      </c>
      <c r="F423" s="81"/>
      <c r="G423" s="120"/>
      <c r="H423" s="58"/>
      <c r="I423" s="58"/>
      <c r="J423" s="58"/>
      <c r="K423" s="55"/>
      <c r="L423" s="55"/>
      <c r="M423" s="56"/>
      <c r="N423" s="56"/>
      <c r="O423" s="56"/>
      <c r="P423" s="56"/>
      <c r="Q423" s="7"/>
      <c r="R423" s="7"/>
      <c r="S423" s="7"/>
      <c r="T423" s="7"/>
      <c r="U423" s="7"/>
      <c r="V423" s="7"/>
      <c r="W423" s="7"/>
    </row>
    <row r="424" spans="1:23" ht="12.75" hidden="1" customHeight="1">
      <c r="A424" s="400"/>
      <c r="B424" s="57" t="s">
        <v>120</v>
      </c>
      <c r="C424" s="58" t="s">
        <v>42</v>
      </c>
      <c r="D424" s="59" t="s">
        <v>43</v>
      </c>
      <c r="E424" s="60" t="s">
        <v>240</v>
      </c>
      <c r="F424" s="81"/>
      <c r="G424" s="120"/>
      <c r="H424" s="58"/>
      <c r="I424" s="58"/>
      <c r="J424" s="58"/>
      <c r="K424" s="55"/>
      <c r="L424" s="55"/>
      <c r="M424" s="56"/>
      <c r="N424" s="56"/>
      <c r="O424" s="56"/>
      <c r="P424" s="56"/>
      <c r="Q424" s="7"/>
      <c r="R424" s="7"/>
      <c r="S424" s="7"/>
      <c r="T424" s="7"/>
      <c r="U424" s="7"/>
      <c r="V424" s="7"/>
      <c r="W424" s="7"/>
    </row>
    <row r="425" spans="1:23" ht="12.75" hidden="1" customHeight="1">
      <c r="A425" s="400"/>
      <c r="B425" s="57" t="s">
        <v>120</v>
      </c>
      <c r="C425" s="58" t="s">
        <v>42</v>
      </c>
      <c r="D425" s="59" t="s">
        <v>43</v>
      </c>
      <c r="E425" s="60" t="s">
        <v>121</v>
      </c>
      <c r="F425" s="81"/>
      <c r="G425" s="120"/>
      <c r="H425" s="58"/>
      <c r="I425" s="58"/>
      <c r="J425" s="58"/>
      <c r="K425" s="55"/>
      <c r="L425" s="55"/>
      <c r="M425" s="56"/>
      <c r="N425" s="56"/>
      <c r="O425" s="56"/>
      <c r="P425" s="56"/>
      <c r="Q425" s="7"/>
      <c r="R425" s="7"/>
      <c r="S425" s="7"/>
      <c r="T425" s="7"/>
      <c r="U425" s="7"/>
      <c r="V425" s="7"/>
      <c r="W425" s="7"/>
    </row>
    <row r="426" spans="1:23" ht="12.75" hidden="1" customHeight="1">
      <c r="A426" s="400"/>
      <c r="B426" s="57" t="s">
        <v>324</v>
      </c>
      <c r="C426" s="58" t="s">
        <v>108</v>
      </c>
      <c r="D426" s="59"/>
      <c r="E426" s="60"/>
      <c r="F426" s="81"/>
      <c r="G426" s="120"/>
      <c r="H426" s="58"/>
      <c r="I426" s="58"/>
      <c r="J426" s="58"/>
      <c r="K426" s="55"/>
      <c r="L426" s="55"/>
      <c r="M426" s="56"/>
      <c r="N426" s="56"/>
      <c r="O426" s="56"/>
      <c r="P426" s="56"/>
      <c r="Q426" s="7"/>
      <c r="R426" s="7"/>
      <c r="S426" s="7"/>
      <c r="T426" s="7"/>
      <c r="U426" s="7"/>
      <c r="V426" s="7"/>
      <c r="W426" s="7"/>
    </row>
    <row r="427" spans="1:23" ht="12.75" hidden="1" customHeight="1">
      <c r="A427" s="400"/>
      <c r="B427" s="57" t="s">
        <v>325</v>
      </c>
      <c r="C427" s="58" t="s">
        <v>108</v>
      </c>
      <c r="D427" s="59"/>
      <c r="E427" s="60"/>
      <c r="F427" s="81"/>
      <c r="G427" s="120"/>
      <c r="H427" s="58"/>
      <c r="I427" s="58"/>
      <c r="J427" s="58"/>
      <c r="K427" s="55"/>
      <c r="L427" s="55"/>
      <c r="M427" s="56"/>
      <c r="N427" s="56"/>
      <c r="O427" s="56"/>
      <c r="P427" s="56"/>
      <c r="Q427" s="7"/>
      <c r="R427" s="7"/>
      <c r="S427" s="7"/>
      <c r="T427" s="7"/>
      <c r="U427" s="7"/>
      <c r="V427" s="7"/>
      <c r="W427" s="7"/>
    </row>
    <row r="428" spans="1:23" ht="12.75" hidden="1" customHeight="1">
      <c r="A428" s="400"/>
      <c r="B428" s="57" t="s">
        <v>326</v>
      </c>
      <c r="C428" s="58" t="s">
        <v>108</v>
      </c>
      <c r="D428" s="59"/>
      <c r="E428" s="60"/>
      <c r="F428" s="81"/>
      <c r="G428" s="120"/>
      <c r="H428" s="58"/>
      <c r="I428" s="58"/>
      <c r="J428" s="58"/>
      <c r="K428" s="55"/>
      <c r="L428" s="55"/>
      <c r="M428" s="56"/>
      <c r="N428" s="56"/>
      <c r="O428" s="56"/>
      <c r="P428" s="56"/>
      <c r="Q428" s="7"/>
      <c r="R428" s="7"/>
      <c r="S428" s="7"/>
      <c r="T428" s="7"/>
      <c r="U428" s="7"/>
      <c r="V428" s="7"/>
      <c r="W428" s="7"/>
    </row>
    <row r="429" spans="1:23" ht="12.75" hidden="1" customHeight="1">
      <c r="A429" s="400"/>
      <c r="B429" s="57" t="s">
        <v>327</v>
      </c>
      <c r="C429" s="58" t="s">
        <v>108</v>
      </c>
      <c r="D429" s="59"/>
      <c r="E429" s="60"/>
      <c r="F429" s="81"/>
      <c r="G429" s="120"/>
      <c r="H429" s="58"/>
      <c r="I429" s="58"/>
      <c r="J429" s="58"/>
      <c r="K429" s="55"/>
      <c r="L429" s="55"/>
      <c r="M429" s="56"/>
      <c r="N429" s="56"/>
      <c r="O429" s="56"/>
      <c r="P429" s="56"/>
      <c r="Q429" s="7"/>
      <c r="R429" s="7"/>
      <c r="S429" s="7"/>
      <c r="T429" s="7"/>
      <c r="U429" s="7"/>
      <c r="V429" s="7"/>
      <c r="W429" s="7"/>
    </row>
    <row r="430" spans="1:23" ht="12.75" hidden="1" customHeight="1">
      <c r="A430" s="400"/>
      <c r="B430" s="57" t="s">
        <v>328</v>
      </c>
      <c r="C430" s="58" t="s">
        <v>108</v>
      </c>
      <c r="D430" s="59"/>
      <c r="E430" s="60"/>
      <c r="F430" s="81"/>
      <c r="G430" s="120"/>
      <c r="H430" s="58"/>
      <c r="I430" s="58"/>
      <c r="J430" s="58"/>
      <c r="K430" s="55"/>
      <c r="L430" s="55"/>
      <c r="M430" s="56"/>
      <c r="N430" s="56"/>
      <c r="O430" s="56"/>
      <c r="P430" s="56"/>
      <c r="Q430" s="7"/>
      <c r="R430" s="7"/>
      <c r="S430" s="7"/>
      <c r="T430" s="7"/>
      <c r="U430" s="7"/>
      <c r="V430" s="7"/>
      <c r="W430" s="7"/>
    </row>
    <row r="431" spans="1:23" ht="12.75" hidden="1" customHeight="1">
      <c r="A431" s="400"/>
      <c r="B431" s="57" t="s">
        <v>329</v>
      </c>
      <c r="C431" s="58" t="s">
        <v>42</v>
      </c>
      <c r="D431" s="59" t="s">
        <v>79</v>
      </c>
      <c r="E431" s="60"/>
      <c r="F431" s="81"/>
      <c r="G431" s="120"/>
      <c r="H431" s="58"/>
      <c r="I431" s="58"/>
      <c r="J431" s="58"/>
      <c r="K431" s="55"/>
      <c r="L431" s="55"/>
      <c r="M431" s="56"/>
      <c r="N431" s="56"/>
      <c r="O431" s="56"/>
      <c r="P431" s="56"/>
      <c r="Q431" s="7"/>
      <c r="R431" s="7"/>
      <c r="S431" s="7"/>
      <c r="T431" s="7"/>
      <c r="U431" s="7"/>
      <c r="V431" s="7"/>
      <c r="W431" s="7"/>
    </row>
    <row r="432" spans="1:23" ht="12.75" hidden="1" customHeight="1">
      <c r="A432" s="400"/>
      <c r="B432" s="57" t="s">
        <v>329</v>
      </c>
      <c r="C432" s="58" t="s">
        <v>42</v>
      </c>
      <c r="D432" s="59" t="s">
        <v>159</v>
      </c>
      <c r="E432" s="60"/>
      <c r="F432" s="81"/>
      <c r="G432" s="120"/>
      <c r="H432" s="58"/>
      <c r="I432" s="58"/>
      <c r="J432" s="58"/>
      <c r="K432" s="55"/>
      <c r="L432" s="55"/>
      <c r="M432" s="56"/>
      <c r="N432" s="56"/>
      <c r="O432" s="56"/>
      <c r="P432" s="56"/>
      <c r="Q432" s="7"/>
      <c r="R432" s="7"/>
      <c r="S432" s="7"/>
      <c r="T432" s="7"/>
      <c r="U432" s="7"/>
      <c r="V432" s="7"/>
      <c r="W432" s="7"/>
    </row>
    <row r="433" spans="1:23" ht="12.75" hidden="1" customHeight="1">
      <c r="A433" s="400"/>
      <c r="B433" s="57"/>
      <c r="C433" s="58" t="s">
        <v>42</v>
      </c>
      <c r="D433" s="59" t="s">
        <v>126</v>
      </c>
      <c r="E433" s="60"/>
      <c r="F433" s="81"/>
      <c r="G433" s="120"/>
      <c r="H433" s="58"/>
      <c r="I433" s="58"/>
      <c r="J433" s="58"/>
      <c r="K433" s="55"/>
      <c r="L433" s="55"/>
      <c r="M433" s="56"/>
      <c r="N433" s="56"/>
      <c r="O433" s="56"/>
      <c r="P433" s="56"/>
      <c r="Q433" s="7"/>
      <c r="R433" s="7"/>
      <c r="S433" s="7"/>
      <c r="T433" s="7"/>
      <c r="U433" s="7"/>
      <c r="V433" s="7"/>
      <c r="W433" s="7"/>
    </row>
    <row r="434" spans="1:23" ht="12.75" hidden="1" customHeight="1">
      <c r="A434" s="400"/>
      <c r="B434" s="57" t="s">
        <v>330</v>
      </c>
      <c r="C434" s="58" t="s">
        <v>54</v>
      </c>
      <c r="D434" s="59" t="s">
        <v>331</v>
      </c>
      <c r="E434" s="60"/>
      <c r="F434" s="81"/>
      <c r="G434" s="120"/>
      <c r="H434" s="58"/>
      <c r="I434" s="58"/>
      <c r="J434" s="58"/>
      <c r="K434" s="55"/>
      <c r="L434" s="55"/>
      <c r="M434" s="56"/>
      <c r="N434" s="56"/>
      <c r="O434" s="56"/>
      <c r="P434" s="56"/>
      <c r="Q434" s="7"/>
      <c r="R434" s="7"/>
      <c r="S434" s="7"/>
      <c r="T434" s="7"/>
      <c r="U434" s="7"/>
      <c r="V434" s="7"/>
      <c r="W434" s="7"/>
    </row>
    <row r="435" spans="1:23" ht="12.75" hidden="1" customHeight="1">
      <c r="A435" s="400"/>
      <c r="B435" s="57" t="s">
        <v>138</v>
      </c>
      <c r="C435" s="58" t="s">
        <v>54</v>
      </c>
      <c r="D435" s="59" t="s">
        <v>126</v>
      </c>
      <c r="E435" s="60"/>
      <c r="F435" s="81"/>
      <c r="G435" s="120"/>
      <c r="H435" s="58"/>
      <c r="I435" s="58"/>
      <c r="J435" s="58"/>
      <c r="K435" s="55"/>
      <c r="L435" s="55"/>
      <c r="M435" s="56"/>
      <c r="N435" s="56"/>
      <c r="O435" s="56"/>
      <c r="P435" s="56"/>
      <c r="Q435" s="7"/>
      <c r="R435" s="7"/>
      <c r="S435" s="7"/>
      <c r="T435" s="7"/>
      <c r="U435" s="7"/>
      <c r="V435" s="7"/>
      <c r="W435" s="7"/>
    </row>
    <row r="436" spans="1:23" ht="12.75" hidden="1" customHeight="1">
      <c r="A436" s="400"/>
      <c r="B436" s="57" t="s">
        <v>82</v>
      </c>
      <c r="C436" s="59" t="s">
        <v>332</v>
      </c>
      <c r="D436" s="59" t="s">
        <v>332</v>
      </c>
      <c r="E436" s="60"/>
      <c r="F436" s="81"/>
      <c r="G436" s="120"/>
      <c r="H436" s="58"/>
      <c r="I436" s="58"/>
      <c r="J436" s="58"/>
      <c r="K436" s="55"/>
      <c r="L436" s="55"/>
      <c r="M436" s="56"/>
      <c r="N436" s="56"/>
      <c r="O436" s="56"/>
      <c r="P436" s="56"/>
      <c r="Q436" s="7"/>
      <c r="R436" s="7"/>
      <c r="S436" s="7"/>
      <c r="T436" s="7"/>
      <c r="U436" s="7"/>
      <c r="V436" s="7"/>
      <c r="W436" s="7"/>
    </row>
    <row r="437" spans="1:23" ht="12.75" hidden="1" customHeight="1">
      <c r="A437" s="400"/>
      <c r="B437" s="57" t="s">
        <v>82</v>
      </c>
      <c r="C437" s="58" t="s">
        <v>58</v>
      </c>
      <c r="D437" s="59" t="s">
        <v>58</v>
      </c>
      <c r="E437" s="60" t="s">
        <v>84</v>
      </c>
      <c r="F437" s="81"/>
      <c r="G437" s="120"/>
      <c r="H437" s="58"/>
      <c r="I437" s="58"/>
      <c r="J437" s="58"/>
      <c r="K437" s="55"/>
      <c r="L437" s="55"/>
      <c r="M437" s="56"/>
      <c r="N437" s="56"/>
      <c r="O437" s="56"/>
      <c r="P437" s="56"/>
      <c r="Q437" s="7"/>
      <c r="R437" s="7"/>
      <c r="S437" s="7"/>
      <c r="T437" s="7"/>
      <c r="U437" s="7"/>
      <c r="V437" s="7"/>
      <c r="W437" s="7"/>
    </row>
    <row r="438" spans="1:23" ht="12.75" hidden="1" customHeight="1">
      <c r="A438" s="400"/>
      <c r="B438" s="57"/>
      <c r="C438" s="58" t="s">
        <v>49</v>
      </c>
      <c r="D438" s="59" t="s">
        <v>49</v>
      </c>
      <c r="E438" s="60"/>
      <c r="F438" s="81"/>
      <c r="G438" s="120"/>
      <c r="H438" s="58"/>
      <c r="I438" s="58"/>
      <c r="J438" s="58"/>
      <c r="K438" s="55"/>
      <c r="L438" s="55"/>
      <c r="M438" s="56"/>
      <c r="N438" s="56"/>
      <c r="O438" s="56"/>
      <c r="P438" s="56"/>
      <c r="Q438" s="7"/>
      <c r="R438" s="7"/>
      <c r="S438" s="7"/>
      <c r="T438" s="7"/>
      <c r="U438" s="7"/>
      <c r="V438" s="7"/>
      <c r="W438" s="7"/>
    </row>
    <row r="439" spans="1:23" ht="12.75" hidden="1" customHeight="1">
      <c r="A439" s="400"/>
      <c r="B439" s="57" t="s">
        <v>118</v>
      </c>
      <c r="C439" s="58" t="s">
        <v>42</v>
      </c>
      <c r="D439" s="59" t="s">
        <v>193</v>
      </c>
      <c r="E439" s="60"/>
      <c r="F439" s="81"/>
      <c r="G439" s="120"/>
      <c r="H439" s="58"/>
      <c r="I439" s="58"/>
      <c r="J439" s="58"/>
      <c r="K439" s="55"/>
      <c r="L439" s="55"/>
      <c r="M439" s="56"/>
      <c r="N439" s="56"/>
      <c r="O439" s="56"/>
      <c r="P439" s="56"/>
      <c r="Q439" s="7"/>
      <c r="R439" s="7"/>
      <c r="S439" s="7"/>
      <c r="T439" s="7"/>
      <c r="U439" s="7"/>
      <c r="V439" s="7"/>
      <c r="W439" s="7"/>
    </row>
    <row r="440" spans="1:23" ht="12.75" hidden="1" customHeight="1">
      <c r="A440" s="400"/>
      <c r="B440" s="57"/>
      <c r="C440" s="58" t="s">
        <v>42</v>
      </c>
      <c r="D440" s="59" t="s">
        <v>49</v>
      </c>
      <c r="E440" s="60"/>
      <c r="F440" s="81"/>
      <c r="G440" s="120"/>
      <c r="H440" s="58"/>
      <c r="I440" s="58"/>
      <c r="J440" s="58"/>
      <c r="K440" s="55"/>
      <c r="L440" s="55"/>
      <c r="M440" s="56"/>
      <c r="N440" s="56"/>
      <c r="O440" s="56"/>
      <c r="P440" s="56"/>
      <c r="Q440" s="7"/>
      <c r="R440" s="7"/>
      <c r="S440" s="7"/>
      <c r="T440" s="7"/>
      <c r="U440" s="7"/>
      <c r="V440" s="7"/>
      <c r="W440" s="7"/>
    </row>
    <row r="441" spans="1:23" ht="12.75" hidden="1" customHeight="1">
      <c r="A441" s="400"/>
      <c r="B441" s="57"/>
      <c r="C441" s="58" t="s">
        <v>42</v>
      </c>
      <c r="D441" s="59" t="s">
        <v>51</v>
      </c>
      <c r="E441" s="60"/>
      <c r="F441" s="81"/>
      <c r="G441" s="120"/>
      <c r="H441" s="58"/>
      <c r="I441" s="58"/>
      <c r="J441" s="58"/>
      <c r="K441" s="55"/>
      <c r="L441" s="55"/>
      <c r="M441" s="56"/>
      <c r="N441" s="56"/>
      <c r="O441" s="56"/>
      <c r="P441" s="56"/>
      <c r="Q441" s="7"/>
      <c r="R441" s="7"/>
      <c r="S441" s="7"/>
      <c r="T441" s="7"/>
      <c r="U441" s="7"/>
      <c r="V441" s="7"/>
      <c r="W441" s="7"/>
    </row>
    <row r="442" spans="1:23" ht="12.75" hidden="1" customHeight="1">
      <c r="A442" s="400"/>
      <c r="B442" s="57" t="s">
        <v>333</v>
      </c>
      <c r="C442" s="58" t="s">
        <v>42</v>
      </c>
      <c r="D442" s="59" t="s">
        <v>175</v>
      </c>
      <c r="E442" s="60" t="s">
        <v>176</v>
      </c>
      <c r="F442" s="81"/>
      <c r="G442" s="120"/>
      <c r="H442" s="58"/>
      <c r="I442" s="58"/>
      <c r="J442" s="58"/>
      <c r="K442" s="55"/>
      <c r="L442" s="55"/>
      <c r="M442" s="56"/>
      <c r="N442" s="56"/>
      <c r="O442" s="56"/>
      <c r="P442" s="56"/>
      <c r="Q442" s="7"/>
      <c r="R442" s="7"/>
      <c r="S442" s="7"/>
      <c r="T442" s="7"/>
      <c r="U442" s="7"/>
      <c r="V442" s="7"/>
      <c r="W442" s="7"/>
    </row>
    <row r="443" spans="1:23" ht="12.75" hidden="1" customHeight="1">
      <c r="A443" s="400"/>
      <c r="B443" s="57" t="s">
        <v>174</v>
      </c>
      <c r="C443" s="58" t="s">
        <v>54</v>
      </c>
      <c r="D443" s="59" t="s">
        <v>58</v>
      </c>
      <c r="E443" s="60" t="s">
        <v>73</v>
      </c>
      <c r="F443" s="81"/>
      <c r="G443" s="120"/>
      <c r="H443" s="58"/>
      <c r="I443" s="58"/>
      <c r="J443" s="58"/>
      <c r="K443" s="55"/>
      <c r="L443" s="55"/>
      <c r="M443" s="56"/>
      <c r="N443" s="56"/>
      <c r="O443" s="56"/>
      <c r="P443" s="56"/>
      <c r="Q443" s="7"/>
      <c r="R443" s="7"/>
      <c r="S443" s="7"/>
      <c r="T443" s="7"/>
      <c r="U443" s="7"/>
      <c r="V443" s="7"/>
      <c r="W443" s="7"/>
    </row>
    <row r="444" spans="1:23" ht="12.75" hidden="1" customHeight="1">
      <c r="A444" s="400"/>
      <c r="B444" s="57" t="s">
        <v>174</v>
      </c>
      <c r="C444" s="58" t="s">
        <v>54</v>
      </c>
      <c r="D444" s="59" t="s">
        <v>51</v>
      </c>
      <c r="E444" s="60" t="s">
        <v>235</v>
      </c>
      <c r="F444" s="81"/>
      <c r="G444" s="120"/>
      <c r="H444" s="58"/>
      <c r="I444" s="58"/>
      <c r="J444" s="58"/>
      <c r="K444" s="55"/>
      <c r="L444" s="55"/>
      <c r="M444" s="56"/>
      <c r="N444" s="56"/>
      <c r="O444" s="56"/>
      <c r="P444" s="56"/>
      <c r="Q444" s="7"/>
      <c r="R444" s="7"/>
      <c r="S444" s="7"/>
      <c r="T444" s="7"/>
      <c r="U444" s="7"/>
      <c r="V444" s="7"/>
      <c r="W444" s="7"/>
    </row>
    <row r="445" spans="1:23" ht="12.75" hidden="1" customHeight="1">
      <c r="A445" s="400"/>
      <c r="B445" s="57" t="s">
        <v>187</v>
      </c>
      <c r="C445" s="58" t="s">
        <v>42</v>
      </c>
      <c r="D445" s="59" t="s">
        <v>43</v>
      </c>
      <c r="E445" s="60" t="s">
        <v>240</v>
      </c>
      <c r="F445" s="81"/>
      <c r="G445" s="120"/>
      <c r="H445" s="58"/>
      <c r="I445" s="58"/>
      <c r="J445" s="58"/>
      <c r="K445" s="55"/>
      <c r="L445" s="55"/>
      <c r="M445" s="56"/>
      <c r="N445" s="56"/>
      <c r="O445" s="56"/>
      <c r="P445" s="56"/>
      <c r="Q445" s="7"/>
      <c r="R445" s="7"/>
      <c r="S445" s="7"/>
      <c r="T445" s="7"/>
      <c r="U445" s="7"/>
      <c r="V445" s="7"/>
      <c r="W445" s="7"/>
    </row>
    <row r="446" spans="1:23" ht="12.75" hidden="1" customHeight="1">
      <c r="A446" s="400"/>
      <c r="B446" s="57" t="s">
        <v>303</v>
      </c>
      <c r="C446" s="58" t="s">
        <v>76</v>
      </c>
      <c r="D446" s="59" t="s">
        <v>49</v>
      </c>
      <c r="E446" s="60" t="s">
        <v>230</v>
      </c>
      <c r="F446" s="81"/>
      <c r="G446" s="120"/>
      <c r="H446" s="58"/>
      <c r="I446" s="58"/>
      <c r="J446" s="58"/>
      <c r="K446" s="55"/>
      <c r="L446" s="55"/>
      <c r="M446" s="56"/>
      <c r="N446" s="56"/>
      <c r="O446" s="56"/>
      <c r="P446" s="56"/>
      <c r="Q446" s="7"/>
      <c r="R446" s="7"/>
      <c r="S446" s="7"/>
      <c r="T446" s="7"/>
      <c r="U446" s="7"/>
      <c r="V446" s="7"/>
      <c r="W446" s="7"/>
    </row>
    <row r="447" spans="1:23" ht="12.75" hidden="1" customHeight="1">
      <c r="A447" s="400"/>
      <c r="B447" s="57" t="s">
        <v>334</v>
      </c>
      <c r="C447" s="58" t="s">
        <v>76</v>
      </c>
      <c r="D447" s="59" t="s">
        <v>49</v>
      </c>
      <c r="E447" s="60" t="s">
        <v>230</v>
      </c>
      <c r="F447" s="81"/>
      <c r="G447" s="120"/>
      <c r="H447" s="58"/>
      <c r="I447" s="58"/>
      <c r="J447" s="58"/>
      <c r="K447" s="55"/>
      <c r="L447" s="55"/>
      <c r="M447" s="56"/>
      <c r="N447" s="56"/>
      <c r="O447" s="56"/>
      <c r="P447" s="56"/>
      <c r="Q447" s="7"/>
      <c r="R447" s="7"/>
      <c r="S447" s="7"/>
      <c r="T447" s="7"/>
      <c r="U447" s="7"/>
      <c r="V447" s="7"/>
      <c r="W447" s="7"/>
    </row>
    <row r="448" spans="1:23" ht="12.75" hidden="1" customHeight="1">
      <c r="A448" s="400"/>
      <c r="B448" s="57" t="s">
        <v>335</v>
      </c>
      <c r="C448" s="58" t="s">
        <v>76</v>
      </c>
      <c r="D448" s="59" t="s">
        <v>51</v>
      </c>
      <c r="E448" s="60" t="s">
        <v>235</v>
      </c>
      <c r="F448" s="81"/>
      <c r="G448" s="120"/>
      <c r="H448" s="58"/>
      <c r="I448" s="58"/>
      <c r="J448" s="58"/>
      <c r="K448" s="55"/>
      <c r="L448" s="55"/>
      <c r="M448" s="56"/>
      <c r="N448" s="56"/>
      <c r="O448" s="56"/>
      <c r="P448" s="56"/>
      <c r="Q448" s="7"/>
      <c r="R448" s="7"/>
      <c r="S448" s="7"/>
      <c r="T448" s="7"/>
      <c r="U448" s="7"/>
      <c r="V448" s="7"/>
      <c r="W448" s="7"/>
    </row>
    <row r="449" spans="1:23" ht="12.75" hidden="1" customHeight="1">
      <c r="A449" s="400"/>
      <c r="B449" s="57" t="s">
        <v>115</v>
      </c>
      <c r="C449" s="58" t="s">
        <v>42</v>
      </c>
      <c r="D449" s="59" t="s">
        <v>43</v>
      </c>
      <c r="E449" s="60" t="s">
        <v>240</v>
      </c>
      <c r="F449" s="81"/>
      <c r="G449" s="120"/>
      <c r="H449" s="58"/>
      <c r="I449" s="58"/>
      <c r="J449" s="58"/>
      <c r="K449" s="55"/>
      <c r="L449" s="55"/>
      <c r="M449" s="56"/>
      <c r="N449" s="56"/>
      <c r="O449" s="56"/>
      <c r="P449" s="56"/>
      <c r="Q449" s="7"/>
      <c r="R449" s="7"/>
      <c r="S449" s="7"/>
      <c r="T449" s="7"/>
      <c r="U449" s="7"/>
      <c r="V449" s="7"/>
      <c r="W449" s="7"/>
    </row>
    <row r="450" spans="1:23" ht="12.75" hidden="1" customHeight="1">
      <c r="A450" s="400"/>
      <c r="B450" s="57" t="s">
        <v>336</v>
      </c>
      <c r="C450" s="58" t="s">
        <v>54</v>
      </c>
      <c r="D450" s="59" t="s">
        <v>43</v>
      </c>
      <c r="E450" s="60" t="s">
        <v>240</v>
      </c>
      <c r="F450" s="81"/>
      <c r="G450" s="120"/>
      <c r="H450" s="58"/>
      <c r="I450" s="58"/>
      <c r="J450" s="58"/>
      <c r="K450" s="55"/>
      <c r="L450" s="55"/>
      <c r="M450" s="56"/>
      <c r="N450" s="56"/>
      <c r="O450" s="56"/>
      <c r="P450" s="56"/>
      <c r="Q450" s="7"/>
      <c r="R450" s="7"/>
      <c r="S450" s="7"/>
      <c r="T450" s="7"/>
      <c r="U450" s="7"/>
      <c r="V450" s="7"/>
      <c r="W450" s="7"/>
    </row>
    <row r="451" spans="1:23" ht="12.75" hidden="1" customHeight="1">
      <c r="A451" s="400"/>
      <c r="B451" s="57" t="s">
        <v>336</v>
      </c>
      <c r="C451" s="58" t="s">
        <v>54</v>
      </c>
      <c r="D451" s="59" t="s">
        <v>122</v>
      </c>
      <c r="E451" s="60" t="s">
        <v>316</v>
      </c>
      <c r="F451" s="81"/>
      <c r="G451" s="120"/>
      <c r="H451" s="58"/>
      <c r="I451" s="58"/>
      <c r="J451" s="58"/>
      <c r="K451" s="55"/>
      <c r="L451" s="55"/>
      <c r="M451" s="56"/>
      <c r="N451" s="56"/>
      <c r="O451" s="56"/>
      <c r="P451" s="56"/>
      <c r="Q451" s="7"/>
      <c r="R451" s="7"/>
      <c r="S451" s="7"/>
      <c r="T451" s="7"/>
      <c r="U451" s="7"/>
      <c r="V451" s="7"/>
      <c r="W451" s="7"/>
    </row>
    <row r="452" spans="1:23" ht="12.75" hidden="1" customHeight="1">
      <c r="A452" s="400"/>
      <c r="B452" s="57"/>
      <c r="C452" s="58" t="s">
        <v>54</v>
      </c>
      <c r="D452" s="59" t="s">
        <v>337</v>
      </c>
      <c r="E452" s="60"/>
      <c r="F452" s="81"/>
      <c r="G452" s="120"/>
      <c r="H452" s="58"/>
      <c r="I452" s="58"/>
      <c r="J452" s="58"/>
      <c r="K452" s="55"/>
      <c r="L452" s="55"/>
      <c r="M452" s="56"/>
      <c r="N452" s="56"/>
      <c r="O452" s="56"/>
      <c r="P452" s="56"/>
      <c r="Q452" s="7"/>
      <c r="R452" s="7"/>
      <c r="S452" s="7"/>
      <c r="T452" s="7"/>
      <c r="U452" s="7"/>
      <c r="V452" s="7"/>
      <c r="W452" s="7"/>
    </row>
    <row r="453" spans="1:23" ht="12.75" hidden="1" customHeight="1">
      <c r="A453" s="400"/>
      <c r="B453" s="57" t="s">
        <v>338</v>
      </c>
      <c r="C453" s="58" t="s">
        <v>54</v>
      </c>
      <c r="D453" s="59" t="s">
        <v>79</v>
      </c>
      <c r="E453" s="60" t="s">
        <v>240</v>
      </c>
      <c r="F453" s="81"/>
      <c r="G453" s="120"/>
      <c r="H453" s="58"/>
      <c r="I453" s="58"/>
      <c r="J453" s="58"/>
      <c r="K453" s="55"/>
      <c r="L453" s="55"/>
      <c r="M453" s="56"/>
      <c r="N453" s="56"/>
      <c r="O453" s="56"/>
      <c r="P453" s="56"/>
      <c r="Q453" s="7"/>
      <c r="R453" s="7"/>
      <c r="S453" s="7"/>
      <c r="T453" s="7"/>
      <c r="U453" s="7"/>
      <c r="V453" s="7"/>
      <c r="W453" s="7"/>
    </row>
    <row r="454" spans="1:23" ht="12.75" hidden="1" customHeight="1">
      <c r="A454" s="400"/>
      <c r="B454" s="57" t="s">
        <v>338</v>
      </c>
      <c r="C454" s="58" t="s">
        <v>54</v>
      </c>
      <c r="D454" s="59" t="s">
        <v>226</v>
      </c>
      <c r="E454" s="60" t="s">
        <v>183</v>
      </c>
      <c r="F454" s="81"/>
      <c r="G454" s="120"/>
      <c r="H454" s="58"/>
      <c r="I454" s="58"/>
      <c r="J454" s="58"/>
      <c r="K454" s="55"/>
      <c r="L454" s="55"/>
      <c r="M454" s="56"/>
      <c r="N454" s="56"/>
      <c r="O454" s="56"/>
      <c r="P454" s="56"/>
      <c r="Q454" s="7"/>
      <c r="R454" s="7"/>
      <c r="S454" s="7"/>
      <c r="T454" s="7"/>
      <c r="U454" s="7"/>
      <c r="V454" s="7"/>
      <c r="W454" s="7"/>
    </row>
    <row r="455" spans="1:23" ht="12.75" hidden="1" customHeight="1">
      <c r="A455" s="400"/>
      <c r="B455" s="57" t="s">
        <v>338</v>
      </c>
      <c r="C455" s="58" t="s">
        <v>54</v>
      </c>
      <c r="D455" s="59" t="s">
        <v>226</v>
      </c>
      <c r="E455" s="60" t="s">
        <v>339</v>
      </c>
      <c r="F455" s="81"/>
      <c r="G455" s="120"/>
      <c r="H455" s="58"/>
      <c r="I455" s="58"/>
      <c r="J455" s="58"/>
      <c r="K455" s="55"/>
      <c r="L455" s="55"/>
      <c r="M455" s="56"/>
      <c r="N455" s="56"/>
      <c r="O455" s="56"/>
      <c r="P455" s="56"/>
      <c r="Q455" s="7"/>
      <c r="R455" s="7"/>
      <c r="S455" s="7"/>
      <c r="T455" s="7"/>
      <c r="U455" s="7"/>
      <c r="V455" s="7"/>
      <c r="W455" s="7"/>
    </row>
    <row r="456" spans="1:23" ht="12.75" hidden="1" customHeight="1">
      <c r="A456" s="400"/>
      <c r="B456" s="57" t="s">
        <v>338</v>
      </c>
      <c r="C456" s="58" t="s">
        <v>54</v>
      </c>
      <c r="D456" s="59" t="s">
        <v>159</v>
      </c>
      <c r="E456" s="60" t="s">
        <v>340</v>
      </c>
      <c r="F456" s="81"/>
      <c r="G456" s="120"/>
      <c r="H456" s="58"/>
      <c r="I456" s="58"/>
      <c r="J456" s="58"/>
      <c r="K456" s="55"/>
      <c r="L456" s="55"/>
      <c r="M456" s="56"/>
      <c r="N456" s="56"/>
      <c r="O456" s="56"/>
      <c r="P456" s="56"/>
      <c r="Q456" s="7"/>
      <c r="R456" s="7"/>
      <c r="S456" s="7"/>
      <c r="T456" s="7"/>
      <c r="U456" s="7"/>
      <c r="V456" s="7"/>
      <c r="W456" s="7"/>
    </row>
    <row r="457" spans="1:23" ht="12.75" hidden="1" customHeight="1">
      <c r="A457" s="400"/>
      <c r="B457" s="57" t="s">
        <v>338</v>
      </c>
      <c r="C457" s="58" t="s">
        <v>54</v>
      </c>
      <c r="D457" s="59" t="s">
        <v>341</v>
      </c>
      <c r="E457" s="60" t="s">
        <v>342</v>
      </c>
      <c r="F457" s="81"/>
      <c r="G457" s="120"/>
      <c r="H457" s="58"/>
      <c r="I457" s="58"/>
      <c r="J457" s="58"/>
      <c r="K457" s="55"/>
      <c r="L457" s="55"/>
      <c r="M457" s="56"/>
      <c r="N457" s="56"/>
      <c r="O457" s="56"/>
      <c r="P457" s="56"/>
      <c r="Q457" s="7"/>
      <c r="R457" s="7"/>
      <c r="S457" s="7"/>
      <c r="T457" s="7"/>
      <c r="U457" s="7"/>
      <c r="V457" s="7"/>
      <c r="W457" s="7"/>
    </row>
    <row r="458" spans="1:23" ht="12.75" hidden="1" customHeight="1">
      <c r="A458" s="400"/>
      <c r="B458" s="57" t="s">
        <v>338</v>
      </c>
      <c r="C458" s="58" t="s">
        <v>54</v>
      </c>
      <c r="D458" s="59" t="s">
        <v>159</v>
      </c>
      <c r="E458" s="60" t="s">
        <v>198</v>
      </c>
      <c r="F458" s="81"/>
      <c r="G458" s="120"/>
      <c r="H458" s="58"/>
      <c r="I458" s="58"/>
      <c r="J458" s="58"/>
      <c r="K458" s="55"/>
      <c r="L458" s="55"/>
      <c r="M458" s="56"/>
      <c r="N458" s="56"/>
      <c r="O458" s="56"/>
      <c r="P458" s="56"/>
      <c r="Q458" s="7"/>
      <c r="R458" s="7"/>
      <c r="S458" s="7"/>
      <c r="T458" s="7"/>
      <c r="U458" s="7"/>
      <c r="V458" s="7"/>
      <c r="W458" s="7"/>
    </row>
    <row r="459" spans="1:23" ht="12.75" hidden="1" customHeight="1">
      <c r="A459" s="400"/>
      <c r="B459" s="57" t="s">
        <v>338</v>
      </c>
      <c r="C459" s="58" t="s">
        <v>54</v>
      </c>
      <c r="D459" s="59" t="s">
        <v>43</v>
      </c>
      <c r="E459" s="60" t="s">
        <v>240</v>
      </c>
      <c r="F459" s="81"/>
      <c r="G459" s="120"/>
      <c r="H459" s="58"/>
      <c r="I459" s="58"/>
      <c r="J459" s="58"/>
      <c r="K459" s="55"/>
      <c r="L459" s="55"/>
      <c r="M459" s="56"/>
      <c r="N459" s="56"/>
      <c r="O459" s="56"/>
      <c r="P459" s="56"/>
      <c r="Q459" s="7"/>
      <c r="R459" s="7"/>
      <c r="S459" s="7"/>
      <c r="T459" s="7"/>
      <c r="U459" s="7"/>
      <c r="V459" s="7"/>
      <c r="W459" s="7"/>
    </row>
    <row r="460" spans="1:23" ht="12.75" hidden="1" customHeight="1">
      <c r="A460" s="400"/>
      <c r="B460" s="57"/>
      <c r="C460" s="58" t="s">
        <v>54</v>
      </c>
      <c r="D460" s="59" t="s">
        <v>126</v>
      </c>
      <c r="E460" s="60" t="s">
        <v>205</v>
      </c>
      <c r="F460" s="81"/>
      <c r="G460" s="120"/>
      <c r="H460" s="58"/>
      <c r="I460" s="58"/>
      <c r="J460" s="58"/>
      <c r="K460" s="55"/>
      <c r="L460" s="55"/>
      <c r="M460" s="56"/>
      <c r="N460" s="56"/>
      <c r="O460" s="56"/>
      <c r="P460" s="56"/>
      <c r="Q460" s="7"/>
      <c r="R460" s="7"/>
      <c r="S460" s="7"/>
      <c r="T460" s="7"/>
      <c r="U460" s="7"/>
      <c r="V460" s="7"/>
      <c r="W460" s="7"/>
    </row>
    <row r="461" spans="1:23" ht="12.75" hidden="1" customHeight="1">
      <c r="A461" s="400"/>
      <c r="B461" s="57" t="s">
        <v>343</v>
      </c>
      <c r="C461" s="58" t="s">
        <v>42</v>
      </c>
      <c r="D461" s="59" t="s">
        <v>126</v>
      </c>
      <c r="E461" s="60" t="s">
        <v>205</v>
      </c>
      <c r="F461" s="81"/>
      <c r="G461" s="120"/>
      <c r="H461" s="58"/>
      <c r="I461" s="58"/>
      <c r="J461" s="58"/>
      <c r="K461" s="55"/>
      <c r="L461" s="55"/>
      <c r="M461" s="56"/>
      <c r="N461" s="56"/>
      <c r="O461" s="56"/>
      <c r="P461" s="56"/>
      <c r="Q461" s="7"/>
      <c r="R461" s="7"/>
      <c r="S461" s="7"/>
      <c r="T461" s="7"/>
      <c r="U461" s="7"/>
      <c r="V461" s="7"/>
      <c r="W461" s="7"/>
    </row>
    <row r="462" spans="1:23" ht="12.75" hidden="1" customHeight="1">
      <c r="A462" s="400"/>
      <c r="B462" s="57" t="s">
        <v>343</v>
      </c>
      <c r="C462" s="58" t="s">
        <v>42</v>
      </c>
      <c r="D462" s="59" t="s">
        <v>226</v>
      </c>
      <c r="E462" s="60" t="s">
        <v>339</v>
      </c>
      <c r="F462" s="81"/>
      <c r="G462" s="120"/>
      <c r="H462" s="58"/>
      <c r="I462" s="58"/>
      <c r="J462" s="58"/>
      <c r="K462" s="55"/>
      <c r="L462" s="55"/>
      <c r="M462" s="56"/>
      <c r="N462" s="56"/>
      <c r="O462" s="56"/>
      <c r="P462" s="56"/>
      <c r="Q462" s="7"/>
      <c r="R462" s="7"/>
      <c r="S462" s="7"/>
      <c r="T462" s="7"/>
      <c r="U462" s="7"/>
      <c r="V462" s="7"/>
      <c r="W462" s="7"/>
    </row>
    <row r="463" spans="1:23" ht="12.75" hidden="1" customHeight="1">
      <c r="A463" s="400"/>
      <c r="B463" s="57" t="s">
        <v>343</v>
      </c>
      <c r="C463" s="58" t="s">
        <v>42</v>
      </c>
      <c r="D463" s="59" t="s">
        <v>332</v>
      </c>
      <c r="E463" s="60" t="s">
        <v>342</v>
      </c>
      <c r="F463" s="81"/>
      <c r="G463" s="120"/>
      <c r="H463" s="58"/>
      <c r="I463" s="58"/>
      <c r="J463" s="58"/>
      <c r="K463" s="55"/>
      <c r="L463" s="55"/>
      <c r="M463" s="56"/>
      <c r="N463" s="56"/>
      <c r="O463" s="56"/>
      <c r="P463" s="56"/>
      <c r="Q463" s="7"/>
      <c r="R463" s="7"/>
      <c r="S463" s="7"/>
      <c r="T463" s="7"/>
      <c r="U463" s="7"/>
      <c r="V463" s="7"/>
      <c r="W463" s="7"/>
    </row>
    <row r="464" spans="1:23" ht="12.75" hidden="1" customHeight="1">
      <c r="A464" s="400"/>
      <c r="B464" s="57" t="s">
        <v>344</v>
      </c>
      <c r="C464" s="58" t="s">
        <v>42</v>
      </c>
      <c r="D464" s="59" t="s">
        <v>345</v>
      </c>
      <c r="E464" s="60"/>
      <c r="F464" s="81"/>
      <c r="G464" s="120"/>
      <c r="H464" s="58"/>
      <c r="I464" s="58"/>
      <c r="J464" s="58"/>
      <c r="K464" s="55"/>
      <c r="L464" s="55"/>
      <c r="M464" s="56"/>
      <c r="N464" s="56"/>
      <c r="O464" s="56"/>
      <c r="P464" s="56"/>
      <c r="Q464" s="7"/>
      <c r="R464" s="7"/>
      <c r="S464" s="7"/>
      <c r="T464" s="7"/>
      <c r="U464" s="7"/>
      <c r="V464" s="7"/>
      <c r="W464" s="7"/>
    </row>
    <row r="465" spans="1:23" ht="12.75" hidden="1" customHeight="1">
      <c r="A465" s="400"/>
      <c r="B465" s="57" t="s">
        <v>344</v>
      </c>
      <c r="C465" s="58" t="s">
        <v>42</v>
      </c>
      <c r="D465" s="59" t="s">
        <v>127</v>
      </c>
      <c r="E465" s="60" t="s">
        <v>123</v>
      </c>
      <c r="F465" s="81"/>
      <c r="G465" s="120"/>
      <c r="H465" s="58"/>
      <c r="I465" s="58"/>
      <c r="J465" s="58"/>
      <c r="K465" s="55"/>
      <c r="L465" s="55"/>
      <c r="M465" s="56"/>
      <c r="N465" s="56"/>
      <c r="O465" s="56"/>
      <c r="P465" s="56"/>
      <c r="Q465" s="7"/>
      <c r="R465" s="7"/>
      <c r="S465" s="7"/>
      <c r="T465" s="7"/>
      <c r="U465" s="7"/>
      <c r="V465" s="7"/>
      <c r="W465" s="7"/>
    </row>
    <row r="466" spans="1:23" ht="12.75" hidden="1" customHeight="1">
      <c r="A466" s="400"/>
      <c r="B466" s="57" t="s">
        <v>346</v>
      </c>
      <c r="C466" s="58" t="s">
        <v>42</v>
      </c>
      <c r="D466" s="59" t="s">
        <v>43</v>
      </c>
      <c r="E466" s="60" t="s">
        <v>240</v>
      </c>
      <c r="F466" s="81"/>
      <c r="G466" s="120"/>
      <c r="H466" s="58"/>
      <c r="I466" s="58"/>
      <c r="J466" s="58"/>
      <c r="K466" s="55"/>
      <c r="L466" s="55"/>
      <c r="M466" s="56"/>
      <c r="N466" s="56"/>
      <c r="O466" s="56"/>
      <c r="P466" s="56"/>
      <c r="Q466" s="7"/>
      <c r="R466" s="7"/>
      <c r="S466" s="7"/>
      <c r="T466" s="7"/>
      <c r="U466" s="7"/>
      <c r="V466" s="7"/>
      <c r="W466" s="7"/>
    </row>
    <row r="467" spans="1:23" ht="12.75" hidden="1" customHeight="1">
      <c r="A467" s="400"/>
      <c r="B467" s="57" t="s">
        <v>346</v>
      </c>
      <c r="C467" s="58" t="s">
        <v>42</v>
      </c>
      <c r="D467" s="59" t="s">
        <v>51</v>
      </c>
      <c r="E467" s="60" t="s">
        <v>198</v>
      </c>
      <c r="F467" s="81"/>
      <c r="G467" s="120"/>
      <c r="H467" s="58"/>
      <c r="I467" s="58"/>
      <c r="J467" s="58"/>
      <c r="K467" s="55"/>
      <c r="L467" s="55"/>
      <c r="M467" s="56"/>
      <c r="N467" s="56"/>
      <c r="O467" s="56"/>
      <c r="P467" s="56"/>
      <c r="Q467" s="7"/>
      <c r="R467" s="7"/>
      <c r="S467" s="7"/>
      <c r="T467" s="7"/>
      <c r="U467" s="7"/>
      <c r="V467" s="7"/>
      <c r="W467" s="7"/>
    </row>
    <row r="468" spans="1:23" ht="12.75" hidden="1" customHeight="1">
      <c r="A468" s="400"/>
      <c r="B468" s="57" t="s">
        <v>346</v>
      </c>
      <c r="C468" s="58" t="s">
        <v>42</v>
      </c>
      <c r="D468" s="59" t="s">
        <v>347</v>
      </c>
      <c r="E468" s="60" t="s">
        <v>348</v>
      </c>
      <c r="F468" s="81"/>
      <c r="G468" s="120"/>
      <c r="H468" s="58"/>
      <c r="I468" s="58"/>
      <c r="J468" s="58"/>
      <c r="K468" s="55"/>
      <c r="L468" s="55"/>
      <c r="M468" s="56"/>
      <c r="N468" s="56"/>
      <c r="O468" s="56"/>
      <c r="P468" s="56"/>
      <c r="Q468" s="7"/>
      <c r="R468" s="7"/>
      <c r="S468" s="7"/>
      <c r="T468" s="7"/>
      <c r="U468" s="7"/>
      <c r="V468" s="7"/>
      <c r="W468" s="7"/>
    </row>
    <row r="469" spans="1:23" ht="12.75" hidden="1" customHeight="1">
      <c r="A469" s="400"/>
      <c r="B469" s="57" t="s">
        <v>349</v>
      </c>
      <c r="C469" s="58" t="s">
        <v>54</v>
      </c>
      <c r="D469" s="59" t="s">
        <v>126</v>
      </c>
      <c r="E469" s="60" t="s">
        <v>205</v>
      </c>
      <c r="F469" s="81"/>
      <c r="G469" s="120"/>
      <c r="H469" s="58"/>
      <c r="I469" s="58"/>
      <c r="J469" s="58"/>
      <c r="K469" s="55"/>
      <c r="L469" s="55"/>
      <c r="M469" s="56"/>
      <c r="N469" s="56"/>
      <c r="O469" s="56"/>
      <c r="P469" s="56"/>
      <c r="Q469" s="7"/>
      <c r="R469" s="7"/>
      <c r="S469" s="7"/>
      <c r="T469" s="7"/>
      <c r="U469" s="7"/>
      <c r="V469" s="7"/>
      <c r="W469" s="7"/>
    </row>
    <row r="470" spans="1:23" ht="12.75" hidden="1" customHeight="1">
      <c r="A470" s="400"/>
      <c r="B470" s="57" t="s">
        <v>350</v>
      </c>
      <c r="C470" s="58" t="s">
        <v>54</v>
      </c>
      <c r="D470" s="59" t="s">
        <v>79</v>
      </c>
      <c r="E470" s="60" t="s">
        <v>240</v>
      </c>
      <c r="F470" s="81"/>
      <c r="G470" s="120"/>
      <c r="H470" s="58"/>
      <c r="I470" s="58"/>
      <c r="J470" s="58"/>
      <c r="K470" s="55"/>
      <c r="L470" s="55"/>
      <c r="M470" s="56"/>
      <c r="N470" s="56"/>
      <c r="O470" s="56"/>
      <c r="P470" s="56"/>
      <c r="Q470" s="7"/>
      <c r="R470" s="7"/>
      <c r="S470" s="7"/>
      <c r="T470" s="7"/>
      <c r="U470" s="7"/>
      <c r="V470" s="7"/>
      <c r="W470" s="7"/>
    </row>
    <row r="471" spans="1:23" ht="12.75" hidden="1" customHeight="1">
      <c r="A471" s="400"/>
      <c r="B471" s="57" t="s">
        <v>350</v>
      </c>
      <c r="C471" s="58" t="s">
        <v>54</v>
      </c>
      <c r="D471" s="59" t="s">
        <v>126</v>
      </c>
      <c r="E471" s="60" t="s">
        <v>205</v>
      </c>
      <c r="F471" s="81"/>
      <c r="G471" s="120"/>
      <c r="H471" s="58"/>
      <c r="I471" s="58"/>
      <c r="J471" s="58"/>
      <c r="K471" s="55"/>
      <c r="L471" s="55"/>
      <c r="M471" s="56"/>
      <c r="N471" s="56"/>
      <c r="O471" s="56"/>
      <c r="P471" s="56"/>
      <c r="Q471" s="7"/>
      <c r="R471" s="7"/>
      <c r="S471" s="7"/>
      <c r="T471" s="7"/>
      <c r="U471" s="7"/>
      <c r="V471" s="7"/>
      <c r="W471" s="7"/>
    </row>
    <row r="472" spans="1:23" ht="12.75" hidden="1" customHeight="1">
      <c r="A472" s="400"/>
      <c r="B472" s="57" t="s">
        <v>350</v>
      </c>
      <c r="C472" s="58" t="s">
        <v>54</v>
      </c>
      <c r="D472" s="59" t="s">
        <v>79</v>
      </c>
      <c r="E472" s="60" t="s">
        <v>240</v>
      </c>
      <c r="F472" s="81"/>
      <c r="G472" s="120"/>
      <c r="H472" s="58"/>
      <c r="I472" s="58"/>
      <c r="J472" s="58"/>
      <c r="K472" s="55"/>
      <c r="L472" s="55"/>
      <c r="M472" s="56"/>
      <c r="N472" s="56"/>
      <c r="O472" s="56"/>
      <c r="P472" s="56"/>
      <c r="Q472" s="7"/>
      <c r="R472" s="7"/>
      <c r="S472" s="7"/>
      <c r="T472" s="7"/>
      <c r="U472" s="7"/>
      <c r="V472" s="7"/>
      <c r="W472" s="7"/>
    </row>
    <row r="473" spans="1:23" ht="12.75" hidden="1" customHeight="1">
      <c r="A473" s="400"/>
      <c r="B473" s="57"/>
      <c r="C473" s="58" t="s">
        <v>54</v>
      </c>
      <c r="D473" s="59" t="s">
        <v>126</v>
      </c>
      <c r="E473" s="60" t="s">
        <v>205</v>
      </c>
      <c r="F473" s="81"/>
      <c r="G473" s="120"/>
      <c r="H473" s="58"/>
      <c r="I473" s="58"/>
      <c r="J473" s="58"/>
      <c r="K473" s="55"/>
      <c r="L473" s="55"/>
      <c r="M473" s="56"/>
      <c r="N473" s="56"/>
      <c r="O473" s="56"/>
      <c r="P473" s="56"/>
      <c r="Q473" s="7"/>
      <c r="R473" s="7"/>
      <c r="S473" s="7"/>
      <c r="T473" s="7"/>
      <c r="U473" s="7"/>
      <c r="V473" s="7"/>
      <c r="W473" s="7"/>
    </row>
    <row r="474" spans="1:23" ht="12.75" hidden="1" customHeight="1">
      <c r="A474" s="400"/>
      <c r="B474" s="57" t="s">
        <v>351</v>
      </c>
      <c r="C474" s="58" t="s">
        <v>42</v>
      </c>
      <c r="D474" s="59" t="s">
        <v>51</v>
      </c>
      <c r="E474" s="60" t="s">
        <v>235</v>
      </c>
      <c r="F474" s="81"/>
      <c r="G474" s="120"/>
      <c r="H474" s="58"/>
      <c r="I474" s="58"/>
      <c r="J474" s="58"/>
      <c r="K474" s="55"/>
      <c r="L474" s="55"/>
      <c r="M474" s="56"/>
      <c r="N474" s="56"/>
      <c r="O474" s="56"/>
      <c r="P474" s="56"/>
      <c r="Q474" s="7"/>
      <c r="R474" s="7"/>
      <c r="S474" s="7"/>
      <c r="T474" s="7"/>
      <c r="U474" s="7"/>
      <c r="V474" s="7"/>
      <c r="W474" s="7"/>
    </row>
    <row r="475" spans="1:23" ht="12.75" hidden="1" customHeight="1">
      <c r="A475" s="400"/>
      <c r="B475" s="57" t="s">
        <v>351</v>
      </c>
      <c r="C475" s="58" t="s">
        <v>42</v>
      </c>
      <c r="D475" s="59" t="s">
        <v>51</v>
      </c>
      <c r="E475" s="60" t="s">
        <v>235</v>
      </c>
      <c r="F475" s="81"/>
      <c r="G475" s="120"/>
      <c r="H475" s="58"/>
      <c r="I475" s="58"/>
      <c r="J475" s="58"/>
      <c r="K475" s="55"/>
      <c r="L475" s="55"/>
      <c r="M475" s="56"/>
      <c r="N475" s="56"/>
      <c r="O475" s="56"/>
      <c r="P475" s="56"/>
      <c r="Q475" s="7"/>
      <c r="R475" s="7"/>
      <c r="S475" s="7"/>
      <c r="T475" s="7"/>
      <c r="U475" s="7"/>
      <c r="V475" s="7"/>
      <c r="W475" s="7"/>
    </row>
    <row r="476" spans="1:23" ht="12.75" hidden="1" customHeight="1">
      <c r="A476" s="400"/>
      <c r="B476" s="57" t="s">
        <v>351</v>
      </c>
      <c r="C476" s="58" t="s">
        <v>42</v>
      </c>
      <c r="D476" s="59" t="s">
        <v>49</v>
      </c>
      <c r="E476" s="60" t="s">
        <v>190</v>
      </c>
      <c r="F476" s="81"/>
      <c r="G476" s="120"/>
      <c r="H476" s="58"/>
      <c r="I476" s="58"/>
      <c r="J476" s="58"/>
      <c r="K476" s="55"/>
      <c r="L476" s="55"/>
      <c r="M476" s="56"/>
      <c r="N476" s="56"/>
      <c r="O476" s="56"/>
      <c r="P476" s="56"/>
      <c r="Q476" s="7"/>
      <c r="R476" s="7"/>
      <c r="S476" s="7"/>
      <c r="T476" s="7"/>
      <c r="U476" s="7"/>
      <c r="V476" s="7"/>
      <c r="W476" s="7"/>
    </row>
    <row r="477" spans="1:23" ht="12.75" hidden="1" customHeight="1">
      <c r="A477" s="400"/>
      <c r="B477" s="57" t="s">
        <v>351</v>
      </c>
      <c r="C477" s="58" t="s">
        <v>42</v>
      </c>
      <c r="D477" s="59" t="s">
        <v>193</v>
      </c>
      <c r="E477" s="60" t="s">
        <v>352</v>
      </c>
      <c r="F477" s="81"/>
      <c r="G477" s="120"/>
      <c r="H477" s="58"/>
      <c r="I477" s="58"/>
      <c r="J477" s="58"/>
      <c r="K477" s="55"/>
      <c r="L477" s="55"/>
      <c r="M477" s="56"/>
      <c r="N477" s="56"/>
      <c r="O477" s="56"/>
      <c r="P477" s="56"/>
      <c r="Q477" s="7"/>
      <c r="R477" s="7"/>
      <c r="S477" s="7"/>
      <c r="T477" s="7"/>
      <c r="U477" s="7"/>
      <c r="V477" s="7"/>
      <c r="W477" s="7"/>
    </row>
    <row r="478" spans="1:23" ht="12.75" hidden="1" customHeight="1">
      <c r="A478" s="400"/>
      <c r="B478" s="57" t="s">
        <v>351</v>
      </c>
      <c r="C478" s="58" t="s">
        <v>42</v>
      </c>
      <c r="D478" s="59" t="s">
        <v>58</v>
      </c>
      <c r="E478" s="60" t="s">
        <v>73</v>
      </c>
      <c r="F478" s="81"/>
      <c r="G478" s="120"/>
      <c r="H478" s="58"/>
      <c r="I478" s="58"/>
      <c r="J478" s="58"/>
      <c r="K478" s="55"/>
      <c r="L478" s="55"/>
      <c r="M478" s="56"/>
      <c r="N478" s="56"/>
      <c r="O478" s="56"/>
      <c r="P478" s="56"/>
      <c r="Q478" s="7"/>
      <c r="R478" s="7"/>
      <c r="S478" s="7"/>
      <c r="T478" s="7"/>
      <c r="U478" s="7"/>
      <c r="V478" s="7"/>
      <c r="W478" s="7"/>
    </row>
    <row r="479" spans="1:23" ht="12.75" hidden="1" customHeight="1">
      <c r="A479" s="400"/>
      <c r="B479" s="57" t="s">
        <v>351</v>
      </c>
      <c r="C479" s="58" t="s">
        <v>42</v>
      </c>
      <c r="D479" s="59" t="s">
        <v>353</v>
      </c>
      <c r="E479" s="60" t="s">
        <v>354</v>
      </c>
      <c r="F479" s="81"/>
      <c r="G479" s="120"/>
      <c r="H479" s="58"/>
      <c r="I479" s="58"/>
      <c r="J479" s="58"/>
      <c r="K479" s="55"/>
      <c r="L479" s="55"/>
      <c r="M479" s="56"/>
      <c r="N479" s="56"/>
      <c r="O479" s="56"/>
      <c r="P479" s="56"/>
      <c r="Q479" s="7"/>
      <c r="R479" s="7"/>
      <c r="S479" s="7"/>
      <c r="T479" s="7"/>
      <c r="U479" s="7"/>
      <c r="V479" s="7"/>
      <c r="W479" s="7"/>
    </row>
    <row r="480" spans="1:23" ht="12.75" hidden="1" customHeight="1">
      <c r="A480" s="400"/>
      <c r="B480" s="57" t="s">
        <v>145</v>
      </c>
      <c r="C480" s="58" t="s">
        <v>54</v>
      </c>
      <c r="D480" s="59"/>
      <c r="E480" s="60"/>
      <c r="F480" s="81"/>
      <c r="G480" s="120"/>
      <c r="H480" s="58"/>
      <c r="I480" s="58"/>
      <c r="J480" s="58"/>
      <c r="K480" s="55"/>
      <c r="L480" s="55"/>
      <c r="M480" s="56"/>
      <c r="N480" s="56"/>
      <c r="O480" s="56"/>
      <c r="P480" s="56"/>
      <c r="Q480" s="7"/>
      <c r="R480" s="7"/>
      <c r="S480" s="7"/>
      <c r="T480" s="7"/>
      <c r="U480" s="7"/>
      <c r="V480" s="7"/>
      <c r="W480" s="7"/>
    </row>
    <row r="481" spans="1:23" ht="12.75" hidden="1" customHeight="1">
      <c r="A481" s="400"/>
      <c r="B481" s="57" t="s">
        <v>355</v>
      </c>
      <c r="C481" s="58" t="s">
        <v>43</v>
      </c>
      <c r="D481" s="59" t="s">
        <v>226</v>
      </c>
      <c r="E481" s="60"/>
      <c r="F481" s="81"/>
      <c r="G481" s="120"/>
      <c r="H481" s="338"/>
      <c r="I481" s="116"/>
      <c r="J481" s="58"/>
      <c r="K481" s="55"/>
      <c r="L481" s="55"/>
      <c r="M481" s="56"/>
      <c r="N481" s="56"/>
      <c r="O481" s="56"/>
      <c r="P481" s="56"/>
      <c r="Q481" s="7"/>
      <c r="R481" s="7"/>
      <c r="S481" s="7"/>
      <c r="T481" s="7"/>
      <c r="U481" s="7"/>
      <c r="V481" s="7"/>
      <c r="W481" s="7"/>
    </row>
    <row r="482" spans="1:23" ht="12.75" hidden="1" customHeight="1">
      <c r="A482" s="400"/>
      <c r="B482" s="57" t="s">
        <v>355</v>
      </c>
      <c r="C482" s="58" t="s">
        <v>43</v>
      </c>
      <c r="D482" s="59" t="s">
        <v>79</v>
      </c>
      <c r="E482" s="60"/>
      <c r="F482" s="81"/>
      <c r="G482" s="120"/>
      <c r="H482" s="338"/>
      <c r="I482" s="116"/>
      <c r="J482" s="58"/>
      <c r="K482" s="55"/>
      <c r="L482" s="55"/>
      <c r="M482" s="56"/>
      <c r="N482" s="56"/>
      <c r="O482" s="56"/>
      <c r="P482" s="56"/>
      <c r="Q482" s="7"/>
      <c r="R482" s="7"/>
      <c r="S482" s="7"/>
      <c r="T482" s="7"/>
      <c r="U482" s="7"/>
      <c r="V482" s="7"/>
      <c r="W482" s="7"/>
    </row>
    <row r="483" spans="1:23" ht="12.75" hidden="1" customHeight="1">
      <c r="A483" s="400"/>
      <c r="B483" s="57" t="s">
        <v>355</v>
      </c>
      <c r="C483" s="58" t="s">
        <v>43</v>
      </c>
      <c r="D483" s="59" t="s">
        <v>159</v>
      </c>
      <c r="E483" s="60"/>
      <c r="F483" s="81"/>
      <c r="G483" s="120"/>
      <c r="H483" s="338"/>
      <c r="I483" s="116"/>
      <c r="J483" s="58"/>
      <c r="K483" s="55"/>
      <c r="L483" s="55"/>
      <c r="M483" s="56"/>
      <c r="N483" s="56"/>
      <c r="O483" s="56"/>
      <c r="P483" s="56"/>
      <c r="Q483" s="7"/>
      <c r="R483" s="7"/>
      <c r="S483" s="7"/>
      <c r="T483" s="7"/>
      <c r="U483" s="7"/>
      <c r="V483" s="7"/>
      <c r="W483" s="7"/>
    </row>
    <row r="484" spans="1:23" ht="12.75" hidden="1" customHeight="1">
      <c r="A484" s="400"/>
      <c r="B484" s="57" t="s">
        <v>355</v>
      </c>
      <c r="C484" s="58" t="s">
        <v>43</v>
      </c>
      <c r="D484" s="59" t="s">
        <v>226</v>
      </c>
      <c r="E484" s="60"/>
      <c r="F484" s="81"/>
      <c r="G484" s="120"/>
      <c r="H484" s="58"/>
      <c r="I484" s="58"/>
      <c r="J484" s="58"/>
      <c r="K484" s="55"/>
      <c r="L484" s="55"/>
      <c r="M484" s="56"/>
      <c r="N484" s="56"/>
      <c r="O484" s="56"/>
      <c r="P484" s="56"/>
      <c r="Q484" s="7"/>
      <c r="R484" s="7"/>
      <c r="S484" s="7"/>
      <c r="T484" s="7"/>
      <c r="U484" s="7"/>
      <c r="V484" s="7"/>
      <c r="W484" s="7"/>
    </row>
    <row r="485" spans="1:23" ht="12.75" hidden="1" customHeight="1">
      <c r="A485" s="400"/>
      <c r="B485" s="57" t="s">
        <v>356</v>
      </c>
      <c r="C485" s="58" t="s">
        <v>43</v>
      </c>
      <c r="D485" s="59" t="s">
        <v>79</v>
      </c>
      <c r="E485" s="60"/>
      <c r="F485" s="81"/>
      <c r="G485" s="120"/>
      <c r="H485" s="116"/>
      <c r="I485" s="116"/>
      <c r="J485" s="58"/>
      <c r="K485" s="55"/>
      <c r="L485" s="55"/>
      <c r="M485" s="56"/>
      <c r="N485" s="56"/>
      <c r="O485" s="56"/>
      <c r="P485" s="56"/>
      <c r="Q485" s="7"/>
      <c r="R485" s="7"/>
      <c r="S485" s="7"/>
      <c r="T485" s="7"/>
      <c r="U485" s="7"/>
      <c r="V485" s="7"/>
      <c r="W485" s="7"/>
    </row>
    <row r="486" spans="1:23" ht="12.75" hidden="1" customHeight="1">
      <c r="A486" s="400"/>
      <c r="B486" s="57" t="s">
        <v>356</v>
      </c>
      <c r="C486" s="59" t="s">
        <v>43</v>
      </c>
      <c r="D486" s="59" t="s">
        <v>226</v>
      </c>
      <c r="E486" s="60"/>
      <c r="F486" s="81"/>
      <c r="G486" s="120"/>
      <c r="H486" s="116"/>
      <c r="I486" s="116"/>
      <c r="J486" s="58"/>
      <c r="K486" s="55"/>
      <c r="L486" s="55"/>
      <c r="M486" s="56"/>
      <c r="N486" s="56"/>
      <c r="O486" s="56"/>
      <c r="P486" s="56"/>
      <c r="Q486" s="7"/>
      <c r="R486" s="7"/>
      <c r="S486" s="7"/>
      <c r="T486" s="7"/>
      <c r="U486" s="7"/>
      <c r="V486" s="7"/>
      <c r="W486" s="7"/>
    </row>
    <row r="487" spans="1:23" ht="12.75" hidden="1" customHeight="1">
      <c r="A487" s="400"/>
      <c r="B487" s="57" t="s">
        <v>356</v>
      </c>
      <c r="C487" s="58" t="s">
        <v>43</v>
      </c>
      <c r="D487" s="59" t="s">
        <v>126</v>
      </c>
      <c r="E487" s="60"/>
      <c r="F487" s="81"/>
      <c r="G487" s="120"/>
      <c r="H487" s="116"/>
      <c r="I487" s="116"/>
      <c r="J487" s="58"/>
      <c r="K487" s="55"/>
      <c r="L487" s="55"/>
      <c r="M487" s="56"/>
      <c r="N487" s="56"/>
      <c r="O487" s="56"/>
      <c r="P487" s="56"/>
      <c r="Q487" s="7"/>
      <c r="R487" s="7"/>
      <c r="S487" s="7"/>
      <c r="T487" s="7"/>
      <c r="U487" s="7"/>
      <c r="V487" s="7"/>
      <c r="W487" s="7"/>
    </row>
    <row r="488" spans="1:23" ht="12.75" hidden="1" customHeight="1">
      <c r="A488" s="400"/>
      <c r="B488" s="57" t="s">
        <v>356</v>
      </c>
      <c r="C488" s="58"/>
      <c r="D488" s="59" t="s">
        <v>159</v>
      </c>
      <c r="E488" s="60"/>
      <c r="F488" s="81"/>
      <c r="G488" s="120"/>
      <c r="H488" s="58"/>
      <c r="I488" s="58"/>
      <c r="J488" s="58"/>
      <c r="K488" s="55"/>
      <c r="L488" s="55"/>
      <c r="M488" s="56"/>
      <c r="N488" s="56"/>
      <c r="O488" s="56"/>
      <c r="P488" s="56"/>
      <c r="Q488" s="7"/>
      <c r="R488" s="7"/>
      <c r="S488" s="7"/>
      <c r="T488" s="7"/>
      <c r="U488" s="7"/>
      <c r="V488" s="7"/>
      <c r="W488" s="7"/>
    </row>
    <row r="489" spans="1:23" ht="12.75" hidden="1" customHeight="1">
      <c r="A489" s="400"/>
      <c r="B489" s="57" t="s">
        <v>356</v>
      </c>
      <c r="C489" s="58" t="s">
        <v>43</v>
      </c>
      <c r="D489" s="59" t="s">
        <v>111</v>
      </c>
      <c r="E489" s="60"/>
      <c r="F489" s="81"/>
      <c r="G489" s="120"/>
      <c r="H489" s="58"/>
      <c r="I489" s="58"/>
      <c r="J489" s="58"/>
      <c r="K489" s="55"/>
      <c r="L489" s="55"/>
      <c r="M489" s="56"/>
      <c r="N489" s="56"/>
      <c r="O489" s="56"/>
      <c r="P489" s="56"/>
      <c r="Q489" s="7"/>
      <c r="R489" s="7"/>
      <c r="S489" s="7"/>
      <c r="T489" s="7"/>
      <c r="U489" s="7"/>
      <c r="V489" s="7"/>
      <c r="W489" s="7"/>
    </row>
    <row r="490" spans="1:23" ht="12.75" hidden="1" customHeight="1">
      <c r="A490" s="400"/>
      <c r="B490" s="57" t="s">
        <v>357</v>
      </c>
      <c r="C490" s="58" t="s">
        <v>43</v>
      </c>
      <c r="D490" s="59" t="s">
        <v>79</v>
      </c>
      <c r="E490" s="60"/>
      <c r="F490" s="81"/>
      <c r="G490" s="120"/>
      <c r="H490" s="58"/>
      <c r="I490" s="58"/>
      <c r="J490" s="58"/>
      <c r="K490" s="55"/>
      <c r="L490" s="55"/>
      <c r="M490" s="56"/>
      <c r="N490" s="56"/>
      <c r="O490" s="56"/>
      <c r="P490" s="56"/>
      <c r="Q490" s="7"/>
      <c r="R490" s="7"/>
      <c r="S490" s="7"/>
      <c r="T490" s="7"/>
      <c r="U490" s="7"/>
      <c r="V490" s="7"/>
      <c r="W490" s="7"/>
    </row>
    <row r="491" spans="1:23" ht="12.75" hidden="1" customHeight="1">
      <c r="A491" s="400"/>
      <c r="B491" s="57" t="s">
        <v>357</v>
      </c>
      <c r="C491" s="58" t="s">
        <v>43</v>
      </c>
      <c r="D491" s="59" t="s">
        <v>226</v>
      </c>
      <c r="E491" s="60"/>
      <c r="F491" s="81"/>
      <c r="G491" s="120"/>
      <c r="H491" s="58"/>
      <c r="I491" s="58"/>
      <c r="J491" s="58"/>
      <c r="K491" s="55"/>
      <c r="L491" s="55"/>
      <c r="M491" s="56"/>
      <c r="N491" s="56"/>
      <c r="O491" s="56"/>
      <c r="P491" s="56"/>
      <c r="Q491" s="7"/>
      <c r="R491" s="7"/>
      <c r="S491" s="7"/>
      <c r="T491" s="7"/>
      <c r="U491" s="7"/>
      <c r="V491" s="7"/>
      <c r="W491" s="7"/>
    </row>
    <row r="492" spans="1:23" ht="12.75" hidden="1" customHeight="1">
      <c r="A492" s="400"/>
      <c r="B492" s="57" t="s">
        <v>357</v>
      </c>
      <c r="C492" s="58" t="s">
        <v>43</v>
      </c>
      <c r="D492" s="59" t="s">
        <v>126</v>
      </c>
      <c r="E492" s="60"/>
      <c r="F492" s="81"/>
      <c r="G492" s="120"/>
      <c r="H492" s="58"/>
      <c r="I492" s="58"/>
      <c r="J492" s="58"/>
      <c r="K492" s="55"/>
      <c r="L492" s="55"/>
      <c r="M492" s="56"/>
      <c r="N492" s="56"/>
      <c r="O492" s="56"/>
      <c r="P492" s="56"/>
      <c r="Q492" s="7"/>
      <c r="R492" s="7"/>
      <c r="S492" s="7"/>
      <c r="T492" s="7"/>
      <c r="U492" s="7"/>
      <c r="V492" s="7"/>
      <c r="W492" s="7"/>
    </row>
    <row r="493" spans="1:23" ht="12.75" hidden="1" customHeight="1">
      <c r="A493" s="400"/>
      <c r="B493" s="57" t="s">
        <v>357</v>
      </c>
      <c r="C493" s="58" t="s">
        <v>43</v>
      </c>
      <c r="D493" s="59" t="s">
        <v>126</v>
      </c>
      <c r="E493" s="60"/>
      <c r="F493" s="81"/>
      <c r="G493" s="120"/>
      <c r="H493" s="58"/>
      <c r="I493" s="58"/>
      <c r="J493" s="58"/>
      <c r="K493" s="55"/>
      <c r="L493" s="55"/>
      <c r="M493" s="56"/>
      <c r="N493" s="56"/>
      <c r="O493" s="56"/>
      <c r="P493" s="56"/>
      <c r="Q493" s="7"/>
      <c r="R493" s="7"/>
      <c r="S493" s="7"/>
      <c r="T493" s="7"/>
      <c r="U493" s="7"/>
      <c r="V493" s="7"/>
      <c r="W493" s="7"/>
    </row>
    <row r="494" spans="1:23" ht="12.75" hidden="1" customHeight="1">
      <c r="A494" s="400"/>
      <c r="B494" s="57" t="s">
        <v>357</v>
      </c>
      <c r="C494" s="58"/>
      <c r="D494" s="59" t="s">
        <v>159</v>
      </c>
      <c r="E494" s="60"/>
      <c r="F494" s="81"/>
      <c r="G494" s="120"/>
      <c r="H494" s="58"/>
      <c r="I494" s="58"/>
      <c r="J494" s="58"/>
      <c r="K494" s="55"/>
      <c r="L494" s="55"/>
      <c r="M494" s="56"/>
      <c r="N494" s="56"/>
      <c r="O494" s="56"/>
      <c r="P494" s="56"/>
      <c r="Q494" s="7"/>
      <c r="R494" s="7"/>
      <c r="S494" s="7"/>
      <c r="T494" s="7"/>
      <c r="U494" s="7"/>
      <c r="V494" s="7"/>
      <c r="W494" s="7"/>
    </row>
    <row r="495" spans="1:23" ht="12.75" hidden="1" customHeight="1">
      <c r="A495" s="400"/>
      <c r="B495" s="57" t="s">
        <v>358</v>
      </c>
      <c r="C495" s="58" t="s">
        <v>43</v>
      </c>
      <c r="D495" s="59" t="s">
        <v>226</v>
      </c>
      <c r="E495" s="60"/>
      <c r="F495" s="81"/>
      <c r="G495" s="120"/>
      <c r="H495" s="58"/>
      <c r="I495" s="58"/>
      <c r="J495" s="58"/>
      <c r="K495" s="55"/>
      <c r="L495" s="55"/>
      <c r="M495" s="56"/>
      <c r="N495" s="56"/>
      <c r="O495" s="56"/>
      <c r="P495" s="56"/>
      <c r="Q495" s="7"/>
      <c r="R495" s="7"/>
      <c r="S495" s="7"/>
      <c r="T495" s="7">
        <f>130-37</f>
        <v>93</v>
      </c>
      <c r="U495" s="7"/>
      <c r="V495" s="7"/>
      <c r="W495" s="7"/>
    </row>
    <row r="496" spans="1:23" ht="12.75" hidden="1" customHeight="1">
      <c r="A496" s="400"/>
      <c r="B496" s="57" t="s">
        <v>358</v>
      </c>
      <c r="C496" s="58" t="s">
        <v>43</v>
      </c>
      <c r="D496" s="59" t="s">
        <v>126</v>
      </c>
      <c r="E496" s="60"/>
      <c r="F496" s="81"/>
      <c r="G496" s="120"/>
      <c r="H496" s="58"/>
      <c r="I496" s="58"/>
      <c r="J496" s="58"/>
      <c r="K496" s="55"/>
      <c r="L496" s="55"/>
      <c r="M496" s="56"/>
      <c r="N496" s="56"/>
      <c r="O496" s="56"/>
      <c r="P496" s="56"/>
      <c r="Q496" s="7"/>
      <c r="R496" s="7"/>
      <c r="S496" s="7"/>
      <c r="T496" s="7"/>
      <c r="U496" s="7"/>
      <c r="V496" s="7"/>
      <c r="W496" s="7"/>
    </row>
    <row r="497" spans="1:23" ht="12.75" hidden="1" customHeight="1">
      <c r="A497" s="400"/>
      <c r="B497" s="57" t="s">
        <v>358</v>
      </c>
      <c r="C497" s="58" t="s">
        <v>43</v>
      </c>
      <c r="D497" s="59" t="s">
        <v>111</v>
      </c>
      <c r="E497" s="60"/>
      <c r="F497" s="81"/>
      <c r="G497" s="120"/>
      <c r="H497" s="58"/>
      <c r="I497" s="58"/>
      <c r="J497" s="58"/>
      <c r="K497" s="55"/>
      <c r="L497" s="55"/>
      <c r="M497" s="56"/>
      <c r="N497" s="56"/>
      <c r="O497" s="56"/>
      <c r="P497" s="56"/>
      <c r="Q497" s="7"/>
      <c r="R497" s="7"/>
      <c r="S497" s="7"/>
      <c r="T497" s="7"/>
      <c r="U497" s="7"/>
      <c r="V497" s="7"/>
      <c r="W497" s="7"/>
    </row>
    <row r="498" spans="1:23" ht="12.75" hidden="1" customHeight="1">
      <c r="A498" s="400"/>
      <c r="B498" s="57" t="s">
        <v>358</v>
      </c>
      <c r="C498" s="58" t="s">
        <v>43</v>
      </c>
      <c r="D498" s="59" t="s">
        <v>79</v>
      </c>
      <c r="E498" s="60"/>
      <c r="F498" s="81"/>
      <c r="G498" s="120"/>
      <c r="H498" s="58"/>
      <c r="I498" s="58"/>
      <c r="J498" s="58"/>
      <c r="K498" s="55"/>
      <c r="L498" s="55"/>
      <c r="M498" s="56"/>
      <c r="N498" s="56"/>
      <c r="O498" s="56"/>
      <c r="P498" s="56"/>
      <c r="Q498" s="7"/>
      <c r="R498" s="7"/>
      <c r="S498" s="7"/>
      <c r="T498" s="7"/>
      <c r="U498" s="7"/>
      <c r="V498" s="7"/>
      <c r="W498" s="7"/>
    </row>
    <row r="499" spans="1:23" ht="12.75" hidden="1" customHeight="1">
      <c r="A499" s="400"/>
      <c r="B499" s="57" t="s">
        <v>358</v>
      </c>
      <c r="C499" s="58"/>
      <c r="D499" s="59" t="s">
        <v>79</v>
      </c>
      <c r="E499" s="60"/>
      <c r="F499" s="81"/>
      <c r="G499" s="120"/>
      <c r="H499" s="58"/>
      <c r="I499" s="58"/>
      <c r="J499" s="58"/>
      <c r="K499" s="55"/>
      <c r="L499" s="55"/>
      <c r="M499" s="56"/>
      <c r="N499" s="56"/>
      <c r="O499" s="56"/>
      <c r="P499" s="56"/>
      <c r="Q499" s="7"/>
      <c r="R499" s="7"/>
      <c r="S499" s="7"/>
      <c r="T499" s="7"/>
      <c r="U499" s="7"/>
      <c r="V499" s="7"/>
      <c r="W499" s="7"/>
    </row>
    <row r="500" spans="1:23" ht="12.75" hidden="1" customHeight="1">
      <c r="A500" s="400"/>
      <c r="B500" s="57" t="s">
        <v>359</v>
      </c>
      <c r="C500" s="58" t="s">
        <v>280</v>
      </c>
      <c r="D500" s="59" t="s">
        <v>119</v>
      </c>
      <c r="E500" s="60"/>
      <c r="F500" s="81"/>
      <c r="G500" s="120"/>
      <c r="H500" s="58"/>
      <c r="I500" s="58"/>
      <c r="J500" s="58"/>
      <c r="K500" s="55"/>
      <c r="L500" s="55"/>
      <c r="M500" s="56"/>
      <c r="N500" s="56"/>
      <c r="O500" s="56"/>
      <c r="P500" s="56"/>
      <c r="Q500" s="7"/>
      <c r="R500" s="7"/>
      <c r="S500" s="7"/>
      <c r="T500" s="7"/>
      <c r="U500" s="7"/>
      <c r="V500" s="7"/>
      <c r="W500" s="7"/>
    </row>
    <row r="501" spans="1:23" ht="12.75" hidden="1" customHeight="1">
      <c r="A501" s="400"/>
      <c r="B501" s="57"/>
      <c r="C501" s="58" t="s">
        <v>280</v>
      </c>
      <c r="D501" s="59" t="s">
        <v>226</v>
      </c>
      <c r="E501" s="60"/>
      <c r="F501" s="81"/>
      <c r="G501" s="120"/>
      <c r="H501" s="58"/>
      <c r="I501" s="58"/>
      <c r="J501" s="58"/>
      <c r="K501" s="55"/>
      <c r="L501" s="55"/>
      <c r="M501" s="56"/>
      <c r="N501" s="56"/>
      <c r="O501" s="56"/>
      <c r="P501" s="56"/>
      <c r="Q501" s="7"/>
      <c r="R501" s="7"/>
      <c r="S501" s="7"/>
      <c r="T501" s="7"/>
      <c r="U501" s="7"/>
      <c r="V501" s="7"/>
      <c r="W501" s="7"/>
    </row>
    <row r="502" spans="1:23" ht="12.75" hidden="1" customHeight="1">
      <c r="A502" s="400"/>
      <c r="B502" s="57" t="s">
        <v>360</v>
      </c>
      <c r="C502" s="58" t="s">
        <v>42</v>
      </c>
      <c r="D502" s="59" t="s">
        <v>51</v>
      </c>
      <c r="E502" s="60" t="s">
        <v>235</v>
      </c>
      <c r="F502" s="81"/>
      <c r="G502" s="120"/>
      <c r="H502" s="58"/>
      <c r="I502" s="58"/>
      <c r="J502" s="58"/>
      <c r="K502" s="55"/>
      <c r="L502" s="55"/>
      <c r="M502" s="56"/>
      <c r="N502" s="56"/>
      <c r="O502" s="56"/>
      <c r="P502" s="56"/>
      <c r="Q502" s="7"/>
      <c r="R502" s="7"/>
      <c r="S502" s="7"/>
      <c r="T502" s="7"/>
      <c r="U502" s="7"/>
      <c r="V502" s="7"/>
      <c r="W502" s="7"/>
    </row>
    <row r="503" spans="1:23" ht="12.75" hidden="1" customHeight="1">
      <c r="A503" s="400"/>
      <c r="B503" s="57" t="s">
        <v>360</v>
      </c>
      <c r="C503" s="58" t="s">
        <v>42</v>
      </c>
      <c r="D503" s="59" t="s">
        <v>119</v>
      </c>
      <c r="E503" s="60" t="s">
        <v>124</v>
      </c>
      <c r="F503" s="81"/>
      <c r="G503" s="120"/>
      <c r="H503" s="58"/>
      <c r="I503" s="58"/>
      <c r="J503" s="58"/>
      <c r="K503" s="55"/>
      <c r="L503" s="55"/>
      <c r="M503" s="56"/>
      <c r="N503" s="56"/>
      <c r="O503" s="56"/>
      <c r="P503" s="56"/>
      <c r="Q503" s="7"/>
      <c r="R503" s="7"/>
      <c r="S503" s="7"/>
      <c r="T503" s="7"/>
      <c r="U503" s="7"/>
      <c r="V503" s="7"/>
      <c r="W503" s="7"/>
    </row>
    <row r="504" spans="1:23" ht="12.75" hidden="1" customHeight="1">
      <c r="A504" s="400"/>
      <c r="B504" s="57" t="s">
        <v>360</v>
      </c>
      <c r="C504" s="58" t="s">
        <v>42</v>
      </c>
      <c r="D504" s="59" t="s">
        <v>43</v>
      </c>
      <c r="E504" s="60" t="s">
        <v>121</v>
      </c>
      <c r="F504" s="81"/>
      <c r="G504" s="120"/>
      <c r="H504" s="58"/>
      <c r="I504" s="58"/>
      <c r="J504" s="58"/>
      <c r="K504" s="55"/>
      <c r="L504" s="55"/>
      <c r="M504" s="56"/>
      <c r="N504" s="56"/>
      <c r="O504" s="56"/>
      <c r="P504" s="56"/>
      <c r="Q504" s="7"/>
      <c r="R504" s="7"/>
      <c r="S504" s="7"/>
      <c r="T504" s="7"/>
      <c r="U504" s="7"/>
      <c r="V504" s="7"/>
      <c r="W504" s="7"/>
    </row>
    <row r="505" spans="1:23" ht="12.75" hidden="1" customHeight="1">
      <c r="A505" s="400"/>
      <c r="B505" s="57" t="s">
        <v>360</v>
      </c>
      <c r="C505" s="58" t="s">
        <v>42</v>
      </c>
      <c r="D505" s="59" t="s">
        <v>49</v>
      </c>
      <c r="E505" s="60" t="s">
        <v>72</v>
      </c>
      <c r="F505" s="81"/>
      <c r="G505" s="120"/>
      <c r="H505" s="58"/>
      <c r="I505" s="58"/>
      <c r="J505" s="58"/>
      <c r="K505" s="55"/>
      <c r="L505" s="55"/>
      <c r="M505" s="56"/>
      <c r="N505" s="56"/>
      <c r="O505" s="56"/>
      <c r="P505" s="56"/>
      <c r="Q505" s="7"/>
      <c r="R505" s="7"/>
      <c r="S505" s="7"/>
      <c r="T505" s="7"/>
      <c r="U505" s="7"/>
      <c r="V505" s="7"/>
      <c r="W505" s="7"/>
    </row>
    <row r="506" spans="1:23" ht="12.75" hidden="1" customHeight="1">
      <c r="A506" s="400"/>
      <c r="B506" s="57" t="s">
        <v>71</v>
      </c>
      <c r="C506" s="58" t="s">
        <v>42</v>
      </c>
      <c r="D506" s="59" t="s">
        <v>43</v>
      </c>
      <c r="E506" s="60" t="s">
        <v>121</v>
      </c>
      <c r="F506" s="81"/>
      <c r="G506" s="120"/>
      <c r="H506" s="338"/>
      <c r="I506" s="58"/>
      <c r="J506" s="58"/>
      <c r="K506" s="55"/>
      <c r="L506" s="55"/>
      <c r="M506" s="56"/>
      <c r="N506" s="56"/>
      <c r="O506" s="56"/>
      <c r="P506" s="56"/>
      <c r="Q506" s="7"/>
      <c r="R506" s="7"/>
      <c r="S506" s="7"/>
      <c r="T506" s="7"/>
      <c r="U506" s="7"/>
      <c r="V506" s="7"/>
      <c r="W506" s="7"/>
    </row>
    <row r="507" spans="1:23" ht="12.75" hidden="1" customHeight="1">
      <c r="A507" s="400"/>
      <c r="B507" s="57" t="s">
        <v>71</v>
      </c>
      <c r="C507" s="58" t="s">
        <v>42</v>
      </c>
      <c r="D507" s="59" t="s">
        <v>49</v>
      </c>
      <c r="E507" s="60" t="s">
        <v>72</v>
      </c>
      <c r="F507" s="81"/>
      <c r="G507" s="120"/>
      <c r="H507" s="338"/>
      <c r="I507" s="58"/>
      <c r="J507" s="58"/>
      <c r="K507" s="55"/>
      <c r="L507" s="55"/>
      <c r="M507" s="56"/>
      <c r="N507" s="56"/>
      <c r="O507" s="56"/>
      <c r="P507" s="56"/>
      <c r="Q507" s="7"/>
      <c r="R507" s="7"/>
      <c r="S507" s="7"/>
      <c r="T507" s="7"/>
      <c r="U507" s="7"/>
      <c r="V507" s="7"/>
      <c r="W507" s="7"/>
    </row>
    <row r="508" spans="1:23" ht="12.75" hidden="1" customHeight="1">
      <c r="A508" s="400"/>
      <c r="B508" s="57" t="s">
        <v>138</v>
      </c>
      <c r="C508" s="58" t="s">
        <v>54</v>
      </c>
      <c r="D508" s="59" t="s">
        <v>331</v>
      </c>
      <c r="E508" s="60"/>
      <c r="F508" s="81"/>
      <c r="G508" s="120"/>
      <c r="H508" s="58"/>
      <c r="I508" s="58"/>
      <c r="J508" s="58"/>
      <c r="K508" s="55"/>
      <c r="L508" s="55"/>
      <c r="M508" s="56"/>
      <c r="N508" s="56"/>
      <c r="O508" s="56"/>
      <c r="P508" s="56"/>
      <c r="Q508" s="7"/>
      <c r="R508" s="7"/>
      <c r="S508" s="7"/>
      <c r="T508" s="7"/>
      <c r="U508" s="7"/>
      <c r="V508" s="7"/>
      <c r="W508" s="7"/>
    </row>
    <row r="509" spans="1:23" ht="12.75" hidden="1" customHeight="1">
      <c r="A509" s="400"/>
      <c r="B509" s="57" t="s">
        <v>258</v>
      </c>
      <c r="C509" s="58" t="s">
        <v>54</v>
      </c>
      <c r="D509" s="59" t="s">
        <v>102</v>
      </c>
      <c r="E509" s="60"/>
      <c r="F509" s="81"/>
      <c r="G509" s="120"/>
      <c r="H509" s="58"/>
      <c r="I509" s="58"/>
      <c r="J509" s="58"/>
      <c r="K509" s="55"/>
      <c r="L509" s="55"/>
      <c r="M509" s="56"/>
      <c r="N509" s="56"/>
      <c r="O509" s="56"/>
      <c r="P509" s="56"/>
      <c r="Q509" s="7"/>
      <c r="R509" s="7"/>
      <c r="S509" s="7"/>
      <c r="T509" s="7"/>
      <c r="U509" s="7"/>
      <c r="V509" s="7"/>
      <c r="W509" s="7"/>
    </row>
    <row r="510" spans="1:23" ht="12.75" hidden="1" customHeight="1">
      <c r="A510" s="400"/>
      <c r="B510" s="57" t="s">
        <v>138</v>
      </c>
      <c r="C510" s="58" t="s">
        <v>54</v>
      </c>
      <c r="D510" s="59" t="s">
        <v>191</v>
      </c>
      <c r="E510" s="60"/>
      <c r="F510" s="81"/>
      <c r="G510" s="120"/>
      <c r="H510" s="58"/>
      <c r="I510" s="58"/>
      <c r="J510" s="58"/>
      <c r="K510" s="55"/>
      <c r="L510" s="55"/>
      <c r="M510" s="56"/>
      <c r="N510" s="56"/>
      <c r="O510" s="56"/>
      <c r="P510" s="56"/>
      <c r="Q510" s="7"/>
      <c r="R510" s="7"/>
      <c r="S510" s="7"/>
      <c r="T510" s="7"/>
      <c r="U510" s="7"/>
      <c r="V510" s="7"/>
      <c r="W510" s="7"/>
    </row>
    <row r="511" spans="1:23" ht="12.75" hidden="1" customHeight="1">
      <c r="A511" s="400"/>
      <c r="B511" s="57" t="s">
        <v>361</v>
      </c>
      <c r="C511" s="58" t="s">
        <v>54</v>
      </c>
      <c r="D511" s="59" t="s">
        <v>102</v>
      </c>
      <c r="E511" s="60"/>
      <c r="F511" s="81"/>
      <c r="G511" s="120"/>
      <c r="H511" s="58"/>
      <c r="I511" s="58"/>
      <c r="J511" s="58"/>
      <c r="K511" s="55"/>
      <c r="L511" s="55"/>
      <c r="M511" s="56"/>
      <c r="N511" s="56"/>
      <c r="O511" s="56"/>
      <c r="P511" s="56"/>
      <c r="Q511" s="7"/>
      <c r="R511" s="7"/>
      <c r="S511" s="7"/>
      <c r="T511" s="7"/>
      <c r="U511" s="7"/>
      <c r="V511" s="7"/>
      <c r="W511" s="7"/>
    </row>
    <row r="512" spans="1:23" ht="12.75" hidden="1" customHeight="1">
      <c r="A512" s="400"/>
      <c r="B512" s="57" t="s">
        <v>153</v>
      </c>
      <c r="C512" s="58" t="s">
        <v>91</v>
      </c>
      <c r="D512" s="59" t="s">
        <v>122</v>
      </c>
      <c r="E512" s="60" t="s">
        <v>123</v>
      </c>
      <c r="F512" s="81"/>
      <c r="G512" s="120"/>
      <c r="H512" s="58"/>
      <c r="I512" s="58"/>
      <c r="J512" s="58"/>
      <c r="K512" s="55"/>
      <c r="L512" s="55"/>
      <c r="M512" s="56"/>
      <c r="N512" s="56"/>
      <c r="O512" s="56"/>
      <c r="P512" s="56"/>
      <c r="Q512" s="7"/>
      <c r="R512" s="7"/>
      <c r="S512" s="7"/>
      <c r="T512" s="7"/>
      <c r="U512" s="7"/>
      <c r="V512" s="7"/>
      <c r="W512" s="7"/>
    </row>
    <row r="513" spans="1:23" ht="12.75" hidden="1" customHeight="1">
      <c r="A513" s="400"/>
      <c r="B513" s="57" t="s">
        <v>153</v>
      </c>
      <c r="C513" s="58" t="s">
        <v>91</v>
      </c>
      <c r="D513" s="59" t="s">
        <v>51</v>
      </c>
      <c r="E513" s="60" t="s">
        <v>198</v>
      </c>
      <c r="F513" s="81"/>
      <c r="G513" s="120"/>
      <c r="H513" s="58"/>
      <c r="I513" s="58"/>
      <c r="J513" s="58"/>
      <c r="K513" s="55"/>
      <c r="L513" s="55"/>
      <c r="M513" s="56"/>
      <c r="N513" s="56"/>
      <c r="O513" s="56"/>
      <c r="P513" s="56"/>
      <c r="Q513" s="7"/>
      <c r="R513" s="7"/>
      <c r="S513" s="7"/>
      <c r="T513" s="7"/>
      <c r="U513" s="7"/>
      <c r="V513" s="7"/>
      <c r="W513" s="7"/>
    </row>
    <row r="514" spans="1:23" ht="12.75" hidden="1" customHeight="1">
      <c r="A514" s="400"/>
      <c r="B514" s="57" t="s">
        <v>153</v>
      </c>
      <c r="C514" s="58" t="s">
        <v>91</v>
      </c>
      <c r="D514" s="59" t="s">
        <v>209</v>
      </c>
      <c r="E514" s="60" t="s">
        <v>176</v>
      </c>
      <c r="F514" s="81"/>
      <c r="G514" s="120"/>
      <c r="H514" s="58"/>
      <c r="I514" s="58"/>
      <c r="J514" s="58"/>
      <c r="K514" s="55"/>
      <c r="L514" s="55"/>
      <c r="M514" s="56"/>
      <c r="N514" s="56"/>
      <c r="O514" s="56"/>
      <c r="P514" s="56"/>
      <c r="Q514" s="7"/>
      <c r="R514" s="7"/>
      <c r="S514" s="7"/>
      <c r="T514" s="7"/>
      <c r="U514" s="7"/>
      <c r="V514" s="7"/>
      <c r="W514" s="7"/>
    </row>
    <row r="515" spans="1:23" ht="12.75" hidden="1" customHeight="1">
      <c r="A515" s="400"/>
      <c r="B515" s="57"/>
      <c r="C515" s="58" t="s">
        <v>54</v>
      </c>
      <c r="D515" s="59" t="s">
        <v>119</v>
      </c>
      <c r="E515" s="60"/>
      <c r="F515" s="81"/>
      <c r="G515" s="120"/>
      <c r="H515" s="58"/>
      <c r="I515" s="58"/>
      <c r="J515" s="58"/>
      <c r="K515" s="55"/>
      <c r="L515" s="55"/>
      <c r="M515" s="56"/>
      <c r="N515" s="56"/>
      <c r="O515" s="56"/>
      <c r="P515" s="56"/>
      <c r="Q515" s="7"/>
      <c r="R515" s="7"/>
      <c r="S515" s="7"/>
      <c r="T515" s="7"/>
      <c r="U515" s="7"/>
      <c r="V515" s="7"/>
      <c r="W515" s="7"/>
    </row>
    <row r="516" spans="1:23" ht="12.75" hidden="1" customHeight="1">
      <c r="A516" s="400"/>
      <c r="B516" s="57" t="s">
        <v>303</v>
      </c>
      <c r="C516" s="58" t="s">
        <v>54</v>
      </c>
      <c r="D516" s="59" t="s">
        <v>49</v>
      </c>
      <c r="E516" s="60" t="s">
        <v>230</v>
      </c>
      <c r="F516" s="81"/>
      <c r="G516" s="120"/>
      <c r="H516" s="58"/>
      <c r="I516" s="58"/>
      <c r="J516" s="58"/>
      <c r="K516" s="55"/>
      <c r="L516" s="55"/>
      <c r="M516" s="56"/>
      <c r="N516" s="56"/>
      <c r="O516" s="56"/>
      <c r="P516" s="56"/>
      <c r="Q516" s="7"/>
      <c r="R516" s="7"/>
      <c r="S516" s="7"/>
      <c r="T516" s="7"/>
      <c r="U516" s="7"/>
      <c r="V516" s="7"/>
      <c r="W516" s="7"/>
    </row>
    <row r="517" spans="1:23" ht="12.75" hidden="1" customHeight="1">
      <c r="A517" s="400"/>
      <c r="B517" s="57"/>
      <c r="C517" s="58" t="s">
        <v>54</v>
      </c>
      <c r="D517" s="59" t="s">
        <v>49</v>
      </c>
      <c r="E517" s="60" t="s">
        <v>205</v>
      </c>
      <c r="F517" s="81"/>
      <c r="G517" s="120"/>
      <c r="H517" s="58"/>
      <c r="I517" s="58"/>
      <c r="J517" s="58"/>
      <c r="K517" s="55"/>
      <c r="L517" s="55"/>
      <c r="M517" s="56"/>
      <c r="N517" s="56"/>
      <c r="O517" s="56"/>
      <c r="P517" s="56"/>
      <c r="Q517" s="7"/>
      <c r="R517" s="7"/>
      <c r="S517" s="7"/>
      <c r="T517" s="7"/>
      <c r="U517" s="7"/>
      <c r="V517" s="7"/>
      <c r="W517" s="7"/>
    </row>
    <row r="518" spans="1:23" ht="12.75" hidden="1" customHeight="1">
      <c r="A518" s="400"/>
      <c r="B518" s="57"/>
      <c r="C518" s="58"/>
      <c r="D518" s="59" t="s">
        <v>226</v>
      </c>
      <c r="E518" s="60"/>
      <c r="F518" s="81"/>
      <c r="G518" s="120"/>
      <c r="H518" s="58"/>
      <c r="I518" s="58"/>
      <c r="J518" s="58"/>
      <c r="K518" s="55"/>
      <c r="L518" s="55"/>
      <c r="M518" s="56"/>
      <c r="N518" s="56"/>
      <c r="O518" s="56"/>
      <c r="P518" s="56"/>
      <c r="Q518" s="7"/>
      <c r="R518" s="7"/>
      <c r="S518" s="7"/>
      <c r="T518" s="7"/>
      <c r="U518" s="7"/>
      <c r="V518" s="7"/>
      <c r="W518" s="7"/>
    </row>
    <row r="519" spans="1:23" ht="12.75" hidden="1" customHeight="1">
      <c r="A519" s="400"/>
      <c r="B519" s="57" t="s">
        <v>362</v>
      </c>
      <c r="C519" s="58" t="s">
        <v>42</v>
      </c>
      <c r="D519" s="59" t="s">
        <v>280</v>
      </c>
      <c r="E519" s="60"/>
      <c r="F519" s="81"/>
      <c r="G519" s="120"/>
      <c r="H519" s="58"/>
      <c r="I519" s="58"/>
      <c r="J519" s="58"/>
      <c r="K519" s="55"/>
      <c r="L519" s="55"/>
      <c r="M519" s="56"/>
      <c r="N519" s="56"/>
      <c r="O519" s="56"/>
      <c r="P519" s="56"/>
      <c r="Q519" s="7"/>
      <c r="R519" s="7"/>
      <c r="S519" s="7"/>
      <c r="T519" s="7"/>
      <c r="U519" s="7"/>
      <c r="V519" s="7"/>
      <c r="W519" s="7"/>
    </row>
    <row r="520" spans="1:23" ht="12.75" hidden="1" customHeight="1">
      <c r="A520" s="400"/>
      <c r="B520" s="57" t="s">
        <v>362</v>
      </c>
      <c r="C520" s="58" t="s">
        <v>42</v>
      </c>
      <c r="D520" s="59" t="s">
        <v>126</v>
      </c>
      <c r="E520" s="60"/>
      <c r="F520" s="81"/>
      <c r="G520" s="120"/>
      <c r="H520" s="58"/>
      <c r="I520" s="58"/>
      <c r="J520" s="58"/>
      <c r="K520" s="55"/>
      <c r="L520" s="55"/>
      <c r="M520" s="56"/>
      <c r="N520" s="56"/>
      <c r="O520" s="56"/>
      <c r="P520" s="56"/>
      <c r="Q520" s="7"/>
      <c r="R520" s="7"/>
      <c r="S520" s="7"/>
      <c r="T520" s="7"/>
      <c r="U520" s="7"/>
      <c r="V520" s="7"/>
      <c r="W520" s="7"/>
    </row>
    <row r="521" spans="1:23" ht="12.75" hidden="1" customHeight="1">
      <c r="A521" s="400"/>
      <c r="B521" s="57"/>
      <c r="C521" s="58" t="s">
        <v>42</v>
      </c>
      <c r="D521" s="59" t="s">
        <v>119</v>
      </c>
      <c r="E521" s="60"/>
      <c r="F521" s="81"/>
      <c r="G521" s="120"/>
      <c r="H521" s="58"/>
      <c r="I521" s="58"/>
      <c r="J521" s="58"/>
      <c r="K521" s="55"/>
      <c r="L521" s="55"/>
      <c r="M521" s="56"/>
      <c r="N521" s="56"/>
      <c r="O521" s="56"/>
      <c r="P521" s="56"/>
      <c r="Q521" s="7"/>
      <c r="R521" s="7"/>
      <c r="S521" s="7"/>
      <c r="T521" s="7"/>
      <c r="U521" s="7"/>
      <c r="V521" s="7"/>
      <c r="W521" s="7"/>
    </row>
    <row r="522" spans="1:23" ht="12.75" hidden="1" customHeight="1">
      <c r="A522" s="400"/>
      <c r="B522" s="57"/>
      <c r="C522" s="58" t="s">
        <v>42</v>
      </c>
      <c r="D522" s="59" t="s">
        <v>119</v>
      </c>
      <c r="E522" s="60"/>
      <c r="F522" s="81"/>
      <c r="G522" s="120"/>
      <c r="H522" s="58"/>
      <c r="I522" s="58"/>
      <c r="J522" s="58"/>
      <c r="K522" s="55"/>
      <c r="L522" s="55"/>
      <c r="M522" s="56"/>
      <c r="N522" s="56"/>
      <c r="O522" s="56"/>
      <c r="P522" s="56"/>
      <c r="Q522" s="7"/>
      <c r="R522" s="7"/>
      <c r="S522" s="7"/>
      <c r="T522" s="7"/>
      <c r="U522" s="7"/>
      <c r="V522" s="7"/>
      <c r="W522" s="7"/>
    </row>
    <row r="523" spans="1:23" ht="12.75" hidden="1" customHeight="1">
      <c r="A523" s="400"/>
      <c r="B523" s="57" t="s">
        <v>363</v>
      </c>
      <c r="C523" s="58" t="s">
        <v>127</v>
      </c>
      <c r="D523" s="59" t="s">
        <v>43</v>
      </c>
      <c r="E523" s="60" t="s">
        <v>240</v>
      </c>
      <c r="F523" s="81"/>
      <c r="G523" s="120"/>
      <c r="H523" s="58"/>
      <c r="I523" s="58"/>
      <c r="J523" s="58"/>
      <c r="K523" s="55"/>
      <c r="L523" s="55"/>
      <c r="M523" s="56"/>
      <c r="N523" s="56"/>
      <c r="O523" s="56"/>
      <c r="P523" s="56"/>
      <c r="Q523" s="7"/>
      <c r="R523" s="7"/>
      <c r="S523" s="7"/>
      <c r="T523" s="7"/>
      <c r="U523" s="7"/>
      <c r="V523" s="7"/>
      <c r="W523" s="7"/>
    </row>
    <row r="524" spans="1:23" ht="12.75" hidden="1" customHeight="1">
      <c r="A524" s="400"/>
      <c r="B524" s="57"/>
      <c r="C524" s="58" t="s">
        <v>127</v>
      </c>
      <c r="D524" s="59" t="s">
        <v>91</v>
      </c>
      <c r="E524" s="60" t="s">
        <v>92</v>
      </c>
      <c r="F524" s="81"/>
      <c r="G524" s="120"/>
      <c r="H524" s="58"/>
      <c r="I524" s="58"/>
      <c r="J524" s="58"/>
      <c r="K524" s="55"/>
      <c r="L524" s="55"/>
      <c r="M524" s="56"/>
      <c r="N524" s="56"/>
      <c r="O524" s="56"/>
      <c r="P524" s="56"/>
      <c r="Q524" s="7"/>
      <c r="R524" s="7"/>
      <c r="S524" s="7"/>
      <c r="T524" s="7"/>
      <c r="U524" s="7"/>
      <c r="V524" s="7"/>
      <c r="W524" s="7"/>
    </row>
    <row r="525" spans="1:23" ht="12.75" hidden="1" customHeight="1">
      <c r="A525" s="400"/>
      <c r="B525" s="57"/>
      <c r="C525" s="58" t="s">
        <v>127</v>
      </c>
      <c r="D525" s="59" t="s">
        <v>49</v>
      </c>
      <c r="E525" s="60" t="s">
        <v>364</v>
      </c>
      <c r="F525" s="81"/>
      <c r="G525" s="120"/>
      <c r="H525" s="58"/>
      <c r="I525" s="58"/>
      <c r="J525" s="58"/>
      <c r="K525" s="55"/>
      <c r="L525" s="55"/>
      <c r="M525" s="56"/>
      <c r="N525" s="56"/>
      <c r="O525" s="56"/>
      <c r="P525" s="56"/>
      <c r="Q525" s="7"/>
      <c r="R525" s="7"/>
      <c r="S525" s="7"/>
      <c r="T525" s="7"/>
      <c r="U525" s="7"/>
      <c r="V525" s="7"/>
      <c r="W525" s="7"/>
    </row>
    <row r="526" spans="1:23" ht="12.75" hidden="1" customHeight="1">
      <c r="A526" s="400"/>
      <c r="B526" s="57" t="s">
        <v>363</v>
      </c>
      <c r="C526" s="58" t="s">
        <v>127</v>
      </c>
      <c r="D526" s="59" t="s">
        <v>51</v>
      </c>
      <c r="E526" s="60" t="s">
        <v>198</v>
      </c>
      <c r="F526" s="81"/>
      <c r="G526" s="120"/>
      <c r="H526" s="58"/>
      <c r="I526" s="58"/>
      <c r="J526" s="58"/>
      <c r="K526" s="55"/>
      <c r="L526" s="55"/>
      <c r="M526" s="56"/>
      <c r="N526" s="56"/>
      <c r="O526" s="56"/>
      <c r="P526" s="56"/>
      <c r="Q526" s="7"/>
      <c r="R526" s="7"/>
      <c r="S526" s="7"/>
      <c r="T526" s="7"/>
      <c r="U526" s="7"/>
      <c r="V526" s="7"/>
      <c r="W526" s="7"/>
    </row>
    <row r="527" spans="1:23" ht="12.75" hidden="1" customHeight="1">
      <c r="A527" s="400"/>
      <c r="B527" s="57" t="s">
        <v>363</v>
      </c>
      <c r="C527" s="58" t="s">
        <v>127</v>
      </c>
      <c r="D527" s="59" t="s">
        <v>58</v>
      </c>
      <c r="E527" s="60" t="s">
        <v>183</v>
      </c>
      <c r="F527" s="81"/>
      <c r="G527" s="120"/>
      <c r="H527" s="58"/>
      <c r="I527" s="58"/>
      <c r="J527" s="58"/>
      <c r="K527" s="55"/>
      <c r="L527" s="55"/>
      <c r="M527" s="56"/>
      <c r="N527" s="56"/>
      <c r="O527" s="56"/>
      <c r="P527" s="56"/>
      <c r="Q527" s="7"/>
      <c r="R527" s="7"/>
      <c r="S527" s="7"/>
      <c r="T527" s="7"/>
      <c r="U527" s="7"/>
      <c r="V527" s="7"/>
      <c r="W527" s="7"/>
    </row>
    <row r="528" spans="1:23" ht="12.75" hidden="1" customHeight="1">
      <c r="A528" s="400"/>
      <c r="B528" s="57" t="s">
        <v>338</v>
      </c>
      <c r="C528" s="58" t="s">
        <v>54</v>
      </c>
      <c r="D528" s="59" t="s">
        <v>159</v>
      </c>
      <c r="E528" s="60" t="s">
        <v>198</v>
      </c>
      <c r="F528" s="81"/>
      <c r="G528" s="120"/>
      <c r="H528" s="58"/>
      <c r="I528" s="58"/>
      <c r="J528" s="58"/>
      <c r="K528" s="55"/>
      <c r="L528" s="55"/>
      <c r="M528" s="56"/>
      <c r="N528" s="56"/>
      <c r="O528" s="56"/>
      <c r="P528" s="56"/>
      <c r="Q528" s="7"/>
      <c r="R528" s="7"/>
      <c r="S528" s="7"/>
      <c r="T528" s="7"/>
      <c r="U528" s="7"/>
      <c r="V528" s="7"/>
      <c r="W528" s="7"/>
    </row>
    <row r="529" spans="1:23" ht="12.75" hidden="1" customHeight="1">
      <c r="A529" s="400"/>
      <c r="B529" s="57"/>
      <c r="C529" s="58" t="s">
        <v>54</v>
      </c>
      <c r="D529" s="59" t="s">
        <v>127</v>
      </c>
      <c r="E529" s="60" t="s">
        <v>316</v>
      </c>
      <c r="F529" s="81"/>
      <c r="G529" s="120"/>
      <c r="H529" s="58"/>
      <c r="I529" s="58"/>
      <c r="J529" s="58"/>
      <c r="K529" s="55"/>
      <c r="L529" s="55"/>
      <c r="M529" s="56"/>
      <c r="N529" s="56"/>
      <c r="O529" s="56"/>
      <c r="P529" s="56"/>
      <c r="Q529" s="7"/>
      <c r="R529" s="7"/>
      <c r="S529" s="7"/>
      <c r="T529" s="7"/>
      <c r="U529" s="7"/>
      <c r="V529" s="7"/>
      <c r="W529" s="7"/>
    </row>
    <row r="530" spans="1:23" ht="12.75" hidden="1" customHeight="1">
      <c r="A530" s="400"/>
      <c r="B530" s="57" t="s">
        <v>343</v>
      </c>
      <c r="C530" s="58" t="s">
        <v>42</v>
      </c>
      <c r="D530" s="59" t="s">
        <v>159</v>
      </c>
      <c r="E530" s="60" t="s">
        <v>198</v>
      </c>
      <c r="F530" s="81"/>
      <c r="G530" s="120"/>
      <c r="H530" s="58"/>
      <c r="I530" s="58"/>
      <c r="J530" s="58"/>
      <c r="K530" s="55"/>
      <c r="L530" s="55"/>
      <c r="M530" s="56"/>
      <c r="N530" s="56"/>
      <c r="O530" s="56"/>
      <c r="P530" s="56"/>
      <c r="Q530" s="7"/>
      <c r="R530" s="7"/>
      <c r="S530" s="7"/>
      <c r="T530" s="7"/>
      <c r="U530" s="7"/>
      <c r="V530" s="7"/>
      <c r="W530" s="7"/>
    </row>
    <row r="531" spans="1:23" ht="12.75" hidden="1" customHeight="1">
      <c r="A531" s="400"/>
      <c r="B531" s="57"/>
      <c r="C531" s="58" t="s">
        <v>42</v>
      </c>
      <c r="D531" s="59" t="s">
        <v>226</v>
      </c>
      <c r="E531" s="60" t="s">
        <v>183</v>
      </c>
      <c r="F531" s="81"/>
      <c r="G531" s="120"/>
      <c r="H531" s="58"/>
      <c r="I531" s="58"/>
      <c r="J531" s="58"/>
      <c r="K531" s="55"/>
      <c r="L531" s="55"/>
      <c r="M531" s="56"/>
      <c r="N531" s="56"/>
      <c r="O531" s="56"/>
      <c r="P531" s="56"/>
      <c r="Q531" s="7"/>
      <c r="R531" s="7"/>
      <c r="S531" s="7"/>
      <c r="T531" s="7"/>
      <c r="U531" s="7"/>
      <c r="V531" s="7"/>
      <c r="W531" s="7"/>
    </row>
    <row r="532" spans="1:23" ht="12.75" hidden="1" customHeight="1">
      <c r="A532" s="400"/>
      <c r="B532" s="57" t="s">
        <v>350</v>
      </c>
      <c r="C532" s="58" t="s">
        <v>54</v>
      </c>
      <c r="D532" s="59" t="s">
        <v>43</v>
      </c>
      <c r="E532" s="60"/>
      <c r="F532" s="81"/>
      <c r="G532" s="120"/>
      <c r="H532" s="58"/>
      <c r="I532" s="58"/>
      <c r="J532" s="58"/>
      <c r="K532" s="55"/>
      <c r="L532" s="55"/>
      <c r="M532" s="56"/>
      <c r="N532" s="56"/>
      <c r="O532" s="56"/>
      <c r="P532" s="56"/>
      <c r="Q532" s="7"/>
      <c r="R532" s="7"/>
      <c r="S532" s="7"/>
      <c r="T532" s="7"/>
      <c r="U532" s="7"/>
      <c r="V532" s="7"/>
      <c r="W532" s="7"/>
    </row>
    <row r="533" spans="1:23" ht="12.75" hidden="1" customHeight="1">
      <c r="A533" s="400"/>
      <c r="B533" s="57"/>
      <c r="C533" s="58" t="s">
        <v>119</v>
      </c>
      <c r="D533" s="59" t="s">
        <v>119</v>
      </c>
      <c r="E533" s="60"/>
      <c r="F533" s="81"/>
      <c r="G533" s="120"/>
      <c r="H533" s="58"/>
      <c r="I533" s="58"/>
      <c r="J533" s="58"/>
      <c r="K533" s="55"/>
      <c r="L533" s="55"/>
      <c r="M533" s="56"/>
      <c r="N533" s="56"/>
      <c r="O533" s="56"/>
      <c r="P533" s="56"/>
      <c r="Q533" s="7"/>
      <c r="R533" s="7"/>
      <c r="S533" s="7"/>
      <c r="T533" s="7"/>
      <c r="U533" s="7"/>
      <c r="V533" s="7"/>
      <c r="W533" s="7"/>
    </row>
    <row r="534" spans="1:23" ht="12.75" hidden="1" customHeight="1" thickBot="1">
      <c r="A534" s="401"/>
      <c r="B534" s="57"/>
      <c r="C534" s="58" t="s">
        <v>332</v>
      </c>
      <c r="D534" s="59" t="s">
        <v>332</v>
      </c>
      <c r="E534" s="60"/>
      <c r="F534" s="81"/>
      <c r="G534" s="120"/>
      <c r="H534" s="58"/>
      <c r="I534" s="58"/>
      <c r="J534" s="58"/>
      <c r="K534" s="55"/>
      <c r="L534" s="55"/>
      <c r="M534" s="56"/>
      <c r="N534" s="56"/>
      <c r="O534" s="56"/>
      <c r="P534" s="56"/>
      <c r="Q534" s="7"/>
      <c r="R534" s="7"/>
      <c r="S534" s="7"/>
      <c r="T534" s="7"/>
      <c r="U534" s="7"/>
      <c r="V534" s="7"/>
      <c r="W534" s="7"/>
    </row>
    <row r="535" spans="1:23" ht="15.75" customHeight="1" thickBot="1">
      <c r="A535" s="339" t="s">
        <v>375</v>
      </c>
      <c r="B535" s="339"/>
      <c r="C535" s="339"/>
      <c r="D535" s="339"/>
      <c r="E535" s="339"/>
      <c r="F535" s="339"/>
      <c r="G535" s="93"/>
      <c r="H535" s="94">
        <f>SUM(H381:H534)</f>
        <v>96</v>
      </c>
      <c r="I535" s="94">
        <f>SUM(I381:I534)</f>
        <v>88</v>
      </c>
      <c r="J535" s="94">
        <f>SUM(J381:J534)</f>
        <v>0</v>
      </c>
      <c r="K535" s="94">
        <f>SUM(K381:K534)</f>
        <v>0</v>
      </c>
      <c r="L535" s="78">
        <f>IF(H535=0,0,(I535/H535*100))</f>
        <v>91.666666666666657</v>
      </c>
      <c r="M535" s="73">
        <f>IF(K535=0,0,(I535/K535*100))</f>
        <v>0</v>
      </c>
      <c r="N535" s="73">
        <v>6</v>
      </c>
      <c r="O535" s="73">
        <v>0</v>
      </c>
      <c r="P535" s="73">
        <f>N535/(N535+O535)*100</f>
        <v>100</v>
      </c>
      <c r="Q535" s="7"/>
      <c r="R535" s="7"/>
      <c r="S535" s="7"/>
      <c r="T535" s="7"/>
      <c r="U535" s="7"/>
      <c r="V535" s="7"/>
      <c r="W535" s="7"/>
    </row>
    <row r="536" spans="1:23" ht="12.75" hidden="1" customHeight="1">
      <c r="A536" s="399" t="s">
        <v>655</v>
      </c>
      <c r="B536" s="57" t="s">
        <v>724</v>
      </c>
      <c r="C536" s="58"/>
      <c r="D536" s="59"/>
      <c r="E536" s="60"/>
      <c r="F536" s="81"/>
      <c r="G536" s="120"/>
      <c r="H536" s="58"/>
      <c r="I536" s="58"/>
      <c r="J536" s="58"/>
      <c r="K536" s="55"/>
      <c r="L536" s="55"/>
      <c r="M536" s="56"/>
      <c r="N536" s="56"/>
      <c r="O536" s="56"/>
      <c r="P536" s="56"/>
      <c r="Q536" s="7"/>
      <c r="R536" s="7"/>
      <c r="S536" s="7"/>
      <c r="T536" s="7"/>
      <c r="U536" s="7"/>
      <c r="V536" s="7"/>
      <c r="W536" s="7"/>
    </row>
    <row r="537" spans="1:23" ht="12.75" hidden="1" customHeight="1">
      <c r="A537" s="400"/>
      <c r="B537" s="57" t="s">
        <v>652</v>
      </c>
      <c r="C537" s="58"/>
      <c r="D537" s="59"/>
      <c r="E537" s="60"/>
      <c r="F537" s="81"/>
      <c r="G537" s="120"/>
      <c r="H537" s="58"/>
      <c r="I537" s="58"/>
      <c r="J537" s="58"/>
      <c r="K537" s="273"/>
      <c r="L537" s="273"/>
      <c r="M537" s="142"/>
      <c r="N537" s="142"/>
      <c r="O537" s="142"/>
      <c r="P537" s="142"/>
      <c r="Q537" s="7"/>
      <c r="R537" s="7"/>
      <c r="S537" s="7"/>
      <c r="T537" s="7"/>
      <c r="U537" s="7"/>
      <c r="V537" s="7"/>
      <c r="W537" s="7"/>
    </row>
    <row r="538" spans="1:23" ht="12.75" hidden="1" customHeight="1">
      <c r="A538" s="400"/>
      <c r="B538" s="57" t="s">
        <v>653</v>
      </c>
      <c r="C538" s="58"/>
      <c r="D538" s="59"/>
      <c r="E538" s="60"/>
      <c r="F538" s="81"/>
      <c r="G538" s="120"/>
      <c r="H538" s="58"/>
      <c r="I538" s="58"/>
      <c r="J538" s="58"/>
      <c r="K538" s="273"/>
      <c r="L538" s="273"/>
      <c r="M538" s="142"/>
      <c r="N538" s="142"/>
      <c r="O538" s="142"/>
      <c r="P538" s="142"/>
      <c r="Q538" s="7"/>
      <c r="R538" s="7"/>
      <c r="S538" s="7"/>
      <c r="T538" s="7"/>
      <c r="U538" s="7"/>
      <c r="V538" s="7"/>
      <c r="W538" s="7"/>
    </row>
    <row r="539" spans="1:23" ht="12.75" hidden="1" customHeight="1">
      <c r="A539" s="400"/>
      <c r="B539" s="57" t="s">
        <v>654</v>
      </c>
      <c r="C539" s="58"/>
      <c r="D539" s="59"/>
      <c r="E539" s="60"/>
      <c r="F539" s="81"/>
      <c r="G539" s="120"/>
      <c r="H539" s="58"/>
      <c r="I539" s="58"/>
      <c r="J539" s="58"/>
      <c r="K539" s="86"/>
      <c r="L539" s="86"/>
      <c r="M539" s="87"/>
      <c r="N539" s="87"/>
      <c r="O539" s="87"/>
      <c r="P539" s="87"/>
      <c r="Q539" s="7"/>
      <c r="R539" s="7"/>
      <c r="S539" s="7"/>
      <c r="T539" s="7"/>
      <c r="U539" s="7"/>
      <c r="V539" s="7"/>
      <c r="W539" s="7"/>
    </row>
    <row r="540" spans="1:23" ht="12.75" hidden="1" customHeight="1" thickBot="1">
      <c r="A540" s="400"/>
      <c r="B540" s="57" t="s">
        <v>746</v>
      </c>
      <c r="C540" s="58"/>
      <c r="D540" s="59"/>
      <c r="E540" s="60"/>
      <c r="F540" s="81"/>
      <c r="G540" s="120"/>
      <c r="H540" s="58"/>
      <c r="I540" s="58"/>
      <c r="J540" s="58"/>
      <c r="K540" s="86"/>
      <c r="L540" s="86"/>
      <c r="M540" s="87"/>
      <c r="N540" s="87"/>
      <c r="O540" s="87"/>
      <c r="P540" s="87"/>
      <c r="Q540" s="7"/>
      <c r="R540" s="7"/>
      <c r="S540" s="7"/>
      <c r="T540" s="7"/>
      <c r="U540" s="7"/>
      <c r="V540" s="7"/>
      <c r="W540" s="7"/>
    </row>
    <row r="541" spans="1:23" ht="12.75" hidden="1" customHeight="1" thickBot="1">
      <c r="A541" s="400"/>
      <c r="B541" s="57" t="s">
        <v>746</v>
      </c>
      <c r="C541" s="58"/>
      <c r="D541" s="59"/>
      <c r="E541" s="60"/>
      <c r="F541" s="81"/>
      <c r="G541" s="120"/>
      <c r="H541" s="58"/>
      <c r="I541" s="58"/>
      <c r="J541" s="58"/>
      <c r="K541" s="55"/>
      <c r="L541" s="55"/>
      <c r="M541" s="56"/>
      <c r="N541" s="56"/>
      <c r="O541" s="56"/>
      <c r="P541" s="56"/>
      <c r="Q541" s="7"/>
      <c r="R541" s="7"/>
      <c r="S541" s="7"/>
      <c r="T541" s="7"/>
      <c r="U541" s="7"/>
      <c r="V541" s="7"/>
      <c r="W541" s="7"/>
    </row>
    <row r="542" spans="1:23" ht="12.75" hidden="1" customHeight="1">
      <c r="A542" s="400"/>
      <c r="B542" s="57" t="s">
        <v>118</v>
      </c>
      <c r="C542" s="58" t="s">
        <v>42</v>
      </c>
      <c r="D542" s="59" t="s">
        <v>159</v>
      </c>
      <c r="E542" s="60"/>
      <c r="F542" s="81"/>
      <c r="G542" s="120"/>
      <c r="H542" s="58"/>
      <c r="I542" s="58"/>
      <c r="J542" s="58"/>
      <c r="K542" s="55"/>
      <c r="L542" s="55"/>
      <c r="M542" s="56"/>
      <c r="N542" s="56"/>
      <c r="O542" s="56"/>
      <c r="P542" s="56"/>
      <c r="Q542" s="7"/>
      <c r="R542" s="7"/>
      <c r="S542" s="7"/>
      <c r="T542" s="7"/>
      <c r="U542" s="7"/>
      <c r="V542" s="7"/>
      <c r="W542" s="7"/>
    </row>
    <row r="543" spans="1:23" ht="12.75" hidden="1" customHeight="1">
      <c r="A543" s="400"/>
      <c r="B543" s="57" t="s">
        <v>118</v>
      </c>
      <c r="C543" s="58" t="s">
        <v>42</v>
      </c>
      <c r="D543" s="59" t="s">
        <v>58</v>
      </c>
      <c r="E543" s="60"/>
      <c r="F543" s="81"/>
      <c r="G543" s="120"/>
      <c r="H543" s="58"/>
      <c r="I543" s="58"/>
      <c r="J543" s="58"/>
      <c r="K543" s="55"/>
      <c r="L543" s="55"/>
      <c r="M543" s="56"/>
      <c r="N543" s="56"/>
      <c r="O543" s="56"/>
      <c r="P543" s="56"/>
      <c r="Q543" s="7"/>
      <c r="R543" s="7"/>
      <c r="S543" s="7"/>
      <c r="T543" s="7"/>
      <c r="U543" s="7"/>
      <c r="V543" s="7"/>
      <c r="W543" s="7"/>
    </row>
    <row r="544" spans="1:23" ht="12.75" hidden="1" customHeight="1">
      <c r="A544" s="400"/>
      <c r="B544" s="57" t="s">
        <v>118</v>
      </c>
      <c r="C544" s="58" t="s">
        <v>42</v>
      </c>
      <c r="D544" s="59" t="s">
        <v>49</v>
      </c>
      <c r="E544" s="60"/>
      <c r="F544" s="81"/>
      <c r="G544" s="120"/>
      <c r="H544" s="58"/>
      <c r="I544" s="58"/>
      <c r="J544" s="58"/>
      <c r="K544" s="55"/>
      <c r="L544" s="55"/>
      <c r="M544" s="56"/>
      <c r="N544" s="56"/>
      <c r="O544" s="56"/>
      <c r="P544" s="56"/>
      <c r="Q544" s="7"/>
      <c r="R544" s="7"/>
      <c r="S544" s="7"/>
      <c r="T544" s="7"/>
      <c r="U544" s="7"/>
      <c r="V544" s="7"/>
      <c r="W544" s="7"/>
    </row>
    <row r="545" spans="1:23" ht="12.75" hidden="1" customHeight="1">
      <c r="A545" s="400"/>
      <c r="B545" s="57" t="s">
        <v>118</v>
      </c>
      <c r="C545" s="58" t="s">
        <v>42</v>
      </c>
      <c r="D545" s="59" t="s">
        <v>51</v>
      </c>
      <c r="E545" s="60"/>
      <c r="F545" s="81"/>
      <c r="G545" s="120"/>
      <c r="H545" s="58"/>
      <c r="I545" s="58"/>
      <c r="J545" s="58"/>
      <c r="K545" s="55"/>
      <c r="L545" s="55"/>
      <c r="M545" s="56"/>
      <c r="N545" s="56"/>
      <c r="O545" s="56"/>
      <c r="P545" s="56"/>
      <c r="Q545" s="7"/>
      <c r="R545" s="7"/>
      <c r="S545" s="7"/>
      <c r="T545" s="7"/>
      <c r="U545" s="7"/>
      <c r="V545" s="7"/>
      <c r="W545" s="7"/>
    </row>
    <row r="546" spans="1:23" ht="12.75" hidden="1" customHeight="1">
      <c r="A546" s="400"/>
      <c r="B546" s="57" t="s">
        <v>118</v>
      </c>
      <c r="C546" s="58" t="s">
        <v>42</v>
      </c>
      <c r="D546" s="59" t="s">
        <v>51</v>
      </c>
      <c r="E546" s="60"/>
      <c r="F546" s="81"/>
      <c r="G546" s="120"/>
      <c r="H546" s="58"/>
      <c r="I546" s="58"/>
      <c r="J546" s="58"/>
      <c r="K546" s="55"/>
      <c r="L546" s="55"/>
      <c r="M546" s="56"/>
      <c r="N546" s="56"/>
      <c r="O546" s="56"/>
      <c r="P546" s="56"/>
      <c r="Q546" s="7"/>
      <c r="R546" s="7"/>
      <c r="S546" s="7"/>
      <c r="T546" s="7"/>
      <c r="U546" s="7"/>
      <c r="V546" s="7"/>
      <c r="W546" s="7"/>
    </row>
    <row r="547" spans="1:23" ht="12.75" hidden="1" customHeight="1">
      <c r="A547" s="400"/>
      <c r="B547" s="57" t="s">
        <v>118</v>
      </c>
      <c r="C547" s="58" t="s">
        <v>42</v>
      </c>
      <c r="D547" s="59" t="s">
        <v>119</v>
      </c>
      <c r="E547" s="60"/>
      <c r="F547" s="81"/>
      <c r="G547" s="120"/>
      <c r="H547" s="58"/>
      <c r="I547" s="58"/>
      <c r="J547" s="58"/>
      <c r="K547" s="55"/>
      <c r="L547" s="55"/>
      <c r="M547" s="56"/>
      <c r="N547" s="56"/>
      <c r="O547" s="56"/>
      <c r="P547" s="56"/>
      <c r="Q547" s="7"/>
      <c r="R547" s="7"/>
      <c r="S547" s="7"/>
      <c r="T547" s="7"/>
      <c r="U547" s="7"/>
      <c r="V547" s="7"/>
      <c r="W547" s="7"/>
    </row>
    <row r="548" spans="1:23" ht="12.75" hidden="1" customHeight="1">
      <c r="A548" s="400"/>
      <c r="B548" s="57" t="s">
        <v>118</v>
      </c>
      <c r="C548" s="58" t="s">
        <v>42</v>
      </c>
      <c r="D548" s="59" t="s">
        <v>193</v>
      </c>
      <c r="E548" s="60"/>
      <c r="F548" s="81"/>
      <c r="G548" s="120"/>
      <c r="H548" s="58"/>
      <c r="I548" s="58"/>
      <c r="J548" s="58"/>
      <c r="K548" s="55"/>
      <c r="L548" s="55"/>
      <c r="M548" s="56"/>
      <c r="N548" s="56"/>
      <c r="O548" s="56"/>
      <c r="P548" s="56"/>
      <c r="Q548" s="7"/>
      <c r="R548" s="7"/>
      <c r="S548" s="7"/>
      <c r="T548" s="7"/>
      <c r="U548" s="7"/>
      <c r="V548" s="7"/>
      <c r="W548" s="7"/>
    </row>
    <row r="549" spans="1:23" ht="12.75" hidden="1" customHeight="1">
      <c r="A549" s="400"/>
      <c r="B549" s="57" t="s">
        <v>82</v>
      </c>
      <c r="C549" s="58" t="s">
        <v>193</v>
      </c>
      <c r="D549" s="59" t="s">
        <v>193</v>
      </c>
      <c r="E549" s="60" t="s">
        <v>84</v>
      </c>
      <c r="F549" s="81"/>
      <c r="G549" s="120"/>
      <c r="H549" s="58"/>
      <c r="I549" s="58"/>
      <c r="J549" s="58"/>
      <c r="K549" s="55"/>
      <c r="L549" s="55"/>
      <c r="M549" s="56"/>
      <c r="N549" s="56"/>
      <c r="O549" s="56"/>
      <c r="P549" s="56"/>
      <c r="Q549" s="7"/>
      <c r="R549" s="7"/>
      <c r="S549" s="7"/>
      <c r="T549" s="7"/>
      <c r="U549" s="7"/>
      <c r="V549" s="7"/>
      <c r="W549" s="7"/>
    </row>
    <row r="550" spans="1:23" ht="12.75" hidden="1" customHeight="1">
      <c r="A550" s="400"/>
      <c r="B550" s="57" t="s">
        <v>82</v>
      </c>
      <c r="C550" s="59" t="s">
        <v>49</v>
      </c>
      <c r="D550" s="59" t="s">
        <v>49</v>
      </c>
      <c r="E550" s="60" t="s">
        <v>84</v>
      </c>
      <c r="F550" s="81"/>
      <c r="G550" s="120"/>
      <c r="H550" s="58"/>
      <c r="I550" s="58"/>
      <c r="J550" s="58"/>
      <c r="K550" s="55"/>
      <c r="L550" s="55"/>
      <c r="M550" s="56"/>
      <c r="N550" s="56"/>
      <c r="O550" s="56"/>
      <c r="P550" s="56"/>
      <c r="Q550" s="7"/>
      <c r="R550" s="7"/>
      <c r="S550" s="7"/>
      <c r="T550" s="7"/>
      <c r="U550" s="7"/>
      <c r="V550" s="7"/>
      <c r="W550" s="7"/>
    </row>
    <row r="551" spans="1:23" ht="12.75" hidden="1" customHeight="1">
      <c r="A551" s="400"/>
      <c r="B551" s="57" t="s">
        <v>365</v>
      </c>
      <c r="C551" s="58" t="s">
        <v>54</v>
      </c>
      <c r="D551" s="59" t="s">
        <v>127</v>
      </c>
      <c r="E551" s="60"/>
      <c r="F551" s="81"/>
      <c r="G551" s="120"/>
      <c r="H551" s="58"/>
      <c r="I551" s="58"/>
      <c r="J551" s="58"/>
      <c r="K551" s="55"/>
      <c r="L551" s="55"/>
      <c r="M551" s="56"/>
      <c r="N551" s="56"/>
      <c r="O551" s="56"/>
      <c r="P551" s="56"/>
      <c r="Q551" s="7"/>
      <c r="R551" s="7"/>
      <c r="S551" s="7"/>
      <c r="T551" s="7"/>
      <c r="U551" s="7"/>
      <c r="V551" s="7"/>
      <c r="W551" s="7"/>
    </row>
    <row r="552" spans="1:23" ht="12.75" hidden="1" customHeight="1">
      <c r="A552" s="400"/>
      <c r="B552" s="57" t="s">
        <v>336</v>
      </c>
      <c r="C552" s="58" t="s">
        <v>54</v>
      </c>
      <c r="D552" s="59" t="s">
        <v>122</v>
      </c>
      <c r="E552" s="60" t="s">
        <v>210</v>
      </c>
      <c r="F552" s="81"/>
      <c r="G552" s="120"/>
      <c r="H552" s="58"/>
      <c r="I552" s="58"/>
      <c r="J552" s="58"/>
      <c r="K552" s="55"/>
      <c r="L552" s="55"/>
      <c r="M552" s="56"/>
      <c r="N552" s="56"/>
      <c r="O552" s="56"/>
      <c r="P552" s="56"/>
      <c r="Q552" s="7"/>
      <c r="R552" s="7"/>
      <c r="S552" s="7"/>
      <c r="T552" s="7"/>
      <c r="U552" s="7"/>
      <c r="V552" s="7"/>
      <c r="W552" s="7"/>
    </row>
    <row r="553" spans="1:23" ht="12.75" hidden="1" customHeight="1">
      <c r="A553" s="400"/>
      <c r="B553" s="57" t="s">
        <v>208</v>
      </c>
      <c r="C553" s="58" t="s">
        <v>54</v>
      </c>
      <c r="D553" s="59" t="s">
        <v>332</v>
      </c>
      <c r="E553" s="60" t="s">
        <v>342</v>
      </c>
      <c r="F553" s="81"/>
      <c r="G553" s="120"/>
      <c r="H553" s="58"/>
      <c r="I553" s="58"/>
      <c r="J553" s="58"/>
      <c r="K553" s="55"/>
      <c r="L553" s="55"/>
      <c r="M553" s="56"/>
      <c r="N553" s="56"/>
      <c r="O553" s="56"/>
      <c r="P553" s="56"/>
      <c r="Q553" s="7"/>
      <c r="R553" s="7"/>
      <c r="S553" s="7"/>
      <c r="T553" s="7"/>
      <c r="U553" s="7"/>
      <c r="V553" s="7"/>
      <c r="W553" s="7"/>
    </row>
    <row r="554" spans="1:23" ht="12.75" hidden="1" customHeight="1">
      <c r="A554" s="400"/>
      <c r="B554" s="57" t="s">
        <v>252</v>
      </c>
      <c r="C554" s="58" t="s">
        <v>119</v>
      </c>
      <c r="D554" s="58" t="s">
        <v>119</v>
      </c>
      <c r="E554" s="60"/>
      <c r="F554" s="81"/>
      <c r="G554" s="120"/>
      <c r="H554" s="58"/>
      <c r="I554" s="58"/>
      <c r="J554" s="58"/>
      <c r="K554" s="86"/>
      <c r="L554" s="86"/>
      <c r="M554" s="87"/>
      <c r="N554" s="87"/>
      <c r="O554" s="87"/>
      <c r="P554" s="87"/>
      <c r="Q554" s="7"/>
      <c r="R554" s="7"/>
      <c r="S554" s="7"/>
      <c r="T554" s="7"/>
      <c r="U554" s="7"/>
      <c r="V554" s="7"/>
      <c r="W554" s="7"/>
    </row>
    <row r="555" spans="1:23" ht="12.75" hidden="1" customHeight="1">
      <c r="A555" s="400"/>
      <c r="B555" s="57" t="s">
        <v>252</v>
      </c>
      <c r="C555" s="58" t="s">
        <v>54</v>
      </c>
      <c r="D555" s="58" t="s">
        <v>54</v>
      </c>
      <c r="E555" s="60"/>
      <c r="F555" s="81"/>
      <c r="G555" s="120"/>
      <c r="H555" s="58"/>
      <c r="I555" s="58"/>
      <c r="J555" s="58"/>
      <c r="K555" s="86"/>
      <c r="L555" s="86"/>
      <c r="M555" s="87"/>
      <c r="N555" s="87"/>
      <c r="O555" s="87"/>
      <c r="P555" s="87"/>
      <c r="Q555" s="7"/>
      <c r="R555" s="7"/>
      <c r="S555" s="7"/>
      <c r="T555" s="7"/>
      <c r="U555" s="7"/>
      <c r="V555" s="7"/>
      <c r="W555" s="7"/>
    </row>
    <row r="556" spans="1:23" ht="12.75" hidden="1" customHeight="1">
      <c r="A556" s="400"/>
      <c r="B556" s="57" t="s">
        <v>252</v>
      </c>
      <c r="C556" s="58" t="s">
        <v>127</v>
      </c>
      <c r="D556" s="58" t="s">
        <v>127</v>
      </c>
      <c r="E556" s="60"/>
      <c r="F556" s="81"/>
      <c r="G556" s="120"/>
      <c r="H556" s="58"/>
      <c r="I556" s="58"/>
      <c r="J556" s="58"/>
      <c r="K556" s="86"/>
      <c r="L556" s="86"/>
      <c r="M556" s="87"/>
      <c r="N556" s="87"/>
      <c r="O556" s="87"/>
      <c r="P556" s="87"/>
      <c r="Q556" s="7"/>
      <c r="R556" s="7"/>
      <c r="S556" s="7"/>
      <c r="T556" s="7"/>
      <c r="U556" s="7"/>
      <c r="V556" s="7"/>
      <c r="W556" s="7"/>
    </row>
    <row r="557" spans="1:23" ht="12.75" hidden="1" customHeight="1">
      <c r="A557" s="400"/>
      <c r="B557" s="57" t="s">
        <v>194</v>
      </c>
      <c r="C557" s="58" t="s">
        <v>42</v>
      </c>
      <c r="D557" s="59" t="s">
        <v>127</v>
      </c>
      <c r="E557" s="60"/>
      <c r="F557" s="81"/>
      <c r="G557" s="120"/>
      <c r="H557" s="58"/>
      <c r="I557" s="58"/>
      <c r="J557" s="58"/>
      <c r="K557" s="86"/>
      <c r="L557" s="86"/>
      <c r="M557" s="87"/>
      <c r="N557" s="87"/>
      <c r="O557" s="87"/>
      <c r="P557" s="87"/>
      <c r="Q557" s="7"/>
      <c r="R557" s="7"/>
      <c r="S557" s="7"/>
      <c r="T557" s="7"/>
      <c r="U557" s="7"/>
      <c r="V557" s="7"/>
      <c r="W557" s="7"/>
    </row>
    <row r="558" spans="1:23" ht="12.75" hidden="1" customHeight="1">
      <c r="A558" s="400"/>
      <c r="B558" s="57" t="s">
        <v>200</v>
      </c>
      <c r="C558" s="58" t="s">
        <v>193</v>
      </c>
      <c r="D558" s="59" t="s">
        <v>111</v>
      </c>
      <c r="E558" s="60"/>
      <c r="F558" s="81"/>
      <c r="G558" s="120"/>
      <c r="H558" s="58"/>
      <c r="I558" s="58"/>
      <c r="J558" s="58"/>
      <c r="K558" s="55"/>
      <c r="L558" s="55"/>
      <c r="M558" s="56"/>
      <c r="N558" s="56"/>
      <c r="O558" s="56"/>
      <c r="P558" s="56"/>
      <c r="Q558" s="7"/>
      <c r="R558" s="7"/>
      <c r="S558" s="7"/>
      <c r="T558" s="7"/>
      <c r="U558" s="7"/>
      <c r="V558" s="7"/>
      <c r="W558" s="7"/>
    </row>
    <row r="559" spans="1:23" ht="12.75" hidden="1" customHeight="1">
      <c r="A559" s="400"/>
      <c r="B559" s="57" t="s">
        <v>203</v>
      </c>
      <c r="C559" s="58" t="s">
        <v>98</v>
      </c>
      <c r="D559" s="59" t="s">
        <v>280</v>
      </c>
      <c r="E559" s="60"/>
      <c r="F559" s="81"/>
      <c r="G559" s="120"/>
      <c r="H559" s="58"/>
      <c r="I559" s="58"/>
      <c r="J559" s="58"/>
      <c r="K559" s="55"/>
      <c r="L559" s="55"/>
      <c r="M559" s="56"/>
      <c r="N559" s="56"/>
      <c r="O559" s="56"/>
      <c r="P559" s="56"/>
      <c r="Q559" s="7"/>
      <c r="R559" s="7"/>
      <c r="S559" s="7"/>
      <c r="T559" s="7"/>
      <c r="U559" s="7"/>
      <c r="V559" s="7"/>
      <c r="W559" s="7"/>
    </row>
    <row r="560" spans="1:23" ht="12.75" hidden="1" customHeight="1">
      <c r="A560" s="400"/>
      <c r="B560" s="57"/>
      <c r="C560" s="58" t="s">
        <v>98</v>
      </c>
      <c r="D560" s="59" t="s">
        <v>119</v>
      </c>
      <c r="E560" s="60"/>
      <c r="F560" s="81"/>
      <c r="G560" s="120"/>
      <c r="H560" s="58"/>
      <c r="I560" s="58"/>
      <c r="J560" s="58"/>
      <c r="K560" s="55"/>
      <c r="L560" s="55"/>
      <c r="M560" s="56"/>
      <c r="N560" s="56"/>
      <c r="O560" s="56"/>
      <c r="P560" s="56"/>
      <c r="Q560" s="7"/>
      <c r="R560" s="7"/>
      <c r="S560" s="7"/>
      <c r="T560" s="7"/>
      <c r="U560" s="7"/>
      <c r="V560" s="7"/>
      <c r="W560" s="7"/>
    </row>
    <row r="561" spans="1:23" ht="12.75" hidden="1" customHeight="1">
      <c r="A561" s="400"/>
      <c r="B561" s="57" t="s">
        <v>366</v>
      </c>
      <c r="C561" s="58" t="s">
        <v>91</v>
      </c>
      <c r="D561" s="59"/>
      <c r="E561" s="60"/>
      <c r="F561" s="81"/>
      <c r="G561" s="120"/>
      <c r="H561" s="58"/>
      <c r="I561" s="58"/>
      <c r="J561" s="58"/>
      <c r="K561" s="55"/>
      <c r="L561" s="55"/>
      <c r="M561" s="56"/>
      <c r="N561" s="56"/>
      <c r="O561" s="56"/>
      <c r="P561" s="56"/>
      <c r="Q561" s="7"/>
      <c r="R561" s="7"/>
      <c r="S561" s="7"/>
      <c r="T561" s="7"/>
      <c r="U561" s="7"/>
      <c r="V561" s="7"/>
      <c r="W561" s="7"/>
    </row>
    <row r="562" spans="1:23" ht="12.75" hidden="1" customHeight="1">
      <c r="A562" s="400"/>
      <c r="B562" s="57" t="s">
        <v>367</v>
      </c>
      <c r="C562" s="58" t="s">
        <v>108</v>
      </c>
      <c r="D562" s="59"/>
      <c r="E562" s="60"/>
      <c r="F562" s="81"/>
      <c r="G562" s="120"/>
      <c r="H562" s="116"/>
      <c r="I562" s="338"/>
      <c r="J562" s="58"/>
      <c r="K562" s="55"/>
      <c r="L562" s="55"/>
      <c r="M562" s="56"/>
      <c r="N562" s="56"/>
      <c r="O562" s="56"/>
      <c r="P562" s="56"/>
      <c r="Q562" s="7"/>
      <c r="R562" s="7"/>
      <c r="S562" s="7"/>
      <c r="T562" s="7"/>
      <c r="U562" s="7"/>
      <c r="V562" s="7"/>
      <c r="W562" s="7"/>
    </row>
    <row r="563" spans="1:23" ht="12.75" hidden="1" customHeight="1">
      <c r="A563" s="400"/>
      <c r="B563" s="57" t="s">
        <v>274</v>
      </c>
      <c r="C563" s="58" t="s">
        <v>108</v>
      </c>
      <c r="D563" s="59"/>
      <c r="E563" s="60"/>
      <c r="F563" s="81"/>
      <c r="G563" s="120"/>
      <c r="H563" s="116"/>
      <c r="I563" s="338"/>
      <c r="J563" s="58"/>
      <c r="K563" s="55"/>
      <c r="L563" s="55"/>
      <c r="M563" s="56"/>
      <c r="N563" s="56"/>
      <c r="O563" s="56"/>
      <c r="P563" s="56"/>
      <c r="Q563" s="7"/>
      <c r="R563" s="7"/>
      <c r="S563" s="7"/>
      <c r="T563" s="7"/>
      <c r="U563" s="7"/>
      <c r="V563" s="7"/>
      <c r="W563" s="7"/>
    </row>
    <row r="564" spans="1:23" ht="12.75" hidden="1" customHeight="1">
      <c r="A564" s="400"/>
      <c r="B564" s="57" t="s">
        <v>368</v>
      </c>
      <c r="C564" s="58" t="s">
        <v>108</v>
      </c>
      <c r="D564" s="59"/>
      <c r="E564" s="60"/>
      <c r="F564" s="81"/>
      <c r="G564" s="120"/>
      <c r="H564" s="338"/>
      <c r="I564" s="116"/>
      <c r="J564" s="58"/>
      <c r="K564" s="55"/>
      <c r="L564" s="55"/>
      <c r="M564" s="56"/>
      <c r="N564" s="56"/>
      <c r="O564" s="56"/>
      <c r="P564" s="56"/>
      <c r="Q564" s="7"/>
      <c r="R564" s="7"/>
      <c r="S564" s="7"/>
      <c r="T564" s="7"/>
      <c r="U564" s="7"/>
      <c r="V564" s="7"/>
      <c r="W564" s="7"/>
    </row>
    <row r="565" spans="1:23" ht="12.75" hidden="1" customHeight="1">
      <c r="A565" s="400"/>
      <c r="B565" s="57" t="s">
        <v>369</v>
      </c>
      <c r="C565" s="58" t="s">
        <v>108</v>
      </c>
      <c r="D565" s="59"/>
      <c r="E565" s="60"/>
      <c r="F565" s="81"/>
      <c r="G565" s="120"/>
      <c r="H565" s="338"/>
      <c r="I565" s="116"/>
      <c r="J565" s="58"/>
      <c r="K565" s="55"/>
      <c r="L565" s="55"/>
      <c r="M565" s="56"/>
      <c r="N565" s="56"/>
      <c r="O565" s="56"/>
      <c r="P565" s="56"/>
      <c r="Q565" s="7"/>
      <c r="R565" s="7"/>
      <c r="S565" s="7"/>
      <c r="T565" s="7"/>
      <c r="U565" s="7"/>
      <c r="V565" s="7"/>
      <c r="W565" s="7"/>
    </row>
    <row r="566" spans="1:23" ht="12.75" hidden="1" customHeight="1">
      <c r="A566" s="400"/>
      <c r="B566" s="57" t="s">
        <v>370</v>
      </c>
      <c r="C566" s="58" t="s">
        <v>371</v>
      </c>
      <c r="D566" s="59"/>
      <c r="E566" s="60"/>
      <c r="F566" s="81"/>
      <c r="G566" s="120"/>
      <c r="H566" s="58"/>
      <c r="I566" s="58"/>
      <c r="J566" s="58"/>
      <c r="K566" s="55"/>
      <c r="L566" s="55"/>
      <c r="M566" s="56"/>
      <c r="N566" s="56"/>
      <c r="O566" s="56"/>
      <c r="P566" s="56"/>
      <c r="Q566" s="7"/>
      <c r="R566" s="7"/>
      <c r="S566" s="7"/>
      <c r="T566" s="7"/>
      <c r="U566" s="7"/>
      <c r="V566" s="7"/>
      <c r="W566" s="7"/>
    </row>
    <row r="567" spans="1:23" ht="12.75" hidden="1" customHeight="1">
      <c r="A567" s="400"/>
      <c r="B567" s="57" t="s">
        <v>372</v>
      </c>
      <c r="C567" s="58" t="s">
        <v>371</v>
      </c>
      <c r="D567" s="59"/>
      <c r="E567" s="60"/>
      <c r="F567" s="81"/>
      <c r="G567" s="120"/>
      <c r="H567" s="58"/>
      <c r="I567" s="58"/>
      <c r="J567" s="58"/>
      <c r="K567" s="55"/>
      <c r="L567" s="55"/>
      <c r="M567" s="56"/>
      <c r="N567" s="56"/>
      <c r="O567" s="56"/>
      <c r="P567" s="56"/>
      <c r="Q567" s="7"/>
      <c r="R567" s="7"/>
      <c r="S567" s="7"/>
      <c r="T567" s="7"/>
      <c r="U567" s="7"/>
      <c r="V567" s="7"/>
      <c r="W567" s="7"/>
    </row>
    <row r="568" spans="1:23" ht="12.75" hidden="1" customHeight="1">
      <c r="A568" s="400"/>
      <c r="B568" s="57" t="s">
        <v>373</v>
      </c>
      <c r="C568" s="58" t="s">
        <v>108</v>
      </c>
      <c r="D568" s="59"/>
      <c r="E568" s="60"/>
      <c r="F568" s="81"/>
      <c r="G568" s="120"/>
      <c r="H568" s="58"/>
      <c r="I568" s="58"/>
      <c r="J568" s="58"/>
      <c r="K568" s="55"/>
      <c r="L568" s="55"/>
      <c r="M568" s="56"/>
      <c r="N568" s="56"/>
      <c r="O568" s="56"/>
      <c r="P568" s="56"/>
      <c r="Q568" s="7"/>
      <c r="R568" s="7"/>
      <c r="S568" s="7"/>
      <c r="T568" s="7"/>
      <c r="U568" s="7"/>
      <c r="V568" s="7"/>
      <c r="W568" s="7"/>
    </row>
    <row r="569" spans="1:23" ht="12.75" hidden="1" customHeight="1">
      <c r="A569" s="400"/>
      <c r="B569" s="57" t="s">
        <v>374</v>
      </c>
      <c r="C569" s="58" t="s">
        <v>280</v>
      </c>
      <c r="D569" s="59" t="s">
        <v>119</v>
      </c>
      <c r="E569" s="60"/>
      <c r="F569" s="81"/>
      <c r="G569" s="120"/>
      <c r="H569" s="58"/>
      <c r="I569" s="58"/>
      <c r="J569" s="58"/>
      <c r="K569" s="55"/>
      <c r="L569" s="55"/>
      <c r="M569" s="56"/>
      <c r="N569" s="56"/>
      <c r="O569" s="56"/>
      <c r="P569" s="56"/>
      <c r="Q569" s="7"/>
      <c r="R569" s="7"/>
      <c r="S569" s="7"/>
      <c r="T569" s="7"/>
      <c r="U569" s="7"/>
      <c r="V569" s="7"/>
      <c r="W569" s="7"/>
    </row>
    <row r="570" spans="1:23" ht="12.75" hidden="1" customHeight="1">
      <c r="A570" s="400"/>
      <c r="B570" s="57" t="s">
        <v>374</v>
      </c>
      <c r="C570" s="58" t="s">
        <v>280</v>
      </c>
      <c r="D570" s="59" t="s">
        <v>51</v>
      </c>
      <c r="E570" s="60"/>
      <c r="F570" s="81"/>
      <c r="G570" s="120"/>
      <c r="H570" s="58"/>
      <c r="I570" s="58"/>
      <c r="J570" s="58"/>
      <c r="K570" s="55"/>
      <c r="L570" s="55"/>
      <c r="M570" s="56"/>
      <c r="N570" s="56"/>
      <c r="O570" s="56"/>
      <c r="P570" s="56"/>
      <c r="Q570" s="7"/>
      <c r="R570" s="7"/>
      <c r="S570" s="7"/>
      <c r="T570" s="7"/>
      <c r="U570" s="7"/>
      <c r="V570" s="7"/>
      <c r="W570" s="7"/>
    </row>
    <row r="571" spans="1:23" ht="12.75" hidden="1" customHeight="1">
      <c r="A571" s="400"/>
      <c r="B571" s="57" t="s">
        <v>374</v>
      </c>
      <c r="C571" s="58" t="s">
        <v>280</v>
      </c>
      <c r="D571" s="59" t="s">
        <v>58</v>
      </c>
      <c r="E571" s="60"/>
      <c r="F571" s="81"/>
      <c r="G571" s="120"/>
      <c r="H571" s="58"/>
      <c r="I571" s="58"/>
      <c r="J571" s="58"/>
      <c r="K571" s="55"/>
      <c r="L571" s="55"/>
      <c r="M571" s="56"/>
      <c r="N571" s="56"/>
      <c r="O571" s="56"/>
      <c r="P571" s="56"/>
      <c r="Q571" s="7"/>
      <c r="R571" s="7"/>
      <c r="S571" s="7"/>
      <c r="T571" s="7"/>
      <c r="U571" s="7"/>
      <c r="V571" s="7"/>
      <c r="W571" s="7"/>
    </row>
    <row r="572" spans="1:23" ht="12.75" hidden="1" customHeight="1">
      <c r="A572" s="400"/>
      <c r="B572" s="57" t="s">
        <v>374</v>
      </c>
      <c r="C572" s="58" t="s">
        <v>280</v>
      </c>
      <c r="D572" s="59" t="s">
        <v>43</v>
      </c>
      <c r="E572" s="60"/>
      <c r="F572" s="81"/>
      <c r="G572" s="120"/>
      <c r="H572" s="58"/>
      <c r="I572" s="58"/>
      <c r="J572" s="58"/>
      <c r="K572" s="55"/>
      <c r="L572" s="55"/>
      <c r="M572" s="56"/>
      <c r="N572" s="56"/>
      <c r="O572" s="56"/>
      <c r="P572" s="56"/>
      <c r="Q572" s="7"/>
      <c r="R572" s="7"/>
      <c r="S572" s="7"/>
      <c r="T572" s="7"/>
      <c r="U572" s="7"/>
      <c r="V572" s="7"/>
      <c r="W572" s="7"/>
    </row>
    <row r="573" spans="1:23" ht="12.75" hidden="1" customHeight="1" thickBot="1">
      <c r="A573" s="401"/>
      <c r="B573" s="57"/>
      <c r="C573" s="58" t="s">
        <v>280</v>
      </c>
      <c r="D573" s="59" t="s">
        <v>51</v>
      </c>
      <c r="E573" s="60"/>
      <c r="F573" s="81"/>
      <c r="G573" s="120"/>
      <c r="H573" s="58"/>
      <c r="I573" s="58"/>
      <c r="J573" s="58"/>
      <c r="K573" s="55"/>
      <c r="L573" s="55"/>
      <c r="M573" s="56"/>
      <c r="N573" s="56"/>
      <c r="O573" s="56"/>
      <c r="P573" s="56"/>
      <c r="Q573" s="7"/>
      <c r="R573" s="7"/>
      <c r="S573" s="7"/>
      <c r="T573" s="7"/>
      <c r="U573" s="7"/>
      <c r="V573" s="7"/>
      <c r="W573" s="7"/>
    </row>
    <row r="574" spans="1:23" ht="15.2" hidden="1" customHeight="1" thickBot="1">
      <c r="A574" s="339" t="s">
        <v>650</v>
      </c>
      <c r="B574" s="339"/>
      <c r="C574" s="339"/>
      <c r="D574" s="339"/>
      <c r="E574" s="339"/>
      <c r="F574" s="339"/>
      <c r="G574" s="93"/>
      <c r="H574" s="94">
        <f>SUM(H536:H573)</f>
        <v>0</v>
      </c>
      <c r="I574" s="94">
        <f>SUM(I536:I573)</f>
        <v>0</v>
      </c>
      <c r="J574" s="94">
        <f>SUM(J536:J573)</f>
        <v>0</v>
      </c>
      <c r="K574" s="94">
        <f>SUM(K536:K573)</f>
        <v>0</v>
      </c>
      <c r="L574" s="78">
        <f>IF(H574=0,0,(I574/H574*100))</f>
        <v>0</v>
      </c>
      <c r="M574" s="73">
        <f>IF(K574=0,0,(I574/K574*100))</f>
        <v>0</v>
      </c>
      <c r="N574" s="73"/>
      <c r="O574" s="73"/>
      <c r="P574" s="73" t="e">
        <f>N574/(N574+O574)*100</f>
        <v>#DIV/0!</v>
      </c>
      <c r="Q574" s="7"/>
      <c r="R574" s="7"/>
      <c r="S574" s="7"/>
      <c r="T574" s="7"/>
      <c r="U574" s="7"/>
      <c r="V574" s="7"/>
      <c r="W574" s="7"/>
    </row>
    <row r="575" spans="1:23" ht="12.75" hidden="1" customHeight="1">
      <c r="A575" s="314" t="s">
        <v>376</v>
      </c>
      <c r="B575" s="57" t="s">
        <v>453</v>
      </c>
      <c r="C575" s="58" t="s">
        <v>108</v>
      </c>
      <c r="D575" s="59"/>
      <c r="E575" s="60"/>
      <c r="F575" s="119"/>
      <c r="G575" s="82"/>
      <c r="H575" s="106"/>
      <c r="I575" s="106"/>
      <c r="J575" s="122"/>
      <c r="K575" s="86"/>
      <c r="L575" s="86"/>
      <c r="M575" s="87"/>
      <c r="N575" s="87"/>
      <c r="O575" s="87"/>
      <c r="P575" s="87"/>
      <c r="Q575" s="7"/>
      <c r="R575" s="7"/>
      <c r="S575" s="7"/>
      <c r="T575" s="7"/>
      <c r="U575" s="7"/>
      <c r="V575" s="7"/>
      <c r="W575" s="7"/>
    </row>
    <row r="576" spans="1:23" ht="12.75" hidden="1" customHeight="1">
      <c r="A576" s="314"/>
      <c r="B576" s="57" t="s">
        <v>144</v>
      </c>
      <c r="C576" s="58" t="s">
        <v>108</v>
      </c>
      <c r="D576" s="59"/>
      <c r="E576" s="60"/>
      <c r="F576" s="81"/>
      <c r="G576" s="120"/>
      <c r="H576" s="58"/>
      <c r="I576" s="58"/>
      <c r="J576" s="122"/>
      <c r="K576" s="86"/>
      <c r="L576" s="86"/>
      <c r="M576" s="87"/>
      <c r="N576" s="87"/>
      <c r="O576" s="87"/>
      <c r="P576" s="87"/>
      <c r="Q576" s="7"/>
      <c r="R576" s="7"/>
      <c r="S576" s="7"/>
      <c r="T576" s="7"/>
      <c r="U576" s="7"/>
      <c r="V576" s="7"/>
      <c r="W576" s="7"/>
    </row>
    <row r="577" spans="1:23" ht="12.75" hidden="1" customHeight="1">
      <c r="A577" s="314"/>
      <c r="B577" s="57" t="s">
        <v>299</v>
      </c>
      <c r="C577" s="58" t="s">
        <v>42</v>
      </c>
      <c r="D577" s="58" t="s">
        <v>427</v>
      </c>
      <c r="E577" s="60"/>
      <c r="F577" s="81"/>
      <c r="G577" s="120"/>
      <c r="H577" s="58"/>
      <c r="I577" s="58"/>
      <c r="J577" s="122"/>
      <c r="K577" s="86"/>
      <c r="L577" s="86"/>
      <c r="M577" s="87"/>
      <c r="N577" s="87"/>
      <c r="O577" s="87"/>
      <c r="P577" s="87"/>
      <c r="Q577" s="7"/>
      <c r="R577" s="7"/>
      <c r="S577" s="7"/>
      <c r="T577" s="7"/>
      <c r="U577" s="7"/>
      <c r="V577" s="7"/>
      <c r="W577" s="7"/>
    </row>
    <row r="578" spans="1:23" ht="12.75" hidden="1" customHeight="1">
      <c r="A578" s="314"/>
      <c r="B578" s="57" t="s">
        <v>82</v>
      </c>
      <c r="C578" s="58" t="s">
        <v>49</v>
      </c>
      <c r="D578" s="58" t="s">
        <v>49</v>
      </c>
      <c r="E578" s="60" t="s">
        <v>192</v>
      </c>
      <c r="F578" s="81"/>
      <c r="G578" s="120"/>
      <c r="H578" s="58"/>
      <c r="I578" s="58"/>
      <c r="J578" s="122"/>
      <c r="K578" s="86"/>
      <c r="L578" s="86"/>
      <c r="M578" s="87"/>
      <c r="N578" s="87"/>
      <c r="O578" s="87"/>
      <c r="P578" s="87"/>
      <c r="Q578" s="7"/>
      <c r="R578" s="7"/>
      <c r="S578" s="7"/>
      <c r="T578" s="7"/>
      <c r="U578" s="7"/>
      <c r="V578" s="7"/>
      <c r="W578" s="7"/>
    </row>
    <row r="579" spans="1:23" ht="12.75" hidden="1" customHeight="1" thickBot="1">
      <c r="A579" s="314"/>
      <c r="B579" s="123" t="s">
        <v>377</v>
      </c>
      <c r="C579" s="123" t="s">
        <v>378</v>
      </c>
      <c r="D579" s="123" t="s">
        <v>378</v>
      </c>
      <c r="E579" s="124"/>
      <c r="F579" s="125"/>
      <c r="G579" s="126"/>
      <c r="H579" s="127"/>
      <c r="I579" s="128"/>
      <c r="J579" s="122"/>
      <c r="K579" s="86"/>
      <c r="L579" s="86"/>
      <c r="M579" s="87"/>
      <c r="N579" s="87"/>
      <c r="O579" s="87"/>
      <c r="P579" s="87"/>
      <c r="Q579" s="7"/>
      <c r="R579" s="7"/>
      <c r="S579" s="7"/>
      <c r="T579" s="7"/>
      <c r="U579" s="7"/>
      <c r="V579" s="7"/>
      <c r="W579" s="7"/>
    </row>
    <row r="580" spans="1:23" ht="12.75" hidden="1" customHeight="1" thickBot="1">
      <c r="A580" s="344" t="s">
        <v>379</v>
      </c>
      <c r="B580" s="344"/>
      <c r="C580" s="344"/>
      <c r="D580" s="344"/>
      <c r="E580" s="344"/>
      <c r="F580" s="344"/>
      <c r="G580" s="129"/>
      <c r="H580" s="94">
        <f>SUM(H575:H579)</f>
        <v>0</v>
      </c>
      <c r="I580" s="94">
        <f>SUM(I575:I579)</f>
        <v>0</v>
      </c>
      <c r="J580" s="121">
        <f>SUM(J575:J579)</f>
        <v>0</v>
      </c>
      <c r="K580" s="121">
        <f>SUM(K575:K579)</f>
        <v>0</v>
      </c>
      <c r="L580" s="78">
        <f>IF(H580=0,0,(I580/H580*100))</f>
        <v>0</v>
      </c>
      <c r="M580" s="73">
        <f>IF(K580=0,0,(I580/K580*100))</f>
        <v>0</v>
      </c>
      <c r="N580" s="73"/>
      <c r="O580" s="73"/>
      <c r="P580" s="73" t="e">
        <f>N580/(N580+O580)*100</f>
        <v>#DIV/0!</v>
      </c>
      <c r="Q580" s="7"/>
      <c r="R580" s="7"/>
      <c r="S580" s="7"/>
      <c r="T580" s="7"/>
      <c r="U580" s="7"/>
      <c r="V580" s="7"/>
      <c r="W580" s="7"/>
    </row>
    <row r="581" spans="1:23" ht="15.2" customHeight="1" thickBot="1">
      <c r="A581" s="324" t="s">
        <v>380</v>
      </c>
      <c r="B581" s="324"/>
      <c r="C581" s="324"/>
      <c r="D581" s="324"/>
      <c r="E581" s="324"/>
      <c r="F581" s="324"/>
      <c r="G581" s="324"/>
      <c r="H581" s="130">
        <f>H108+H248+H380+H574+H580+H535</f>
        <v>3418</v>
      </c>
      <c r="I581" s="130">
        <f>I108+I248+I380+I574+I580+I535</f>
        <v>2776</v>
      </c>
      <c r="J581" s="130">
        <f>J108+J248+J380+J574+J580+J535</f>
        <v>0</v>
      </c>
      <c r="K581" s="130">
        <f>K108+K248+K380+K574+K580+K535</f>
        <v>0</v>
      </c>
      <c r="L581" s="78">
        <f>IF(H581=0,0,(I581/H581*100))</f>
        <v>81.217086015213582</v>
      </c>
      <c r="M581" s="73">
        <f>IF(K581=0,0,(I581/K581*100))</f>
        <v>0</v>
      </c>
      <c r="N581" s="73">
        <f>N580+N574+N380+N248+N108</f>
        <v>39</v>
      </c>
      <c r="O581" s="73">
        <f>O580+O574+O380+O248+O108</f>
        <v>1</v>
      </c>
      <c r="P581" s="73">
        <f>N581/(N581+O581)*100</f>
        <v>97.5</v>
      </c>
      <c r="Q581" s="7"/>
      <c r="R581" s="7"/>
      <c r="S581" s="7"/>
      <c r="T581" s="7"/>
      <c r="U581" s="7"/>
      <c r="V581" s="7"/>
      <c r="W581" s="7"/>
    </row>
    <row r="582" spans="1:23" ht="16.5" thickBot="1">
      <c r="A582" s="345" t="s">
        <v>381</v>
      </c>
      <c r="B582" s="345"/>
      <c r="C582" s="345"/>
      <c r="D582" s="345"/>
      <c r="E582" s="345"/>
      <c r="F582" s="131"/>
      <c r="G582" s="346">
        <f>I581+K581</f>
        <v>2776</v>
      </c>
      <c r="H582" s="346" t="e">
        <f>SUM(H109+H249+H273+H381+H575+"#REF!#REF!"+"#REF!#REF!")</f>
        <v>#VALUE!</v>
      </c>
      <c r="I582" s="346"/>
      <c r="J582" s="346"/>
      <c r="K582" s="346"/>
      <c r="L582" s="350">
        <f>(I581+K581)/(H581+J581)</f>
        <v>0.8121708601521358</v>
      </c>
      <c r="M582" s="350"/>
      <c r="N582" s="133"/>
      <c r="O582" s="133"/>
      <c r="P582" s="133"/>
      <c r="Q582" s="7"/>
      <c r="R582" s="7"/>
      <c r="S582" s="7"/>
      <c r="T582" s="7"/>
      <c r="U582" s="7"/>
      <c r="V582" s="7"/>
      <c r="W582" s="7"/>
    </row>
    <row r="583" spans="1:23" ht="15.75">
      <c r="A583" s="351" t="s">
        <v>382</v>
      </c>
      <c r="B583" s="351"/>
      <c r="C583" s="351"/>
      <c r="D583" s="351"/>
      <c r="E583" s="351"/>
      <c r="F583" s="131"/>
      <c r="G583" s="132"/>
      <c r="H583" s="132">
        <f t="shared" ref="H583:M583" si="0">H108</f>
        <v>1500</v>
      </c>
      <c r="I583" s="132">
        <f t="shared" si="0"/>
        <v>1415</v>
      </c>
      <c r="J583" s="132">
        <f t="shared" si="0"/>
        <v>0</v>
      </c>
      <c r="K583" s="132">
        <f t="shared" si="0"/>
        <v>0</v>
      </c>
      <c r="L583" s="132">
        <f t="shared" si="0"/>
        <v>94.333333333333343</v>
      </c>
      <c r="M583" s="132">
        <f t="shared" si="0"/>
        <v>0</v>
      </c>
      <c r="N583" s="132">
        <f>N74</f>
        <v>16</v>
      </c>
      <c r="O583" s="286">
        <f>O74</f>
        <v>0</v>
      </c>
      <c r="P583" s="132">
        <f>P74</f>
        <v>100</v>
      </c>
      <c r="Q583" s="7"/>
      <c r="R583" s="7"/>
      <c r="S583" s="7"/>
      <c r="T583" s="7"/>
      <c r="U583" s="7"/>
      <c r="V583" s="7"/>
      <c r="W583" s="7"/>
    </row>
    <row r="584" spans="1:23" ht="16.5" thickBot="1">
      <c r="A584" s="351" t="s">
        <v>383</v>
      </c>
      <c r="B584" s="351"/>
      <c r="C584" s="351"/>
      <c r="D584" s="351"/>
      <c r="E584" s="351"/>
      <c r="F584" s="131"/>
      <c r="G584" s="132"/>
      <c r="H584" s="132">
        <f t="shared" ref="H584:O584" si="1">H134+H181+H202</f>
        <v>606</v>
      </c>
      <c r="I584" s="132">
        <f t="shared" si="1"/>
        <v>544</v>
      </c>
      <c r="J584" s="132">
        <f t="shared" si="1"/>
        <v>0</v>
      </c>
      <c r="K584" s="132">
        <f t="shared" si="1"/>
        <v>0</v>
      </c>
      <c r="L584" s="132">
        <f>L248</f>
        <v>89.768976897689768</v>
      </c>
      <c r="M584" s="132">
        <f t="shared" si="1"/>
        <v>0</v>
      </c>
      <c r="N584" s="132">
        <f>N248</f>
        <v>13</v>
      </c>
      <c r="O584" s="132">
        <f t="shared" si="1"/>
        <v>0</v>
      </c>
      <c r="P584" s="132">
        <f>P134</f>
        <v>100</v>
      </c>
      <c r="Q584" s="7"/>
      <c r="R584" s="7"/>
      <c r="S584" s="7"/>
      <c r="T584" s="7"/>
      <c r="U584" s="7"/>
      <c r="V584" s="7"/>
      <c r="W584" s="7"/>
    </row>
    <row r="585" spans="1:23" ht="15.75" hidden="1">
      <c r="A585" s="351" t="s">
        <v>384</v>
      </c>
      <c r="B585" s="351"/>
      <c r="C585" s="351"/>
      <c r="D585" s="351"/>
      <c r="E585" s="351"/>
      <c r="F585" s="131"/>
      <c r="G585" s="132"/>
      <c r="H585" s="132">
        <f t="shared" ref="H585:O585" si="2">H247</f>
        <v>0</v>
      </c>
      <c r="I585" s="132">
        <f t="shared" si="2"/>
        <v>0</v>
      </c>
      <c r="J585" s="132">
        <f t="shared" si="2"/>
        <v>0</v>
      </c>
      <c r="K585" s="132">
        <f t="shared" si="2"/>
        <v>0</v>
      </c>
      <c r="L585" s="132">
        <f t="shared" si="2"/>
        <v>0</v>
      </c>
      <c r="M585" s="132">
        <f t="shared" si="2"/>
        <v>0</v>
      </c>
      <c r="N585" s="132">
        <f t="shared" si="2"/>
        <v>0</v>
      </c>
      <c r="O585" s="132">
        <f t="shared" si="2"/>
        <v>0</v>
      </c>
      <c r="P585" s="132"/>
      <c r="Q585" s="7"/>
      <c r="R585" s="7"/>
      <c r="S585" s="7"/>
      <c r="T585" s="7"/>
      <c r="U585" s="7"/>
      <c r="V585" s="7"/>
      <c r="W585" s="7"/>
    </row>
    <row r="586" spans="1:23" ht="16.5" thickBot="1">
      <c r="A586" s="351" t="s">
        <v>386</v>
      </c>
      <c r="B586" s="351"/>
      <c r="C586" s="351"/>
      <c r="D586" s="351"/>
      <c r="E586" s="351"/>
      <c r="F586" s="131"/>
      <c r="G586" s="132"/>
      <c r="H586" s="132">
        <f t="shared" ref="H586:O586" si="3">H287</f>
        <v>809</v>
      </c>
      <c r="I586" s="132">
        <f t="shared" si="3"/>
        <v>369</v>
      </c>
      <c r="J586" s="132">
        <f t="shared" si="3"/>
        <v>0</v>
      </c>
      <c r="K586" s="132">
        <f t="shared" si="3"/>
        <v>0</v>
      </c>
      <c r="L586" s="132">
        <f>L287</f>
        <v>45.611866501854145</v>
      </c>
      <c r="M586" s="132">
        <f t="shared" si="3"/>
        <v>0</v>
      </c>
      <c r="N586" s="132">
        <f t="shared" si="3"/>
        <v>0</v>
      </c>
      <c r="O586" s="132">
        <f t="shared" si="3"/>
        <v>0</v>
      </c>
      <c r="P586" s="132"/>
      <c r="Q586" s="7"/>
      <c r="R586" s="7"/>
      <c r="S586" s="7"/>
      <c r="T586" s="7"/>
      <c r="U586" s="7"/>
      <c r="V586" s="7"/>
      <c r="W586" s="7"/>
    </row>
    <row r="587" spans="1:23" ht="16.5" thickBot="1">
      <c r="A587" s="351" t="s">
        <v>387</v>
      </c>
      <c r="B587" s="351"/>
      <c r="C587" s="351"/>
      <c r="D587" s="351"/>
      <c r="E587" s="351"/>
      <c r="F587" s="131"/>
      <c r="G587" s="132"/>
      <c r="H587" s="132">
        <f>H324+H379+H342</f>
        <v>407</v>
      </c>
      <c r="I587" s="286">
        <f>I324+I379+I342</f>
        <v>360</v>
      </c>
      <c r="J587" s="132">
        <f t="shared" ref="J587:O587" si="4">J324+J379</f>
        <v>0</v>
      </c>
      <c r="K587" s="132">
        <f t="shared" si="4"/>
        <v>0</v>
      </c>
      <c r="L587" s="132">
        <f>(L324+L342)/2</f>
        <v>89.037433155080208</v>
      </c>
      <c r="M587" s="132">
        <f t="shared" si="4"/>
        <v>0</v>
      </c>
      <c r="N587" s="132">
        <f t="shared" si="4"/>
        <v>0</v>
      </c>
      <c r="O587" s="132">
        <f t="shared" si="4"/>
        <v>0</v>
      </c>
      <c r="P587" s="132">
        <f>P251</f>
        <v>0</v>
      </c>
      <c r="Q587" s="7"/>
      <c r="R587" s="7"/>
      <c r="S587" s="7"/>
      <c r="T587" s="7"/>
      <c r="U587" s="7"/>
      <c r="V587" s="7"/>
      <c r="W587" s="7"/>
    </row>
    <row r="588" spans="1:23" ht="16.5" thickBot="1">
      <c r="A588" s="351" t="s">
        <v>388</v>
      </c>
      <c r="B588" s="351"/>
      <c r="C588" s="351"/>
      <c r="D588" s="351"/>
      <c r="E588" s="351"/>
      <c r="F588" s="131"/>
      <c r="G588" s="132"/>
      <c r="H588" s="132">
        <f>H535</f>
        <v>96</v>
      </c>
      <c r="I588" s="286">
        <f>I535</f>
        <v>88</v>
      </c>
      <c r="J588" s="132">
        <f>J574</f>
        <v>0</v>
      </c>
      <c r="K588" s="132">
        <f>K574</f>
        <v>0</v>
      </c>
      <c r="L588" s="132">
        <f>L535</f>
        <v>91.666666666666657</v>
      </c>
      <c r="M588" s="132">
        <f>M574</f>
        <v>0</v>
      </c>
      <c r="N588" s="132">
        <f>N535</f>
        <v>6</v>
      </c>
      <c r="O588" s="286">
        <f>O535</f>
        <v>0</v>
      </c>
      <c r="P588" s="132">
        <f>P581</f>
        <v>97.5</v>
      </c>
      <c r="Q588" s="7"/>
      <c r="R588" s="7"/>
      <c r="S588" s="7"/>
      <c r="T588" s="7"/>
      <c r="U588" s="7"/>
      <c r="V588" s="7"/>
      <c r="W588" s="7"/>
    </row>
    <row r="589" spans="1:23" ht="15.75" hidden="1">
      <c r="A589" s="351" t="s">
        <v>428</v>
      </c>
      <c r="B589" s="351"/>
      <c r="C589" s="351"/>
      <c r="D589" s="351"/>
      <c r="E589" s="351"/>
      <c r="F589" s="131"/>
      <c r="G589" s="132"/>
      <c r="H589" s="132">
        <f t="shared" ref="H589:P589" si="5">H580</f>
        <v>0</v>
      </c>
      <c r="I589" s="132">
        <f t="shared" si="5"/>
        <v>0</v>
      </c>
      <c r="J589" s="132">
        <f t="shared" si="5"/>
        <v>0</v>
      </c>
      <c r="K589" s="132">
        <f t="shared" si="5"/>
        <v>0</v>
      </c>
      <c r="L589" s="132">
        <f t="shared" si="5"/>
        <v>0</v>
      </c>
      <c r="M589" s="132">
        <f t="shared" si="5"/>
        <v>0</v>
      </c>
      <c r="N589" s="132">
        <f t="shared" si="5"/>
        <v>0</v>
      </c>
      <c r="O589" s="132">
        <f t="shared" si="5"/>
        <v>0</v>
      </c>
      <c r="P589" s="132" t="e">
        <f t="shared" si="5"/>
        <v>#DIV/0!</v>
      </c>
      <c r="Q589" s="7"/>
      <c r="R589" s="7"/>
      <c r="S589" s="7"/>
      <c r="T589" s="7"/>
      <c r="U589" s="7"/>
      <c r="V589" s="7"/>
      <c r="W589" s="7"/>
    </row>
    <row r="590" spans="1:23" ht="13.5" thickBot="1">
      <c r="A590" s="352"/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"/>
      <c r="O590" s="3"/>
      <c r="P590" s="3"/>
      <c r="Q590" s="7"/>
      <c r="R590" s="7"/>
      <c r="S590" s="7"/>
      <c r="T590" s="7"/>
      <c r="U590" s="7"/>
      <c r="V590" s="7"/>
      <c r="W590" s="7"/>
    </row>
    <row r="591" spans="1:23" ht="15" thickTop="1">
      <c r="A591" s="353" t="s">
        <v>909</v>
      </c>
      <c r="B591" s="353"/>
      <c r="C591" s="353"/>
      <c r="D591" s="353"/>
      <c r="E591" s="353"/>
      <c r="F591" s="353"/>
      <c r="G591" s="353"/>
      <c r="H591" s="353"/>
      <c r="I591" s="353"/>
      <c r="J591" s="353"/>
      <c r="K591" s="353"/>
      <c r="L591" s="353"/>
      <c r="M591" s="353"/>
      <c r="N591" s="134"/>
      <c r="O591" s="134"/>
      <c r="P591" s="134"/>
      <c r="Q591" s="7"/>
      <c r="R591" s="7"/>
      <c r="S591" s="7"/>
      <c r="T591" s="7"/>
      <c r="U591" s="7"/>
      <c r="V591" s="7"/>
      <c r="W591" s="7"/>
    </row>
    <row r="592" spans="1:23" ht="15">
      <c r="A592" s="135"/>
      <c r="B592" s="136"/>
      <c r="C592" s="137"/>
      <c r="D592" s="138"/>
      <c r="E592" s="136"/>
      <c r="F592" s="136"/>
      <c r="G592" s="139"/>
      <c r="H592" s="140"/>
      <c r="I592" s="141"/>
      <c r="J592" s="354" t="s">
        <v>390</v>
      </c>
      <c r="K592" s="354"/>
      <c r="L592" s="354"/>
      <c r="M592" s="354"/>
      <c r="N592" s="276"/>
      <c r="O592" s="276"/>
      <c r="P592" s="276"/>
      <c r="Q592" s="7"/>
      <c r="R592" s="7"/>
      <c r="S592" s="7"/>
      <c r="T592" s="7"/>
      <c r="U592" s="7"/>
      <c r="V592" s="7"/>
      <c r="W592" s="7"/>
    </row>
    <row r="593" spans="1:23" ht="15">
      <c r="A593" s="143"/>
      <c r="B593" s="144"/>
      <c r="C593" s="144"/>
      <c r="D593" s="145"/>
      <c r="E593" s="146"/>
      <c r="F593" s="144"/>
      <c r="G593" s="147"/>
      <c r="H593" s="148"/>
      <c r="I593" s="149"/>
      <c r="J593" s="150"/>
      <c r="K593" s="144"/>
      <c r="L593" s="144"/>
      <c r="M593" s="151"/>
      <c r="N593" s="151"/>
      <c r="O593" s="151"/>
      <c r="P593" s="151"/>
      <c r="Q593" s="7"/>
      <c r="R593" s="7"/>
      <c r="S593" s="7"/>
      <c r="T593" s="7"/>
      <c r="U593" s="7"/>
      <c r="V593" s="7"/>
      <c r="W593" s="7"/>
    </row>
    <row r="594" spans="1:23" ht="15.75">
      <c r="A594" s="347" t="s">
        <v>841</v>
      </c>
      <c r="B594" s="347"/>
      <c r="C594" s="347"/>
      <c r="D594" s="348" t="s">
        <v>843</v>
      </c>
      <c r="E594" s="348"/>
      <c r="F594" s="348"/>
      <c r="G594" s="348"/>
      <c r="H594" s="348"/>
      <c r="I594" s="348"/>
      <c r="J594" s="349" t="s">
        <v>391</v>
      </c>
      <c r="K594" s="349"/>
      <c r="L594" s="349"/>
      <c r="M594" s="349"/>
      <c r="N594" s="277"/>
      <c r="O594" s="277"/>
      <c r="P594" s="277"/>
      <c r="Q594" s="7"/>
      <c r="R594" s="7"/>
      <c r="S594" s="7"/>
      <c r="T594" s="7"/>
      <c r="U594" s="7"/>
      <c r="V594" s="7"/>
      <c r="W594" s="7"/>
    </row>
    <row r="595" spans="1:23" ht="15.75" thickBot="1">
      <c r="A595" s="355" t="s">
        <v>842</v>
      </c>
      <c r="B595" s="355"/>
      <c r="C595" s="355"/>
      <c r="D595" s="356" t="s">
        <v>392</v>
      </c>
      <c r="E595" s="356"/>
      <c r="F595" s="356"/>
      <c r="G595" s="356"/>
      <c r="H595" s="356"/>
      <c r="I595" s="356"/>
      <c r="J595" s="357" t="s">
        <v>393</v>
      </c>
      <c r="K595" s="357"/>
      <c r="L595" s="357"/>
      <c r="M595" s="357"/>
      <c r="N595" s="275"/>
      <c r="O595" s="275"/>
      <c r="P595" s="275"/>
      <c r="Q595" s="7"/>
      <c r="R595" s="7"/>
      <c r="S595" s="7"/>
      <c r="T595" s="7"/>
      <c r="U595" s="7"/>
      <c r="V595" s="7"/>
      <c r="W595" s="7"/>
    </row>
    <row r="596" spans="1:23" ht="15" thickTop="1">
      <c r="A596" s="154"/>
      <c r="B596" s="154"/>
      <c r="C596" s="154"/>
      <c r="D596" s="154"/>
      <c r="E596" s="155"/>
      <c r="F596" s="154"/>
      <c r="G596" s="155"/>
      <c r="H596" s="156"/>
      <c r="I596" s="156"/>
      <c r="J596" s="154"/>
      <c r="K596" s="154"/>
      <c r="L596" s="154"/>
      <c r="M596" s="154"/>
      <c r="N596" s="154"/>
      <c r="O596" s="154"/>
      <c r="P596" s="154"/>
      <c r="Q596" s="7"/>
      <c r="R596" s="7"/>
      <c r="S596" s="7"/>
      <c r="T596" s="7"/>
      <c r="U596" s="7"/>
      <c r="V596" s="7"/>
      <c r="W596" s="7"/>
    </row>
    <row r="597" spans="1:23" ht="14.25">
      <c r="A597" s="154" t="s">
        <v>394</v>
      </c>
      <c r="B597" s="154"/>
      <c r="C597" s="154"/>
      <c r="D597" s="154"/>
      <c r="E597" s="155"/>
      <c r="F597" s="154"/>
      <c r="G597" s="155"/>
      <c r="H597" s="156"/>
      <c r="I597" s="156"/>
      <c r="J597" s="154"/>
      <c r="K597" s="154"/>
      <c r="L597" s="154"/>
      <c r="M597" s="154"/>
      <c r="N597" s="154"/>
      <c r="O597" s="154"/>
      <c r="P597" s="154"/>
      <c r="Q597" s="7"/>
      <c r="R597" s="7"/>
      <c r="S597" s="7"/>
      <c r="T597" s="7"/>
      <c r="U597" s="7"/>
      <c r="V597" s="7"/>
      <c r="W597" s="7"/>
    </row>
    <row r="598" spans="1:23" ht="14.25">
      <c r="A598" s="358" t="s">
        <v>395</v>
      </c>
      <c r="B598" s="358"/>
      <c r="C598" s="154">
        <f>Total!B37</f>
        <v>57589</v>
      </c>
      <c r="D598" s="157"/>
      <c r="E598" s="155"/>
      <c r="F598" s="154"/>
      <c r="G598" s="155"/>
      <c r="H598" s="156"/>
      <c r="I598" s="156"/>
      <c r="J598" s="154"/>
      <c r="K598" s="154"/>
      <c r="L598" s="154"/>
      <c r="M598" s="154"/>
      <c r="N598" s="154"/>
      <c r="O598" s="154"/>
      <c r="P598" s="154"/>
      <c r="Q598" s="7"/>
      <c r="R598" s="7"/>
      <c r="S598" s="7"/>
      <c r="T598" s="7"/>
      <c r="U598" s="7"/>
      <c r="V598" s="7"/>
      <c r="W598" s="7"/>
    </row>
    <row r="599" spans="1:23" ht="14.25">
      <c r="A599" s="358" t="s">
        <v>396</v>
      </c>
      <c r="B599" s="358"/>
      <c r="C599" s="158">
        <f>Total!C37</f>
        <v>6904</v>
      </c>
      <c r="D599" s="159"/>
      <c r="E599" s="160"/>
      <c r="F599" s="7"/>
      <c r="G599" s="160"/>
      <c r="H599" s="161"/>
      <c r="I599" s="161"/>
      <c r="J599" s="154"/>
      <c r="K599" s="154"/>
      <c r="L599" s="154"/>
      <c r="M599" s="154"/>
      <c r="N599" s="154"/>
      <c r="O599" s="154"/>
      <c r="P599" s="154"/>
      <c r="Q599" s="7"/>
      <c r="R599" s="7"/>
      <c r="S599" s="7"/>
      <c r="T599" s="7"/>
      <c r="U599" s="7"/>
      <c r="V599" s="7"/>
      <c r="W599" s="7"/>
    </row>
    <row r="600" spans="1:23">
      <c r="C600" s="35">
        <f>SUM(C598:C599)</f>
        <v>64493</v>
      </c>
    </row>
  </sheetData>
  <sheetProtection selectLockedCells="1" selectUnlockedCells="1"/>
  <mergeCells count="79">
    <mergeCell ref="G325:G326"/>
    <mergeCell ref="B342:G342"/>
    <mergeCell ref="J592:M592"/>
    <mergeCell ref="A587:E587"/>
    <mergeCell ref="A595:C595"/>
    <mergeCell ref="D595:I595"/>
    <mergeCell ref="J595:M595"/>
    <mergeCell ref="A582:E582"/>
    <mergeCell ref="G582:K582"/>
    <mergeCell ref="L582:M582"/>
    <mergeCell ref="A583:E583"/>
    <mergeCell ref="A584:E584"/>
    <mergeCell ref="A585:E585"/>
    <mergeCell ref="A586:E586"/>
    <mergeCell ref="I562:I563"/>
    <mergeCell ref="H564:H565"/>
    <mergeCell ref="A598:B598"/>
    <mergeCell ref="A599:B599"/>
    <mergeCell ref="A588:E588"/>
    <mergeCell ref="A589:E589"/>
    <mergeCell ref="A590:M590"/>
    <mergeCell ref="A591:M591"/>
    <mergeCell ref="A594:C594"/>
    <mergeCell ref="D594:I594"/>
    <mergeCell ref="J594:M594"/>
    <mergeCell ref="A574:F574"/>
    <mergeCell ref="A575:A579"/>
    <mergeCell ref="A580:F580"/>
    <mergeCell ref="A581:G581"/>
    <mergeCell ref="A536:A573"/>
    <mergeCell ref="B379:G379"/>
    <mergeCell ref="A380:G380"/>
    <mergeCell ref="G381:G387"/>
    <mergeCell ref="H481:H483"/>
    <mergeCell ref="H506:H507"/>
    <mergeCell ref="A535:F535"/>
    <mergeCell ref="A381:A534"/>
    <mergeCell ref="N184:O184"/>
    <mergeCell ref="G203:G208"/>
    <mergeCell ref="B247:G247"/>
    <mergeCell ref="A248:F248"/>
    <mergeCell ref="A249:A379"/>
    <mergeCell ref="G250:G260"/>
    <mergeCell ref="N250:O250"/>
    <mergeCell ref="N252:O252"/>
    <mergeCell ref="B287:G287"/>
    <mergeCell ref="B324:G324"/>
    <mergeCell ref="A109:A247"/>
    <mergeCell ref="G110:G117"/>
    <mergeCell ref="B134:G134"/>
    <mergeCell ref="G135:G140"/>
    <mergeCell ref="N136:O136"/>
    <mergeCell ref="N140:O140"/>
    <mergeCell ref="B181:G181"/>
    <mergeCell ref="N182:O182"/>
    <mergeCell ref="G183:G187"/>
    <mergeCell ref="N51:N57"/>
    <mergeCell ref="H69:H70"/>
    <mergeCell ref="B74:G74"/>
    <mergeCell ref="G75:G80"/>
    <mergeCell ref="B107:G107"/>
    <mergeCell ref="N8:O9"/>
    <mergeCell ref="P8:P11"/>
    <mergeCell ref="C9:F9"/>
    <mergeCell ref="D10:F10"/>
    <mergeCell ref="D11:F11"/>
    <mergeCell ref="B228:G228"/>
    <mergeCell ref="A3:K3"/>
    <mergeCell ref="B7:I7"/>
    <mergeCell ref="A8:G8"/>
    <mergeCell ref="H8:I9"/>
    <mergeCell ref="J8:K9"/>
    <mergeCell ref="A13:A107"/>
    <mergeCell ref="G14:G20"/>
    <mergeCell ref="B48:G48"/>
    <mergeCell ref="G49:G65"/>
    <mergeCell ref="A108:F108"/>
    <mergeCell ref="D12:F12"/>
    <mergeCell ref="B202:G202"/>
  </mergeCells>
  <printOptions horizontalCentered="1"/>
  <pageMargins left="0.51181102362204722" right="0.51181102362204722" top="1.03" bottom="0.51181102362204722" header="0.84" footer="0.51181102362204722"/>
  <pageSetup paperSize="9" scale="53" firstPageNumber="0" orientation="portrait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28</vt:i4>
      </vt:variant>
    </vt:vector>
  </HeadingPairs>
  <TitlesOfParts>
    <vt:vector size="58" baseType="lpstr">
      <vt:lpstr>1 Feb</vt:lpstr>
      <vt:lpstr>2 Feb</vt:lpstr>
      <vt:lpstr>3 Feb</vt:lpstr>
      <vt:lpstr>4 Feb</vt:lpstr>
      <vt:lpstr>5 Feb</vt:lpstr>
      <vt:lpstr>6 Feb</vt:lpstr>
      <vt:lpstr>8 Feb</vt:lpstr>
      <vt:lpstr>9 Feb</vt:lpstr>
      <vt:lpstr>10 Feb</vt:lpstr>
      <vt:lpstr>11 Feb</vt:lpstr>
      <vt:lpstr>13 Feb</vt:lpstr>
      <vt:lpstr>15 Feb</vt:lpstr>
      <vt:lpstr>16 Feb</vt:lpstr>
      <vt:lpstr>17 Feb</vt:lpstr>
      <vt:lpstr>18 Feb</vt:lpstr>
      <vt:lpstr>19 Feb</vt:lpstr>
      <vt:lpstr>20 Feb</vt:lpstr>
      <vt:lpstr>22 Feb</vt:lpstr>
      <vt:lpstr>23 Feb</vt:lpstr>
      <vt:lpstr>24 Feb</vt:lpstr>
      <vt:lpstr>25 Feb</vt:lpstr>
      <vt:lpstr>26 Feb</vt:lpstr>
      <vt:lpstr>28 Feb</vt:lpstr>
      <vt:lpstr>29 Nov</vt:lpstr>
      <vt:lpstr>30 Npv</vt:lpstr>
      <vt:lpstr>29 Okt</vt:lpstr>
      <vt:lpstr>30 Okt</vt:lpstr>
      <vt:lpstr>31 Okt</vt:lpstr>
      <vt:lpstr>Total</vt:lpstr>
      <vt:lpstr>Sheet1</vt:lpstr>
      <vt:lpstr>Excel_BuiltIn_Print_Area_1_1</vt:lpstr>
      <vt:lpstr>Excel_BuiltIn_Print_Area_21_1</vt:lpstr>
      <vt:lpstr>'1 Feb'!Print_Area</vt:lpstr>
      <vt:lpstr>'10 Feb'!Print_Area</vt:lpstr>
      <vt:lpstr>'11 Feb'!Print_Area</vt:lpstr>
      <vt:lpstr>'13 Feb'!Print_Area</vt:lpstr>
      <vt:lpstr>'15 Feb'!Print_Area</vt:lpstr>
      <vt:lpstr>'16 Feb'!Print_Area</vt:lpstr>
      <vt:lpstr>'17 Feb'!Print_Area</vt:lpstr>
      <vt:lpstr>'18 Feb'!Print_Area</vt:lpstr>
      <vt:lpstr>'19 Feb'!Print_Area</vt:lpstr>
      <vt:lpstr>'2 Feb'!Print_Area</vt:lpstr>
      <vt:lpstr>'20 Feb'!Print_Area</vt:lpstr>
      <vt:lpstr>'22 Feb'!Print_Area</vt:lpstr>
      <vt:lpstr>'23 Feb'!Print_Area</vt:lpstr>
      <vt:lpstr>'24 Feb'!Print_Area</vt:lpstr>
      <vt:lpstr>'25 Feb'!Print_Area</vt:lpstr>
      <vt:lpstr>'26 Feb'!Print_Area</vt:lpstr>
      <vt:lpstr>'28 Feb'!Print_Area</vt:lpstr>
      <vt:lpstr>'29 Nov'!Print_Area</vt:lpstr>
      <vt:lpstr>'29 Okt'!Print_Area</vt:lpstr>
      <vt:lpstr>'3 Feb'!Print_Area</vt:lpstr>
      <vt:lpstr>'30 Npv'!Print_Area</vt:lpstr>
      <vt:lpstr>'4 Feb'!Print_Area</vt:lpstr>
      <vt:lpstr>'5 Feb'!Print_Area</vt:lpstr>
      <vt:lpstr>'6 Feb'!Print_Area</vt:lpstr>
      <vt:lpstr>'8 Feb'!Print_Area</vt:lpstr>
      <vt:lpstr>'9 Feb'!Print_Area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seto</dc:creator>
  <cp:lastModifiedBy>adm.prd</cp:lastModifiedBy>
  <cp:lastPrinted>2021-03-01T04:06:37Z</cp:lastPrinted>
  <dcterms:created xsi:type="dcterms:W3CDTF">2019-11-05T03:15:30Z</dcterms:created>
  <dcterms:modified xsi:type="dcterms:W3CDTF">2021-03-01T09:47:42Z</dcterms:modified>
</cp:coreProperties>
</file>