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ata\Data D\User Data\Data_Diah\2024\AUDIT\"/>
    </mc:Choice>
  </mc:AlternateContent>
  <xr:revisionPtr revIDLastSave="0" documentId="13_ncr:1_{3C3E457A-0B6B-49FC-9738-84C7C1531A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alisa Resiko HCGA 2023" sheetId="17" r:id="rId1"/>
    <sheet name="BCS HCGA 2023" sheetId="18" r:id="rId2"/>
  </sheets>
  <definedNames>
    <definedName name="_xlnm._FilterDatabase" localSheetId="0" hidden="1">'Analisa Resiko HCGA 2023'!$A$6:$M$30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8" l="1"/>
  <c r="V53" i="18" l="1"/>
  <c r="AF51" i="18"/>
  <c r="AF49" i="18"/>
  <c r="AF47" i="18"/>
  <c r="V47" i="18"/>
  <c r="AF41" i="18"/>
  <c r="V41" i="18"/>
  <c r="V39" i="18"/>
  <c r="V32" i="18"/>
  <c r="V28" i="18"/>
  <c r="AF25" i="18"/>
  <c r="V25" i="18"/>
  <c r="AF19" i="18"/>
  <c r="V19" i="18"/>
  <c r="T19" i="18"/>
  <c r="R19" i="18"/>
  <c r="Q19" i="18"/>
  <c r="O19" i="18"/>
  <c r="K19" i="18"/>
  <c r="AF9" i="18"/>
  <c r="V9" i="18"/>
  <c r="AF7" i="18"/>
  <c r="V7" i="18"/>
  <c r="G9" i="17" l="1"/>
  <c r="G11" i="17"/>
  <c r="G13" i="17"/>
  <c r="G14" i="17"/>
  <c r="G15" i="17"/>
  <c r="G16" i="17"/>
  <c r="G17" i="17"/>
  <c r="G18" i="17"/>
  <c r="G20" i="17"/>
  <c r="G22" i="17"/>
  <c r="G23" i="17"/>
  <c r="G26" i="17"/>
  <c r="G27" i="17"/>
  <c r="G29" i="17"/>
  <c r="G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DIAH</author>
  </authors>
  <commentList>
    <comment ref="C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ambil yg NPBT</t>
        </r>
      </text>
    </comment>
    <comment ref="F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Gimana ngitungnya ? Dpt 95 % dari apa ?
Data 2022
OP/ person 32.180.000
Target 2023 peningkatan 10%
Lihat dari Budget 2023 target Operating Profit berapa dibagi jumlah staf</t>
        </r>
      </text>
    </comment>
    <comment ref="K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Data Februari</t>
        </r>
      </text>
    </comment>
    <comment ref="H7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J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TSS tidak masuk budget</t>
        </r>
      </text>
    </comment>
    <comment ref="M7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Penambahan TK PU dari koperasi untuk relokasi koperasi &amp; kantin
- Gensup 126%
- Ofsup 58,76%</t>
        </r>
      </text>
    </comment>
    <comment ref="AI7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I9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J9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K9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Maret (TNA Agustus)</t>
        </r>
      </text>
    </comment>
    <comment ref="M9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ISO &amp; AoC</t>
        </r>
      </text>
    </comment>
    <comment ref="Q9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TNA Shopfloor di Agustus, pelaksanaan Juli</t>
        </r>
      </text>
    </comment>
    <comment ref="AJ9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AK9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D1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di perspektif financial atau internal proses</t>
        </r>
      </text>
    </comment>
    <comment ref="M10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5 dokumen supplier belum kembali</t>
        </r>
      </text>
    </comment>
    <comment ref="Q10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Perjanjian klinik &amp; izin lokasi terlambat</t>
        </r>
      </text>
    </comment>
    <comment ref="F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ukurannya prosentase atau nilai ?</t>
        </r>
      </text>
    </comment>
    <comment ref="H11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K11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Upaya Pembaharuan Tata Tertib, APD</t>
        </r>
      </text>
    </comment>
    <comment ref="M11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Palaksanaan E-STKL</t>
        </r>
      </text>
    </comment>
    <comment ref="AI11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F14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G14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I14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K14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disengage di bulan Februari</t>
        </r>
      </text>
    </comment>
    <comment ref="AJ14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H15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I15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AI15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AJ15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N16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Melakukan tematik briefing</t>
        </r>
      </text>
    </comment>
    <comment ref="F18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G18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H18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2 CSR</t>
        </r>
      </text>
    </comment>
    <comment ref="I18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7 CSR</t>
        </r>
      </text>
    </comment>
    <comment ref="J18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M18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1. HDBP Jaber Zilenial (ESG Lingkungan)
2. 1 Hari Tanpa Tembakau (pengurangan emisi)</t>
        </r>
      </text>
    </comment>
    <comment ref="P18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Rumah Kanker, pemanfaatan waste</t>
        </r>
      </text>
    </comment>
    <comment ref="AI18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2 CSR</t>
        </r>
      </text>
    </comment>
    <comment ref="AJ18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7 CSR</t>
        </r>
      </text>
    </comment>
    <comment ref="AK18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F19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G1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H19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19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19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2/25 TNA</t>
        </r>
      </text>
    </comment>
    <comment ref="L19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BSC Triwulan 1</t>
        </r>
      </text>
    </comment>
    <comment ref="O19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9/25</t>
        </r>
      </text>
    </comment>
    <comment ref="P19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9/25</t>
        </r>
      </text>
    </comment>
    <comment ref="Q19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16/25</t>
        </r>
      </text>
    </comment>
    <comment ref="R19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17/25</t>
        </r>
      </text>
    </comment>
    <comment ref="AI19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AJ19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AK19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C21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21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21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H2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21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21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AG21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Assessment PPK untuk Operator</t>
        </r>
      </text>
    </comment>
    <comment ref="AI21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AJ21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AK21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AG22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I23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J23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AJ23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AK23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J24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M24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Tinggal disosialisasikan</t>
        </r>
      </text>
    </comment>
    <comment ref="P24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</t>
        </r>
      </text>
    </comment>
    <comment ref="Q24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</t>
        </r>
      </text>
    </comment>
    <comment ref="AK24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H25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I25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J25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AI25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AJ25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AK25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P26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sudah
SK belum</t>
        </r>
      </text>
    </comment>
    <comment ref="F27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G27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P27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Januari &amp; Februari
Maret Belum</t>
        </r>
      </text>
    </comment>
    <comment ref="L28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Legalitas DH belum terpenuhi</t>
        </r>
      </text>
    </comment>
    <comment ref="M28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Legalitas Izin Muat Kota Bekasi</t>
        </r>
      </text>
    </comment>
    <comment ref="Q28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Perjanjian klinik &amp; izin lokasi terlambat</t>
        </r>
      </text>
    </comment>
    <comment ref="F29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G29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J29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AK29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M30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1 Hari Tanpa Tembakau</t>
        </r>
      </text>
    </comment>
    <comment ref="P30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penjajakan dengan Yayasan Gree One Go Green</t>
        </r>
      </text>
    </comment>
    <comment ref="R30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Kertas print 2 sisi</t>
        </r>
      </text>
    </comment>
    <comment ref="F32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G32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H32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I32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J32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L32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pengecatan dinding baros menggunakan powder cat</t>
        </r>
      </text>
    </comment>
    <comment ref="M32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Relokasi koperasi dengan material sebelumnya</t>
        </r>
      </text>
    </comment>
    <comment ref="AI32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AJ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AK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H33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I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J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AI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AJ33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AK33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AG34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Inisiatifnya apa agar baku mutu air diatas standar sesuai target ??
</t>
        </r>
      </text>
    </comment>
    <comment ref="H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I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J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AI35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AJ35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AK35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F37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G37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R39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 sudah di upload, launching di Oktober</t>
        </r>
      </text>
    </comment>
    <comment ref="H41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
(4 orang)</t>
        </r>
      </text>
    </comment>
    <comment ref="I41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
2 orang</t>
        </r>
      </text>
    </comment>
    <comment ref="J41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 (4 orang)</t>
        </r>
      </text>
    </comment>
    <comment ref="K41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1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5 org pemanfaatan powder cat</t>
        </r>
      </text>
    </comment>
    <comment ref="M41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ESTKL
- 1 Hari Tanpa Tembakau</t>
        </r>
      </text>
    </comment>
    <comment ref="AI41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</t>
        </r>
      </text>
    </comment>
    <comment ref="AJ41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</t>
        </r>
      </text>
    </comment>
    <comment ref="AK41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</t>
        </r>
      </text>
    </comment>
    <comment ref="J42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K42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AK42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AG44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I45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J45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K45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
&amp; security</t>
        </r>
      </text>
    </comment>
    <comment ref="AJ45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AK45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D47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I49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AJ49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D51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  <comment ref="H51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  <comment ref="L52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Pengembangan program lembur</t>
        </r>
      </text>
    </comment>
    <comment ref="AI53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</commentList>
</comments>
</file>

<file path=xl/sharedStrings.xml><?xml version="1.0" encoding="utf-8"?>
<sst xmlns="http://schemas.openxmlformats.org/spreadsheetml/2006/main" count="840" uniqueCount="407">
  <si>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</si>
  <si>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</si>
  <si>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</si>
  <si>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</si>
  <si>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</si>
  <si>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</si>
  <si>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</si>
  <si>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ANALISIS</t>
  </si>
  <si>
    <t>Prob</t>
  </si>
  <si>
    <t>Status Resiko</t>
  </si>
  <si>
    <t>Dampak</t>
  </si>
  <si>
    <t>TINDAKAN PERBAIKAN</t>
  </si>
  <si>
    <t>SASARAN MUTU</t>
  </si>
  <si>
    <t>1</t>
  </si>
  <si>
    <t xml:space="preserve">SERI ISO </t>
  </si>
  <si>
    <t>Department Name: HCGA
(Process: HC)</t>
  </si>
  <si>
    <t>Staf HC</t>
  </si>
  <si>
    <t>HCGA Asistant Manager</t>
  </si>
  <si>
    <t>F-CBSC/CINT/2022</t>
  </si>
  <si>
    <t>DEPARTEMEN HCGA - BALANCE SCORE CARD 2023</t>
  </si>
  <si>
    <t>PERSPECTIVES</t>
  </si>
  <si>
    <t>OBJECTIVE</t>
  </si>
  <si>
    <t>MEASUREMENT (KPI)</t>
  </si>
  <si>
    <t>BOBOT</t>
  </si>
  <si>
    <t>TARGET</t>
  </si>
  <si>
    <t>Target Q2</t>
  </si>
  <si>
    <t>Realisasi</t>
  </si>
  <si>
    <t>Realisasi Q1</t>
  </si>
  <si>
    <t>Realisasi Q2</t>
  </si>
  <si>
    <t>Pencapaian</t>
  </si>
  <si>
    <t>REALISASI SEPTEMBER 2023</t>
  </si>
  <si>
    <t>REALISASI OKTOBER 2023</t>
  </si>
  <si>
    <t>STRATEGIC INITIATIVE</t>
  </si>
  <si>
    <t>CONTRIBUTION</t>
  </si>
  <si>
    <t>ANALISA KETIDAKTERCAPAIAN</t>
  </si>
  <si>
    <t>ALTERNATIVE STRATEGIC INITIATIVE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</si>
  <si>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</si>
  <si>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</si>
  <si>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</si>
  <si>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</si>
  <si>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</si>
  <si>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</si>
  <si>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</si>
  <si>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</si>
  <si>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Target September</t>
  </si>
  <si>
    <t>Realisasi September</t>
  </si>
  <si>
    <t>Keterangan</t>
  </si>
  <si>
    <t>Target Oktober</t>
  </si>
  <si>
    <t>Realisasi Oktober</t>
  </si>
  <si>
    <t>Financial (20%)</t>
  </si>
  <si>
    <t>Profitable Growth</t>
  </si>
  <si>
    <t>Akumulasi NPBT</t>
  </si>
  <si>
    <t>Produktivitas Karyawan Staf</t>
  </si>
  <si>
    <t>170.050.000 / person / tahun</t>
  </si>
  <si>
    <t>42.512.500 / person / triwulan</t>
  </si>
  <si>
    <t>-</t>
  </si>
  <si>
    <t>2.250.000 / person</t>
  </si>
  <si>
    <t>19.000.000</t>
  </si>
  <si>
    <t>44.69%</t>
  </si>
  <si>
    <t>Melakukan analisa Produktivitas dan Man Power Planning Karyawan</t>
  </si>
  <si>
    <t>HC</t>
  </si>
  <si>
    <t>Evaluasi Job Desc &amp; Struktur Organisasi</t>
  </si>
  <si>
    <t>Cost Effectiveness</t>
  </si>
  <si>
    <t xml:space="preserve">Peningkatan program cost efisiensi </t>
  </si>
  <si>
    <t>Efektivitas budget GA</t>
  </si>
  <si>
    <t>90% dari budget</t>
  </si>
  <si>
    <t xml:space="preserve">40% dari budget (35 juta) </t>
  </si>
  <si>
    <t>102% dari budget</t>
  </si>
  <si>
    <t>84.5% dari budget</t>
  </si>
  <si>
    <t>87% dari budget</t>
  </si>
  <si>
    <t>92,38% dari budget</t>
  </si>
  <si>
    <t>79,57% dari budget</t>
  </si>
  <si>
    <t>Penurunan biaya pekerja umum</t>
  </si>
  <si>
    <t>Menurunkan biaya General Supllies</t>
  </si>
  <si>
    <t>All</t>
  </si>
  <si>
    <t xml:space="preserve">23% dari budget (35 juta) </t>
  </si>
  <si>
    <t>77,6% dari budget</t>
  </si>
  <si>
    <t>14% dari budget</t>
  </si>
  <si>
    <t>Menurunkan biaya Office Supllies</t>
  </si>
  <si>
    <t>GA &amp; HSE</t>
  </si>
  <si>
    <t>Efektivitas budget HC sesuai program kerja</t>
  </si>
  <si>
    <t>95% dari budget</t>
  </si>
  <si>
    <t>185,71% dari budget</t>
  </si>
  <si>
    <t>153,1%</t>
  </si>
  <si>
    <t>Kegiatan pelatihan digeser ke 2024</t>
  </si>
  <si>
    <t>Melaksanakan pengembangan karyawan sesuai TNA</t>
  </si>
  <si>
    <t>Denda Keterlambatan Legalitas</t>
  </si>
  <si>
    <t>Tidak ada denda keterlambatan legalitas</t>
  </si>
  <si>
    <t>Memenuhi dokumen-dokumen legal sesuai peraturan dan tepat waktu</t>
  </si>
  <si>
    <t>Legal</t>
  </si>
  <si>
    <t>Customer (20%)</t>
  </si>
  <si>
    <t>Customer Satisfaction</t>
  </si>
  <si>
    <t>Pelaksanaan Survey Kepuasan Karyawan</t>
  </si>
  <si>
    <t>Indeks Kepuasan Karyawan</t>
  </si>
  <si>
    <t>Belum dilakukan survey</t>
  </si>
  <si>
    <t>Penerapan Integrated Payroll System</t>
  </si>
  <si>
    <t>Sosialisasi Integrated Payroll System</t>
  </si>
  <si>
    <t>Sudah dilaksanakan efektif per payroll Agustus</t>
  </si>
  <si>
    <t>Meningkatkan proses pelayanan Compensation Benefit dengan mempercepat waktu proses dan paper less</t>
  </si>
  <si>
    <t>Compensation &amp; Benefit</t>
  </si>
  <si>
    <t>Meningkatkan pelayanan General Affair berdasarkan hasil Survey</t>
  </si>
  <si>
    <t>Meningkatkan pelayanan Training dan Pengembangan</t>
  </si>
  <si>
    <t>Employee Engagement Index</t>
  </si>
  <si>
    <t>50% pada Kategori Highly Engaged</t>
  </si>
  <si>
    <t>Belum dilaksanakan</t>
  </si>
  <si>
    <t>Pelaksanaan Tematik Briefing</t>
  </si>
  <si>
    <t>Pelaksanaan Coaching</t>
  </si>
  <si>
    <t>Belum ada program di bulan September</t>
  </si>
  <si>
    <t>Mengimplementasikan program peningkatan EEI</t>
  </si>
  <si>
    <t>Penurunan complain internal (standar keberterimaan)</t>
  </si>
  <si>
    <t>Internal &amp; Industrial Complain / bulan</t>
  </si>
  <si>
    <t>Mengevaluasi standar dan prosedur yang berkaitan dengan Karyawan</t>
  </si>
  <si>
    <t>Melakukan sosialisasi prosedur-prosedur baru</t>
  </si>
  <si>
    <t>Menjaga keharmonisan lingkungan kerja melalui LKS bipartit</t>
  </si>
  <si>
    <t>HC, GA, Legal</t>
  </si>
  <si>
    <t>Kegiatan TJSL &amp; CSR</t>
  </si>
  <si>
    <t>100% sesuai program kerja</t>
  </si>
  <si>
    <t>15 CSR</t>
  </si>
  <si>
    <t>2 CSR</t>
  </si>
  <si>
    <t>19 CSR</t>
  </si>
  <si>
    <t>79,17%</t>
  </si>
  <si>
    <t>1 CSR</t>
  </si>
  <si>
    <t>- ZEST FOR ZERO Generasi Z Berbagi, Belajar dan Berkarya Bersama Anak-Anak Pejuang Kanker di Rumah Pejuang Kanker Ambu.
- “Yuk tau hukum bersama Utercht di MA Cikande"</t>
  </si>
  <si>
    <t>4 CSR</t>
  </si>
  <si>
    <t>WORLD CELEBREL PALSY, PKB DARUL HIKMAH, PENGADAAN SARANA UNTUK SAUNG KORAMIL dan INTELKAM</t>
  </si>
  <si>
    <t>Melaksanakan TJSL dan CSR dengan instansi, Lembaga, Komunitas sekitar</t>
  </si>
  <si>
    <t>HC, GA</t>
  </si>
  <si>
    <t>Internal Process (35%)</t>
  </si>
  <si>
    <t>Production Quality</t>
  </si>
  <si>
    <t>Peningkatan kompetensi dengan pelatihan yang fokus pada kompetensi teknis dan non teknis</t>
  </si>
  <si>
    <t>Pencapaian Training Need Analysis</t>
  </si>
  <si>
    <t>100% sesuai Rencana Kebutuhan</t>
  </si>
  <si>
    <t>8%</t>
  </si>
  <si>
    <t>19 dari 25 pelatihan sesuai TNA sudah dilaksanakan</t>
  </si>
  <si>
    <t>7,15%</t>
  </si>
  <si>
    <t>Belum terlaksananya KMS</t>
  </si>
  <si>
    <t>Penerapan KMS</t>
  </si>
  <si>
    <t>Memenuhi sertifikasi keahlian yang dibutuhkan untuk peningkatan kualitas</t>
  </si>
  <si>
    <t>Program Tematik Briefing</t>
  </si>
  <si>
    <t>Implementasi program pengembangan kompetensi</t>
  </si>
  <si>
    <t>Kompetensi karyawan Staf dan Non-Staf</t>
  </si>
  <si>
    <t>100% Staf berada pada kategori Match &amp; Above</t>
  </si>
  <si>
    <t>Belum dilakukan</t>
  </si>
  <si>
    <t>Melakukan assessment Kompetensi di akhir semester satu berbasis PPK</t>
  </si>
  <si>
    <t>Melaksanakan program pengembangan kompetensi; Mentoring, Knowledge Management, Project, Enlargement sesuai panduan HC</t>
  </si>
  <si>
    <t>Januari - Juni</t>
  </si>
  <si>
    <t>6 Februari</t>
  </si>
  <si>
    <t>16 Maret</t>
  </si>
  <si>
    <t>15 Mei</t>
  </si>
  <si>
    <t>26 Juni</t>
  </si>
  <si>
    <t>Program sudah selesai</t>
  </si>
  <si>
    <t>Mengimplementasikan program coaching oleh Asmen dan Manager berbasis KPI BSC yang ditetapkan</t>
  </si>
  <si>
    <t>Juli - Desember</t>
  </si>
  <si>
    <t>Pelaksanaan program di Departemen masing-masing</t>
  </si>
  <si>
    <t>Mengimplementasikan program coaching oleh Asmen dan Manager berbasis assessment kompetensi</t>
  </si>
  <si>
    <t>Productivity</t>
  </si>
  <si>
    <t>Meningkatkan produktifitas dari sumberdaya yang dimiliki secara maksimal</t>
  </si>
  <si>
    <t>Absensi Karyawan</t>
  </si>
  <si>
    <t>- Tingkat P1 (pinjam cuti) meningkat
- SID dibulan September menurun</t>
  </si>
  <si>
    <t>P1 &amp; SID menurun</t>
  </si>
  <si>
    <t>Menyusun pembaharuan Tata Tertib dan Aturan Kerja</t>
  </si>
  <si>
    <t>Implementasi program multiskill</t>
  </si>
  <si>
    <t>Januari 2023</t>
  </si>
  <si>
    <t>Januari 23</t>
  </si>
  <si>
    <t>Menyusun SK dan SOP program Multiskill</t>
  </si>
  <si>
    <t>Ditemukan beberapa faktor lain yang perlu di evaluasi selain kompetensi (kualitas, man power)</t>
  </si>
  <si>
    <t>Multiskill dilakukan untuk evaluasi kompetensi teknis
Penerapan DiSC untuk karyawan multiskill</t>
  </si>
  <si>
    <t>Evaluasi Program Multiskill</t>
  </si>
  <si>
    <t>1x / bulan</t>
  </si>
  <si>
    <t>Evaluasi tanggal 30 Jan</t>
  </si>
  <si>
    <t>Evaluasi tanggal 24 Feb</t>
  </si>
  <si>
    <t>67,7%</t>
  </si>
  <si>
    <t>Melakukan evaluasi program Multiskill setiap bulan</t>
  </si>
  <si>
    <t>Ketepatan Pemenuhan Legalitas</t>
  </si>
  <si>
    <t>Melakukan review dan monitoring dokumen legal melalui HRIS</t>
  </si>
  <si>
    <t>Responsible Production Process</t>
  </si>
  <si>
    <t>Meningkatkan efektivitas program ESG</t>
  </si>
  <si>
    <t>Program Penurunan Intensitas CO2</t>
  </si>
  <si>
    <t>1 program / semester</t>
  </si>
  <si>
    <t>Menurunkan emisi CO2 di lingkungan dengan uji emisi kendaraan</t>
  </si>
  <si>
    <t>HSE</t>
  </si>
  <si>
    <t>belum ada program</t>
  </si>
  <si>
    <t>1 program</t>
  </si>
  <si>
    <t>Menerapkan pemilihan sampah kertas, plastik, dan basah</t>
  </si>
  <si>
    <t>Melakukan kerjasama dengan masyarakat sekitar atau CSR penghijauan lingkungan</t>
  </si>
  <si>
    <t>Penggunaan material Building Maintenance</t>
  </si>
  <si>
    <t>10% dari budget</t>
  </si>
  <si>
    <t>50% dari budget</t>
  </si>
  <si>
    <t>100% dari budget</t>
  </si>
  <si>
    <t>42% dari budget</t>
  </si>
  <si>
    <t>24% dari budget</t>
  </si>
  <si>
    <t>Perbaikan menggunakan material baru</t>
  </si>
  <si>
    <t>Memanfaatkan solid waste yang masih dapat terpakai</t>
  </si>
  <si>
    <t>Building Maintenance</t>
  </si>
  <si>
    <t>Program Pemanfaatan Solid Waste</t>
  </si>
  <si>
    <t>1 program / triwulan</t>
  </si>
  <si>
    <t>5 program</t>
  </si>
  <si>
    <t>Melakukan kerjasama dengan Yayasan, UMKM, dan komunitas untuk pemanfaatan Solid Waste</t>
  </si>
  <si>
    <t>Baku Mutu Air</t>
  </si>
  <si>
    <t>&lt; baku mutu</t>
  </si>
  <si>
    <t>Melakukan pengontrolan dan pengendalian hasil proses limbah cair</t>
  </si>
  <si>
    <t>Pengendalian B3 &amp; Limbah B3</t>
  </si>
  <si>
    <t>Perbaikan SOP TPS B3</t>
  </si>
  <si>
    <t>Monitoring Log Book</t>
  </si>
  <si>
    <t>Melakukan kordinasi dengan produksi mengenai limbah hasil produksi</t>
  </si>
  <si>
    <t>Membuat SOP mengenai penyimpanan B3 dan Limbah B3</t>
  </si>
  <si>
    <t>Tingkat Kecelakaan Kerja</t>
  </si>
  <si>
    <t>Menyusun dan mensosialisasikan SOP SMK3</t>
  </si>
  <si>
    <t>Karyawan kurang berhati-hati saat mengangkat jig</t>
  </si>
  <si>
    <t>Evaluasi HIRADC</t>
  </si>
  <si>
    <t>Memenuhi kebutuhan APD dan sosialisasi</t>
  </si>
  <si>
    <t>Learn &amp; Growth (25%)</t>
  </si>
  <si>
    <t>Organization Capital</t>
  </si>
  <si>
    <t>Menggerakkan program Kaizen/Inovasi</t>
  </si>
  <si>
    <t>Kaizen Strategis</t>
  </si>
  <si>
    <t>1/Dept/Tahun</t>
  </si>
  <si>
    <t>Portal KMS 40%</t>
  </si>
  <si>
    <t>Portal KMS 90%</t>
  </si>
  <si>
    <t>Pengembangan Payroll Integrated System 65%</t>
  </si>
  <si>
    <t>90% Portal KMS</t>
  </si>
  <si>
    <t>- persiapan device
- Launching saat HUT Chitose</t>
  </si>
  <si>
    <t>Launching saat HUT Chitose</t>
  </si>
  <si>
    <t>Menerapkan portal Kaizen pada Knowledge Management System</t>
  </si>
  <si>
    <t>Membuat Kaizen Strategis yang dapat diikutsertakan WOW Awards</t>
  </si>
  <si>
    <t>Keterlibatan Kaizen / Bulan</t>
  </si>
  <si>
    <t>Tidak ada Kaizen rutin di September</t>
  </si>
  <si>
    <t>Melakukan sosialisasi berkala dan sesuai program kerja</t>
  </si>
  <si>
    <t>Meningkatkan kepedulian karyawan terhadap 5S</t>
  </si>
  <si>
    <t>Implementasi 5S</t>
  </si>
  <si>
    <t>0 temuan 
Patroli 5S</t>
  </si>
  <si>
    <t>Tidak ada temuan 5S</t>
  </si>
  <si>
    <t>Melaksanakan patroli 5S dan pelaporan seluruh Departemen</t>
  </si>
  <si>
    <t>Belum semua bagian terlibat aktif dalam AOC</t>
  </si>
  <si>
    <t>Pembentukan Tim P2K3 dan AOC yang baru</t>
  </si>
  <si>
    <t xml:space="preserve">Mengimplementasikan piket 5S, program pemilahan sampah, dan penghematan energi </t>
  </si>
  <si>
    <t>Tematik Briefing</t>
  </si>
  <si>
    <t>Melakukan perbaikan temuan 5S dan melakukan sosialisasi berkala</t>
  </si>
  <si>
    <t>Flash video</t>
  </si>
  <si>
    <t>Meningkatkan efektivitas pemenuhan terhadap GCG, Kode etik, Peraturan &amp; perundangan</t>
  </si>
  <si>
    <t>Pemenuhan GCG,Kode etik, Peraturan &amp; Perundangan</t>
  </si>
  <si>
    <t>Tidak ada sanksi administratif</t>
  </si>
  <si>
    <t>Menyusun Job Desc dan SOP sesuai dengan Kode Etik, GCG, Peraturan, dan perundangan yang berlaku</t>
  </si>
  <si>
    <t>Sanksi Administratif</t>
  </si>
  <si>
    <t>Memastikan pelaksanaan kegiatan HCGA sesuai COC, Undang-undang, kebijakan, dan peraturan lainnya yang ditetapkan</t>
  </si>
  <si>
    <t>System Capital</t>
  </si>
  <si>
    <t>Optimalisasi penerapan sistem management ISO 9001</t>
  </si>
  <si>
    <t>Temuan Internal Audit/ Survaliance</t>
  </si>
  <si>
    <t>0</t>
  </si>
  <si>
    <t>16</t>
  </si>
  <si>
    <t>Temuan audit internal</t>
  </si>
  <si>
    <t>Memastikan pelaksanaan kegiatan HCGA sesuai prosedur yang ditetapkan</t>
  </si>
  <si>
    <t>Ketidak sesuaian prosedur dengan kondisi saat ini</t>
  </si>
  <si>
    <t>Evaluasi prosedur dan pengumuman Karyawan</t>
  </si>
  <si>
    <t>Waktu penyelesaian temuan audit</t>
  </si>
  <si>
    <t>2 minggu</t>
  </si>
  <si>
    <t>1 bulan</t>
  </si>
  <si>
    <t>2 bulan</t>
  </si>
  <si>
    <t>10 hari</t>
  </si>
  <si>
    <t>3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</si>
  <si>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</si>
  <si>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</si>
  <si>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</si>
  <si>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</si>
  <si>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100% SOP terpenuhi</t>
  </si>
  <si>
    <t>Menyusun dokumen-dokumen sesuai gap analysis dan persyaratan ISO 14001 dan 45001</t>
  </si>
  <si>
    <t>Mempersiapkan sarana pemenuhan implementasi ISO 19001 &amp; ISO 14001, 45001</t>
  </si>
  <si>
    <t>Digitalization System</t>
  </si>
  <si>
    <t>1. Pengembangan sistem informasi berbasis digitalisasi
2. Merealisasikan transaksi realtime di sistem SAP</t>
  </si>
  <si>
    <t>Integrated Payroll System</t>
  </si>
  <si>
    <t>Efektif implementasi di Agustus</t>
  </si>
  <si>
    <t>Melakukan transaksi SAP secara real time</t>
  </si>
  <si>
    <t>GA</t>
  </si>
  <si>
    <t>Memanfaatkan CINT Intranet untuk program promosi internal</t>
  </si>
  <si>
    <t>Mengimplementasikan program Knowledge Management System dan Payroll Integrated System di HRIS</t>
  </si>
  <si>
    <t>REALISASI NOVEMBER 2023</t>
  </si>
  <si>
    <t>REALISASI DESEMBER 2023</t>
  </si>
  <si>
    <t>Target November</t>
  </si>
  <si>
    <t>Realisasi November</t>
  </si>
  <si>
    <t>Target Desember</t>
  </si>
  <si>
    <t>Realisasi Desember</t>
  </si>
  <si>
    <t>Event HUT Chitose</t>
  </si>
  <si>
    <t>Penurunan biaya PU</t>
  </si>
  <si>
    <t>Event HUT Chitose (Budget Okt - Nov)</t>
  </si>
  <si>
    <t>Pelaksanaan sosialisasi DPLK &amp; Masa Persiapan Pensiun</t>
  </si>
  <si>
    <t>Bumi Disabilitas</t>
  </si>
  <si>
    <t>Bandung Japanese School</t>
  </si>
  <si>
    <t>21 dari 25 pelatihan sesuai TNA sudah dilaksanakan</t>
  </si>
  <si>
    <t>22 dari 25 pelatihan</t>
  </si>
  <si>
    <t>Belum ada program di bulan Oktober</t>
  </si>
  <si>
    <t>Belum ada program di bulan November</t>
  </si>
  <si>
    <t>Belum ada program di Desember</t>
  </si>
  <si>
    <t>40% dari budget</t>
  </si>
  <si>
    <t>Perbaikan dan kebutuhan event HUT menggunakan material tidak terpakai</t>
  </si>
  <si>
    <t>Limbah sisa produksi lem kayu, wood, powder cat ke PKB Darul Hikmah</t>
  </si>
  <si>
    <t>Limbah sisa produksi lem kayu, wood, powder cat ke PKBM</t>
  </si>
  <si>
    <t>KK Cedera Otot Pinggang (1st Aid Injury)</t>
  </si>
  <si>
    <t>CINT Portal Launching HUT Chitose &amp; Tematik Briefing</t>
  </si>
  <si>
    <t>Sudah dilaksanakan efektif per November</t>
  </si>
  <si>
    <t>Efisiensi Surat Tugas Dinas</t>
  </si>
  <si>
    <t>REALISASI JANUARI - JUNI 2023</t>
  </si>
  <si>
    <t>REALISASI JULI - DESEMBER 2023</t>
  </si>
  <si>
    <t>EVALUASI PENCAPAIAN 2023</t>
  </si>
  <si>
    <t>Prepared by :</t>
  </si>
  <si>
    <t>Approved by :</t>
  </si>
  <si>
    <t xml:space="preserve">Document No : </t>
  </si>
  <si>
    <t>0 Kecelakaan Kerja</t>
  </si>
  <si>
    <t>0 temuan</t>
  </si>
  <si>
    <t>RESIKO (Risk) / OPPORTUNITY (Peluang)</t>
  </si>
  <si>
    <t>Biaya tidak masuk dalam budget</t>
  </si>
  <si>
    <t>Penyusunan MPP belum bedasarkan analisa mendalam dan lebih menekankan pada pemenuhan strutural ideal  sehingga realisasi pemenuhannya belum dapat dilakukan.</t>
  </si>
  <si>
    <t>Evaluasi Job Desc &amp; Struktur Organisasi.</t>
  </si>
  <si>
    <t>tidak ada</t>
  </si>
  <si>
    <t>Penetapan MPP berdasarkan rencana di awal tahun sedangkan realisasi pemenuhan berdasarkan situasi bisnis yang berjalan. Sehingga bisa dikatakan pemenuhan SDM masih berdasarkan forecsat dan belum berlandaskan MPP.</t>
  </si>
  <si>
    <t>Perencanaan budget tidak dihitungkan terhadap penambahan biaya.</t>
  </si>
  <si>
    <t xml:space="preserve">Adanya permintaan kenaikan harga dari vendor yang sedang bekerjasama </t>
  </si>
  <si>
    <t>Realisasi Q3</t>
  </si>
  <si>
    <t>Realisasi Q4</t>
  </si>
  <si>
    <t>3 CSR</t>
  </si>
  <si>
    <t>6 CSR</t>
  </si>
  <si>
    <t>Belum ada program</t>
  </si>
  <si>
    <t>1 KK</t>
  </si>
  <si>
    <t>maks. 3 minggu</t>
  </si>
  <si>
    <t>selama tahun 2023 total 45%</t>
  </si>
  <si>
    <t>Q1 : 2.250.000/person</t>
  </si>
  <si>
    <t>Q2 : 19.000.000</t>
  </si>
  <si>
    <t>Q1 : 76% dari budget</t>
  </si>
  <si>
    <t>Q2: 86% dari budget</t>
  </si>
  <si>
    <t>Juli - Desember : realisasi efektifitas budget GA 92% dari budget</t>
  </si>
  <si>
    <t>selama tahun 2023 rata rata efektifitas budget GA 86% dari budget</t>
  </si>
  <si>
    <t xml:space="preserve">Pembuatan budget lebih detil, ditambahkan proyeksi kenaikan biaya, </t>
  </si>
  <si>
    <t>Realisasi maksimal 90% dari budget</t>
  </si>
  <si>
    <t>Realisasi maksimal 95% dari budget</t>
  </si>
  <si>
    <t>Q1 : 169% dari budget</t>
  </si>
  <si>
    <t>Q2: 27% dari budget</t>
  </si>
  <si>
    <t>Q1 : 373% dari budget</t>
  </si>
  <si>
    <t>Q2: 162% dari budget</t>
  </si>
  <si>
    <t>rata rata efektifitas budget HC berdasarkan program kerja 165% dari budget</t>
  </si>
  <si>
    <t>Kegiatan tidak sesuai dengan program kerja CSR</t>
  </si>
  <si>
    <t>Konsep/ perencanaan kegiatan yang kurang matang.</t>
  </si>
  <si>
    <t>Kegiatan TJSL &amp; CSR 100% sesuai program kerja</t>
  </si>
  <si>
    <t>selama tahun 2023 total 43 program CSR</t>
  </si>
  <si>
    <t>Januari - Juni total 34 program CSR</t>
  </si>
  <si>
    <t>Juli - Desember total 9 program CSR</t>
  </si>
  <si>
    <t>Pelatihan tidak sesuai dengan yang dibutuhkan</t>
  </si>
  <si>
    <t>Hasil  pelatihan tidak membawa perubahan yang berpengaruh secara signifikan</t>
  </si>
  <si>
    <t>Peserta kurang mengimplementasikan hasil pelatihan di area kerjanya.</t>
  </si>
  <si>
    <t>Monitoring berkala untuk menggali cara realisasi, kendala, dan solusi, serta sejauh mana karyawan sudah mengaplikasikan</t>
  </si>
  <si>
    <t>Sulit mencari kandidat karyawan yang sesuai kualifikasi kebutuhan TNA</t>
  </si>
  <si>
    <t>Pencapaian Training Need Analysis 100% sesuai Rencana Kebutuhan</t>
  </si>
  <si>
    <t>Januari - Juni total 9 dari 25 TNA atau sebesar 36%</t>
  </si>
  <si>
    <t>Juli - Desember  total 22 dari 25 TNA atau sebesar 88%</t>
  </si>
  <si>
    <t>selama tahun 2023  total pencapaian TNA sebesar 88% dari rencana kebutuhan</t>
  </si>
  <si>
    <t>implementasi 100%</t>
  </si>
  <si>
    <t>Banyak karyawan yang tidak hadir dengan alasan : Sakit dan Ijin untuk keperluan pribadi</t>
  </si>
  <si>
    <t>Tingkat Kehadiran kurang dari 98%</t>
  </si>
  <si>
    <t>Tingkat kehadiran karyawan 98%</t>
  </si>
  <si>
    <t>Rata-rata kehadiran 98%</t>
  </si>
  <si>
    <t>selama tahun 2023 rata-rata kehadiran 97%</t>
  </si>
  <si>
    <t>Rata-rata kehadiran 97%</t>
  </si>
  <si>
    <t>Rendahnya partisipasi</t>
  </si>
  <si>
    <t>Kurangnya koordinasi terkait penyelesaian audit antara berbagai pihak yang terkait</t>
  </si>
  <si>
    <t xml:space="preserve">Berperan aktif dalam mengupdate informasi terkait temuan-temuan audit kepada departemen terkait termasuk cara penyelesaiannya. </t>
  </si>
  <si>
    <t>penyelesaian temuan audit maksimal 2 minggu</t>
  </si>
  <si>
    <t>juli - desember penyelesaian temuan audit maksimal 2 bulan</t>
  </si>
  <si>
    <t>januari - juni penyelesaian temuan audit maksimal 1 bulan</t>
  </si>
  <si>
    <t>selama tahun 2023 penyelesaian temuan audit masih  di atas 2 minggu</t>
  </si>
  <si>
    <t>Perpanjangan MOU melebihi batas waktu habis masa kontrak.  Resiko MOU dan kontrak habis dalam waktu yang bersamaan</t>
  </si>
  <si>
    <t xml:space="preserve">Tidak ada list perjanjian yang memuat detil informasi mengenai waktu perjanjian </t>
  </si>
  <si>
    <t>100% tepat waktu</t>
  </si>
  <si>
    <t>Januari - Juni rata rata 90% tepat waktu</t>
  </si>
  <si>
    <t>Juli - Desember rata rata 99% tepat waktu</t>
  </si>
  <si>
    <t>selama tahun 2023 rata-rata pemenuhan legalitas 94% tepat waktu</t>
  </si>
  <si>
    <t>Karyawan yang tidak berhati2 / kurang mematuhi prosedur / tidak menggunakan APD saat bekerja</t>
  </si>
  <si>
    <t>Karyawan yang tidak disiplin dalam menggunakan APD</t>
  </si>
  <si>
    <t>Karyawan mengabaikan SOP</t>
  </si>
  <si>
    <t>Januari - Juni terdapat 1 KK</t>
  </si>
  <si>
    <t>juli - desember terdapat 1 kk</t>
  </si>
  <si>
    <t>selama tahun 2023 terdapat 2 KK</t>
  </si>
  <si>
    <t>Kesibukan karyawan pada pekerjaan utama mengakibatkan karyawan berfokus dengan rutinitas, pasif dan kurang peduli pada kaizen.</t>
  </si>
  <si>
    <t>75% keikutsertaan karyawan di departemen masing-masing</t>
  </si>
  <si>
    <t>1 kaizen per dept per tahun</t>
  </si>
  <si>
    <t>persiapan portal KMS 90% selesai</t>
  </si>
  <si>
    <t>KMS launching di bulan November saat HUT Chitose</t>
  </si>
  <si>
    <t>Kurang kesadaran dari masing-masing karyawan terhadap pentingnya 5S</t>
  </si>
  <si>
    <t>tidak konsistennya karyawan terhadap penerapan 5S</t>
  </si>
  <si>
    <t>semester 1 terdapat 10 temuan</t>
  </si>
  <si>
    <t>tidak ada temuan</t>
  </si>
  <si>
    <t>selama tahun 2023 terdapat 10 temuan</t>
  </si>
  <si>
    <t>SOP yang tidak update dengan kenyataan</t>
  </si>
  <si>
    <t>tidak ada temuan audit</t>
  </si>
  <si>
    <t>januari - juni terdapat 17 temuan audit</t>
  </si>
  <si>
    <t>juli - desember terdapat 44 temuan</t>
  </si>
  <si>
    <t>selama tahun 2023 total temuan audit 61 temuan</t>
  </si>
  <si>
    <t>kegagalan sistem</t>
  </si>
  <si>
    <t>jaringan error</t>
  </si>
  <si>
    <t>keterlibatan karyawan sebesar 73%</t>
  </si>
  <si>
    <t>keterlibatan karyawan sebesar 83%</t>
  </si>
  <si>
    <t>rata rata keterlibatan karyawan sebesar 78%</t>
  </si>
  <si>
    <t>adanya case khusus yang tidak tercover oleh sistem</t>
  </si>
  <si>
    <t>perbaikan sistem berdasarkan case yang terjadi</t>
  </si>
  <si>
    <t>adanya masalah jaringan yang sulit diprediksi</t>
  </si>
  <si>
    <t>berkoordinasi dengan pihak terkait kendala jaringan</t>
  </si>
  <si>
    <t>persiapan integrated payroll sistem 83% selesai</t>
  </si>
  <si>
    <t>100% sudah berjalan di bulan Agustus 2023</t>
  </si>
  <si>
    <t>tahun 2023 sistem payroll baru 100% digunakan per bulan Agustus 2023</t>
  </si>
  <si>
    <t>MEGA OKTAVIANI</t>
  </si>
  <si>
    <t>DIAH NUR KUSUMAWARDHANI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</si>
</sst>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3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59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19" xfId="0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3" fillId="0" borderId="26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1" fillId="0" borderId="0" xfId="3" applyAlignment="1">
      <alignment vertical="center" wrapText="1"/>
    </xf>
    <xf numFmtId="0" fontId="11" fillId="0" borderId="0" xfId="3" applyAlignment="1">
      <alignment horizontal="center" vertical="center"/>
    </xf>
    <xf numFmtId="165" fontId="11" fillId="0" borderId="0" xfId="1" applyNumberFormat="1" applyFont="1" applyAlignment="1">
      <alignment horizontal="center" vertical="center"/>
    </xf>
    <xf numFmtId="9" fontId="13" fillId="5" borderId="1" xfId="0" applyNumberFormat="1" applyFont="1" applyFill="1" applyBorder="1" applyAlignment="1">
      <alignment horizontal="center" vertical="center"/>
    </xf>
    <xf numFmtId="165" fontId="13" fillId="5" borderId="1" xfId="1" applyNumberFormat="1" applyFont="1" applyFill="1" applyBorder="1" applyAlignment="1">
      <alignment horizontal="center" vertical="center"/>
    </xf>
    <xf numFmtId="9" fontId="13" fillId="5" borderId="1" xfId="0" quotePrefix="1" applyNumberFormat="1" applyFont="1" applyFill="1" applyBorder="1" applyAlignment="1">
      <alignment horizontal="center" vertical="center"/>
    </xf>
    <xf numFmtId="9" fontId="13" fillId="6" borderId="1" xfId="0" quotePrefix="1" applyNumberFormat="1" applyFont="1" applyFill="1" applyBorder="1" applyAlignment="1">
      <alignment horizontal="center" vertical="center"/>
    </xf>
    <xf numFmtId="9" fontId="13" fillId="4" borderId="1" xfId="0" quotePrefix="1" applyNumberFormat="1" applyFont="1" applyFill="1" applyBorder="1" applyAlignment="1">
      <alignment horizontal="center" vertical="center"/>
    </xf>
    <xf numFmtId="9" fontId="13" fillId="7" borderId="1" xfId="0" quotePrefix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9" fontId="13" fillId="5" borderId="15" xfId="0" quotePrefix="1" applyNumberFormat="1" applyFont="1" applyFill="1" applyBorder="1" applyAlignment="1">
      <alignment horizontal="center" vertical="center"/>
    </xf>
    <xf numFmtId="9" fontId="13" fillId="0" borderId="15" xfId="0" quotePrefix="1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left" vertical="center"/>
    </xf>
    <xf numFmtId="0" fontId="13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9" fontId="13" fillId="5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9" fontId="13" fillId="5" borderId="5" xfId="0" applyNumberFormat="1" applyFon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9" fontId="0" fillId="5" borderId="1" xfId="0" quotePrefix="1" applyNumberForma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top" wrapText="1"/>
    </xf>
    <xf numFmtId="10" fontId="0" fillId="4" borderId="1" xfId="0" applyNumberFormat="1" applyFill="1" applyBorder="1" applyAlignment="1">
      <alignment horizontal="center" vertical="center" wrapText="1"/>
    </xf>
    <xf numFmtId="10" fontId="0" fillId="4" borderId="1" xfId="0" quotePrefix="1" applyNumberFormat="1" applyFill="1" applyBorder="1" applyAlignment="1">
      <alignment horizontal="left" vertical="top"/>
    </xf>
    <xf numFmtId="10" fontId="0" fillId="7" borderId="1" xfId="0" applyNumberFormat="1" applyFill="1" applyBorder="1" applyAlignment="1">
      <alignment horizontal="center" vertical="top" wrapText="1"/>
    </xf>
    <xf numFmtId="10" fontId="0" fillId="7" borderId="1" xfId="0" quotePrefix="1" applyNumberFormat="1" applyFill="1" applyBorder="1" applyAlignment="1">
      <alignment horizontal="left" vertical="top"/>
    </xf>
    <xf numFmtId="9" fontId="0" fillId="5" borderId="15" xfId="0" quotePrefix="1" applyNumberForma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1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/>
    </xf>
    <xf numFmtId="0" fontId="0" fillId="7" borderId="1" xfId="0" quotePrefix="1" applyFill="1" applyBorder="1" applyAlignment="1">
      <alignment horizontal="left" vertical="top" wrapText="1"/>
    </xf>
    <xf numFmtId="1" fontId="0" fillId="5" borderId="15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9" fontId="13" fillId="8" borderId="4" xfId="0" quotePrefix="1" applyNumberFormat="1" applyFont="1" applyFill="1" applyBorder="1" applyAlignment="1">
      <alignment horizontal="center" vertical="center"/>
    </xf>
    <xf numFmtId="9" fontId="13" fillId="8" borderId="11" xfId="0" quotePrefix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0" fontId="0" fillId="8" borderId="1" xfId="0" applyFill="1" applyBorder="1"/>
    <xf numFmtId="9" fontId="13" fillId="8" borderId="10" xfId="0" quotePrefix="1" applyNumberFormat="1" applyFont="1" applyFill="1" applyBorder="1" applyAlignment="1">
      <alignment horizontal="center" vertical="center"/>
    </xf>
    <xf numFmtId="0" fontId="0" fillId="0" borderId="1" xfId="0" applyBorder="1"/>
    <xf numFmtId="0" fontId="13" fillId="8" borderId="1" xfId="0" applyFont="1" applyFill="1" applyBorder="1" applyAlignment="1">
      <alignment wrapText="1"/>
    </xf>
    <xf numFmtId="9" fontId="13" fillId="8" borderId="5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9" fontId="13" fillId="8" borderId="10" xfId="0" quotePrefix="1" applyNumberFormat="1" applyFont="1" applyFill="1" applyBorder="1" applyAlignment="1">
      <alignment horizontal="center" vertical="center" wrapText="1"/>
    </xf>
    <xf numFmtId="0" fontId="13" fillId="7" borderId="13" xfId="0" quotePrefix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13" fillId="4" borderId="11" xfId="0" quotePrefix="1" applyFont="1" applyFill="1" applyBorder="1" applyAlignment="1">
      <alignment horizontal="center" vertical="center" wrapText="1"/>
    </xf>
    <xf numFmtId="0" fontId="13" fillId="7" borderId="11" xfId="0" quotePrefix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13" fillId="4" borderId="9" xfId="0" quotePrefix="1" applyFont="1" applyFill="1" applyBorder="1" applyAlignment="1">
      <alignment horizontal="center" vertical="center" wrapText="1"/>
    </xf>
    <xf numFmtId="0" fontId="13" fillId="7" borderId="9" xfId="0" quotePrefix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0" fontId="13" fillId="8" borderId="1" xfId="3" applyFont="1" applyFill="1" applyBorder="1" applyAlignment="1">
      <alignment vertical="center" wrapText="1"/>
    </xf>
    <xf numFmtId="9" fontId="13" fillId="8" borderId="1" xfId="3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9" fontId="13" fillId="8" borderId="1" xfId="0" applyNumberFormat="1" applyFont="1" applyFill="1" applyBorder="1" applyAlignment="1">
      <alignment horizontal="center" vertical="center"/>
    </xf>
    <xf numFmtId="1" fontId="13" fillId="8" borderId="1" xfId="0" applyNumberFormat="1" applyFont="1" applyFill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/>
    </xf>
    <xf numFmtId="9" fontId="13" fillId="4" borderId="1" xfId="0" quotePrefix="1" applyNumberFormat="1" applyFont="1" applyFill="1" applyBorder="1" applyAlignment="1">
      <alignment horizontal="left" vertical="center" wrapText="1"/>
    </xf>
    <xf numFmtId="9" fontId="13" fillId="7" borderId="1" xfId="0" applyNumberFormat="1" applyFont="1" applyFill="1" applyBorder="1" applyAlignment="1">
      <alignment horizontal="center" vertical="center"/>
    </xf>
    <xf numFmtId="9" fontId="13" fillId="7" borderId="1" xfId="0" quotePrefix="1" applyNumberFormat="1" applyFont="1" applyFill="1" applyBorder="1" applyAlignment="1">
      <alignment horizontal="left" vertical="center" wrapText="1"/>
    </xf>
    <xf numFmtId="9" fontId="13" fillId="8" borderId="15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4" fillId="9" borderId="1" xfId="3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3" fillId="9" borderId="1" xfId="0" quotePrefix="1" applyFont="1" applyFill="1" applyBorder="1" applyAlignment="1">
      <alignment horizontal="center" vertical="center"/>
    </xf>
    <xf numFmtId="16" fontId="13" fillId="9" borderId="1" xfId="0" applyNumberFormat="1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9" fontId="13" fillId="4" borderId="13" xfId="0" applyNumberFormat="1" applyFont="1" applyFill="1" applyBorder="1" applyAlignment="1">
      <alignment horizontal="center" vertical="center"/>
    </xf>
    <xf numFmtId="9" fontId="13" fillId="4" borderId="13" xfId="0" applyNumberFormat="1" applyFont="1" applyFill="1" applyBorder="1" applyAlignment="1">
      <alignment horizontal="left" vertical="center" wrapText="1"/>
    </xf>
    <xf numFmtId="9" fontId="13" fillId="7" borderId="13" xfId="0" applyNumberFormat="1" applyFont="1" applyFill="1" applyBorder="1" applyAlignment="1">
      <alignment horizontal="center" vertical="center"/>
    </xf>
    <xf numFmtId="9" fontId="13" fillId="7" borderId="13" xfId="0" applyNumberFormat="1" applyFont="1" applyFill="1" applyBorder="1" applyAlignment="1">
      <alignment horizontal="left" vertical="center" wrapText="1"/>
    </xf>
    <xf numFmtId="9" fontId="13" fillId="9" borderId="1" xfId="3" applyNumberFormat="1" applyFont="1" applyFill="1" applyBorder="1" applyAlignment="1">
      <alignment horizontal="center" vertical="center" wrapText="1"/>
    </xf>
    <xf numFmtId="10" fontId="13" fillId="9" borderId="1" xfId="2" applyNumberFormat="1" applyFont="1" applyFill="1" applyBorder="1" applyAlignment="1">
      <alignment horizontal="center" vertical="center"/>
    </xf>
    <xf numFmtId="10" fontId="13" fillId="9" borderId="1" xfId="0" applyNumberFormat="1" applyFont="1" applyFill="1" applyBorder="1" applyAlignment="1">
      <alignment horizontal="center" vertical="center"/>
    </xf>
    <xf numFmtId="10" fontId="13" fillId="9" borderId="1" xfId="0" quotePrefix="1" applyNumberFormat="1" applyFont="1" applyFill="1" applyBorder="1" applyAlignment="1">
      <alignment horizontal="center" vertical="center"/>
    </xf>
    <xf numFmtId="10" fontId="13" fillId="4" borderId="1" xfId="0" applyNumberFormat="1" applyFont="1" applyFill="1" applyBorder="1" applyAlignment="1">
      <alignment horizontal="center" vertical="center"/>
    </xf>
    <xf numFmtId="10" fontId="13" fillId="4" borderId="1" xfId="0" quotePrefix="1" applyNumberFormat="1" applyFont="1" applyFill="1" applyBorder="1" applyAlignment="1">
      <alignment horizontal="left" vertical="center" wrapText="1"/>
    </xf>
    <xf numFmtId="10" fontId="13" fillId="7" borderId="1" xfId="0" applyNumberFormat="1" applyFont="1" applyFill="1" applyBorder="1" applyAlignment="1">
      <alignment horizontal="center" vertical="center"/>
    </xf>
    <xf numFmtId="10" fontId="13" fillId="7" borderId="1" xfId="0" quotePrefix="1" applyNumberFormat="1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wrapText="1"/>
    </xf>
    <xf numFmtId="0" fontId="0" fillId="9" borderId="1" xfId="0" applyFill="1" applyBorder="1"/>
    <xf numFmtId="9" fontId="13" fillId="9" borderId="15" xfId="0" quotePrefix="1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vertical="center"/>
    </xf>
    <xf numFmtId="9" fontId="13" fillId="9" borderId="1" xfId="0" quotePrefix="1" applyNumberFormat="1" applyFont="1" applyFill="1" applyBorder="1" applyAlignment="1">
      <alignment horizontal="center" vertical="center"/>
    </xf>
    <xf numFmtId="9" fontId="13" fillId="6" borderId="1" xfId="0" applyNumberFormat="1" applyFont="1" applyFill="1" applyBorder="1" applyAlignment="1">
      <alignment horizontal="center" vertical="center"/>
    </xf>
    <xf numFmtId="9" fontId="13" fillId="4" borderId="1" xfId="0" quotePrefix="1" applyNumberFormat="1" applyFont="1" applyFill="1" applyBorder="1" applyAlignment="1">
      <alignment vertical="center" wrapText="1"/>
    </xf>
    <xf numFmtId="9" fontId="13" fillId="7" borderId="1" xfId="0" quotePrefix="1" applyNumberFormat="1" applyFont="1" applyFill="1" applyBorder="1" applyAlignment="1">
      <alignment vertical="center" wrapText="1"/>
    </xf>
    <xf numFmtId="12" fontId="13" fillId="9" borderId="1" xfId="0" applyNumberFormat="1" applyFont="1" applyFill="1" applyBorder="1" applyAlignment="1">
      <alignment horizontal="center" vertical="center"/>
    </xf>
    <xf numFmtId="12" fontId="13" fillId="9" borderId="1" xfId="0" quotePrefix="1" applyNumberFormat="1" applyFont="1" applyFill="1" applyBorder="1" applyAlignment="1">
      <alignment horizontal="center" vertical="center"/>
    </xf>
    <xf numFmtId="9" fontId="13" fillId="4" borderId="9" xfId="0" quotePrefix="1" applyNumberFormat="1" applyFont="1" applyFill="1" applyBorder="1" applyAlignment="1">
      <alignment vertical="center" wrapText="1"/>
    </xf>
    <xf numFmtId="9" fontId="13" fillId="7" borderId="9" xfId="0" quotePrefix="1" applyNumberFormat="1" applyFont="1" applyFill="1" applyBorder="1" applyAlignment="1">
      <alignment vertical="center" wrapText="1"/>
    </xf>
    <xf numFmtId="9" fontId="13" fillId="9" borderId="11" xfId="0" applyNumberFormat="1" applyFont="1" applyFill="1" applyBorder="1" applyAlignment="1">
      <alignment horizontal="center" vertical="center"/>
    </xf>
    <xf numFmtId="9" fontId="13" fillId="9" borderId="9" xfId="0" applyNumberFormat="1" applyFont="1" applyFill="1" applyBorder="1" applyAlignment="1">
      <alignment horizontal="center" vertical="center"/>
    </xf>
    <xf numFmtId="9" fontId="0" fillId="9" borderId="1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center"/>
    </xf>
    <xf numFmtId="9" fontId="0" fillId="4" borderId="1" xfId="0" quotePrefix="1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9" fontId="0" fillId="7" borderId="1" xfId="0" quotePrefix="1" applyNumberFormat="1" applyFill="1" applyBorder="1" applyAlignment="1">
      <alignment horizontal="center" vertical="center"/>
    </xf>
    <xf numFmtId="9" fontId="13" fillId="9" borderId="5" xfId="0" applyNumberFormat="1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11" xfId="0" quotePrefix="1" applyFont="1" applyFill="1" applyBorder="1" applyAlignment="1">
      <alignment horizontal="center" vertical="center"/>
    </xf>
    <xf numFmtId="9" fontId="13" fillId="9" borderId="11" xfId="0" quotePrefix="1" applyNumberFormat="1" applyFont="1" applyFill="1" applyBorder="1" applyAlignment="1">
      <alignment horizontal="center" vertical="center"/>
    </xf>
    <xf numFmtId="0" fontId="13" fillId="9" borderId="10" xfId="0" quotePrefix="1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9" fontId="13" fillId="9" borderId="15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quotePrefix="1" applyFont="1" applyFill="1" applyBorder="1" applyAlignment="1">
      <alignment horizontal="center" vertical="center"/>
    </xf>
    <xf numFmtId="0" fontId="13" fillId="9" borderId="1" xfId="0" applyFont="1" applyFill="1" applyBorder="1"/>
    <xf numFmtId="9" fontId="13" fillId="9" borderId="1" xfId="0" applyNumberFormat="1" applyFont="1" applyFill="1" applyBorder="1" applyAlignment="1">
      <alignment horizontal="center"/>
    </xf>
    <xf numFmtId="0" fontId="13" fillId="9" borderId="16" xfId="0" applyFont="1" applyFill="1" applyBorder="1" applyAlignment="1">
      <alignment wrapText="1"/>
    </xf>
    <xf numFmtId="9" fontId="13" fillId="9" borderId="4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wrapText="1"/>
    </xf>
    <xf numFmtId="0" fontId="13" fillId="9" borderId="0" xfId="0" applyFont="1" applyFill="1" applyAlignment="1">
      <alignment horizontal="center" vertical="center"/>
    </xf>
    <xf numFmtId="0" fontId="13" fillId="9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vertical="center" wrapText="1"/>
    </xf>
    <xf numFmtId="0" fontId="14" fillId="10" borderId="1" xfId="3" applyFont="1" applyFill="1" applyBorder="1" applyAlignment="1">
      <alignment horizontal="left" vertical="center" wrapText="1"/>
    </xf>
    <xf numFmtId="9" fontId="13" fillId="10" borderId="1" xfId="3" applyNumberFormat="1" applyFont="1" applyFill="1" applyBorder="1" applyAlignment="1">
      <alignment horizontal="center" vertical="center" wrapText="1"/>
    </xf>
    <xf numFmtId="10" fontId="13" fillId="10" borderId="1" xfId="0" applyNumberFormat="1" applyFont="1" applyFill="1" applyBorder="1" applyAlignment="1">
      <alignment horizontal="center" vertical="center" wrapText="1"/>
    </xf>
    <xf numFmtId="10" fontId="13" fillId="4" borderId="1" xfId="0" quotePrefix="1" applyNumberFormat="1" applyFont="1" applyFill="1" applyBorder="1" applyAlignment="1">
      <alignment horizontal="center" vertical="center" wrapText="1"/>
    </xf>
    <xf numFmtId="10" fontId="13" fillId="4" borderId="1" xfId="0" applyNumberFormat="1" applyFont="1" applyFill="1" applyBorder="1" applyAlignment="1">
      <alignment horizontal="center" vertical="center" wrapText="1"/>
    </xf>
    <xf numFmtId="10" fontId="13" fillId="7" borderId="1" xfId="0" quotePrefix="1" applyNumberFormat="1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9" fontId="13" fillId="10" borderId="15" xfId="0" applyNumberFormat="1" applyFont="1" applyFill="1" applyBorder="1" applyAlignment="1">
      <alignment horizontal="center" vertical="center" wrapText="1"/>
    </xf>
    <xf numFmtId="9" fontId="13" fillId="4" borderId="1" xfId="0" applyNumberFormat="1" applyFont="1" applyFill="1" applyBorder="1" applyAlignment="1">
      <alignment horizontal="center" vertical="center" wrapText="1"/>
    </xf>
    <xf numFmtId="9" fontId="13" fillId="7" borderId="1" xfId="0" applyNumberFormat="1" applyFont="1" applyFill="1" applyBorder="1" applyAlignment="1">
      <alignment horizontal="center" vertical="center" wrapText="1"/>
    </xf>
    <xf numFmtId="10" fontId="13" fillId="10" borderId="15" xfId="0" applyNumberFormat="1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9" fontId="13" fillId="10" borderId="1" xfId="2" applyFont="1" applyFill="1" applyBorder="1" applyAlignment="1">
      <alignment horizontal="center" vertical="center" wrapText="1"/>
    </xf>
    <xf numFmtId="0" fontId="13" fillId="10" borderId="1" xfId="2" applyNumberFormat="1" applyFont="1" applyFill="1" applyBorder="1" applyAlignment="1">
      <alignment horizontal="center" vertical="center" wrapText="1"/>
    </xf>
    <xf numFmtId="0" fontId="13" fillId="4" borderId="1" xfId="2" applyNumberFormat="1" applyFont="1" applyFill="1" applyBorder="1" applyAlignment="1">
      <alignment horizontal="center" vertical="center" wrapText="1"/>
    </xf>
    <xf numFmtId="0" fontId="13" fillId="7" borderId="1" xfId="2" applyNumberFormat="1" applyFont="1" applyFill="1" applyBorder="1" applyAlignment="1">
      <alignment horizontal="center" vertical="center" wrapText="1"/>
    </xf>
    <xf numFmtId="1" fontId="13" fillId="10" borderId="15" xfId="0" applyNumberFormat="1" applyFont="1" applyFill="1" applyBorder="1" applyAlignment="1">
      <alignment horizontal="center" vertical="center" wrapText="1"/>
    </xf>
    <xf numFmtId="0" fontId="13" fillId="10" borderId="1" xfId="0" quotePrefix="1" applyFont="1" applyFill="1" applyBorder="1" applyAlignment="1">
      <alignment horizontal="center" vertical="center" wrapText="1"/>
    </xf>
    <xf numFmtId="0" fontId="13" fillId="6" borderId="1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0" fontId="13" fillId="7" borderId="1" xfId="0" quotePrefix="1" applyFont="1" applyFill="1" applyBorder="1" applyAlignment="1">
      <alignment horizontal="center" vertical="center" wrapText="1"/>
    </xf>
    <xf numFmtId="17" fontId="13" fillId="10" borderId="15" xfId="0" quotePrefix="1" applyNumberFormat="1" applyFont="1" applyFill="1" applyBorder="1" applyAlignment="1">
      <alignment horizontal="center" vertical="center" wrapText="1"/>
    </xf>
    <xf numFmtId="17" fontId="13" fillId="0" borderId="15" xfId="0" quotePrefix="1" applyNumberFormat="1" applyFont="1" applyBorder="1" applyAlignment="1">
      <alignment horizontal="left" vertical="center" wrapText="1"/>
    </xf>
    <xf numFmtId="9" fontId="13" fillId="6" borderId="1" xfId="0" quotePrefix="1" applyNumberFormat="1" applyFont="1" applyFill="1" applyBorder="1" applyAlignment="1">
      <alignment horizontal="center" vertical="center" wrapText="1"/>
    </xf>
    <xf numFmtId="9" fontId="13" fillId="4" borderId="1" xfId="0" quotePrefix="1" applyNumberFormat="1" applyFont="1" applyFill="1" applyBorder="1" applyAlignment="1">
      <alignment horizontal="center" vertical="center" wrapText="1"/>
    </xf>
    <xf numFmtId="9" fontId="13" fillId="7" borderId="1" xfId="0" quotePrefix="1" applyNumberFormat="1" applyFont="1" applyFill="1" applyBorder="1" applyAlignment="1">
      <alignment horizontal="center" vertical="center" wrapText="1"/>
    </xf>
    <xf numFmtId="17" fontId="13" fillId="0" borderId="15" xfId="0" quotePrefix="1" applyNumberFormat="1" applyFont="1" applyBorder="1" applyAlignment="1">
      <alignment horizontal="center" vertical="center" wrapText="1"/>
    </xf>
    <xf numFmtId="9" fontId="13" fillId="10" borderId="15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9" fontId="13" fillId="11" borderId="1" xfId="0" quotePrefix="1" applyNumberFormat="1" applyFont="1" applyFill="1" applyBorder="1" applyAlignment="1">
      <alignment horizontal="center" vertical="center"/>
    </xf>
    <xf numFmtId="10" fontId="0" fillId="11" borderId="1" xfId="0" applyNumberFormat="1" applyFill="1" applyBorder="1" applyAlignment="1">
      <alignment horizontal="center" vertical="top" wrapText="1"/>
    </xf>
    <xf numFmtId="10" fontId="0" fillId="11" borderId="1" xfId="0" quotePrefix="1" applyNumberFormat="1" applyFill="1" applyBorder="1" applyAlignment="1">
      <alignment horizontal="left" vertical="top"/>
    </xf>
    <xf numFmtId="10" fontId="0" fillId="4" borderId="1" xfId="0" quotePrefix="1" applyNumberFormat="1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center"/>
    </xf>
    <xf numFmtId="0" fontId="0" fillId="11" borderId="1" xfId="0" quotePrefix="1" applyFill="1" applyBorder="1" applyAlignment="1">
      <alignment horizontal="left" vertical="top" wrapText="1"/>
    </xf>
    <xf numFmtId="0" fontId="13" fillId="11" borderId="13" xfId="0" quotePrefix="1" applyFont="1" applyFill="1" applyBorder="1" applyAlignment="1">
      <alignment horizontal="center" vertical="center" wrapText="1"/>
    </xf>
    <xf numFmtId="0" fontId="13" fillId="11" borderId="11" xfId="0" quotePrefix="1" applyFont="1" applyFill="1" applyBorder="1" applyAlignment="1">
      <alignment horizontal="center" vertical="center" wrapText="1"/>
    </xf>
    <xf numFmtId="0" fontId="13" fillId="11" borderId="9" xfId="0" quotePrefix="1" applyFont="1" applyFill="1" applyBorder="1" applyAlignment="1">
      <alignment horizontal="center" vertical="center" wrapText="1"/>
    </xf>
    <xf numFmtId="9" fontId="13" fillId="11" borderId="1" xfId="0" applyNumberFormat="1" applyFont="1" applyFill="1" applyBorder="1" applyAlignment="1">
      <alignment horizontal="center" vertical="center"/>
    </xf>
    <xf numFmtId="9" fontId="13" fillId="11" borderId="1" xfId="0" quotePrefix="1" applyNumberFormat="1" applyFont="1" applyFill="1" applyBorder="1" applyAlignment="1">
      <alignment horizontal="left" vertical="center" wrapText="1"/>
    </xf>
    <xf numFmtId="9" fontId="13" fillId="11" borderId="13" xfId="0" applyNumberFormat="1" applyFont="1" applyFill="1" applyBorder="1" applyAlignment="1">
      <alignment horizontal="center" vertical="center"/>
    </xf>
    <xf numFmtId="9" fontId="13" fillId="11" borderId="13" xfId="0" applyNumberFormat="1" applyFont="1" applyFill="1" applyBorder="1" applyAlignment="1">
      <alignment horizontal="left" vertical="center" wrapText="1"/>
    </xf>
    <xf numFmtId="9" fontId="13" fillId="4" borderId="13" xfId="0" quotePrefix="1" applyNumberFormat="1" applyFont="1" applyFill="1" applyBorder="1" applyAlignment="1">
      <alignment horizontal="center" vertical="center"/>
    </xf>
    <xf numFmtId="10" fontId="13" fillId="11" borderId="1" xfId="0" applyNumberFormat="1" applyFont="1" applyFill="1" applyBorder="1" applyAlignment="1">
      <alignment horizontal="center" vertical="center"/>
    </xf>
    <xf numFmtId="10" fontId="13" fillId="11" borderId="1" xfId="0" quotePrefix="1" applyNumberFormat="1" applyFont="1" applyFill="1" applyBorder="1" applyAlignment="1">
      <alignment horizontal="left" vertical="center" wrapText="1"/>
    </xf>
    <xf numFmtId="9" fontId="13" fillId="11" borderId="1" xfId="0" quotePrefix="1" applyNumberFormat="1" applyFont="1" applyFill="1" applyBorder="1" applyAlignment="1">
      <alignment vertical="center" wrapText="1"/>
    </xf>
    <xf numFmtId="9" fontId="13" fillId="11" borderId="9" xfId="0" quotePrefix="1" applyNumberFormat="1" applyFont="1" applyFill="1" applyBorder="1" applyAlignment="1">
      <alignment vertical="center" wrapText="1"/>
    </xf>
    <xf numFmtId="9" fontId="0" fillId="11" borderId="1" xfId="0" applyNumberFormat="1" applyFill="1" applyBorder="1" applyAlignment="1">
      <alignment horizontal="center" vertical="center"/>
    </xf>
    <xf numFmtId="9" fontId="0" fillId="11" borderId="1" xfId="0" quotePrefix="1" applyNumberFormat="1" applyFill="1" applyBorder="1" applyAlignment="1">
      <alignment horizontal="center" vertical="center"/>
    </xf>
    <xf numFmtId="9" fontId="13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quotePrefix="1" applyFont="1" applyFill="1" applyBorder="1" applyAlignment="1">
      <alignment horizontal="center" vertical="center" wrapText="1"/>
    </xf>
    <xf numFmtId="0" fontId="13" fillId="11" borderId="1" xfId="0" quotePrefix="1" applyFont="1" applyFill="1" applyBorder="1" applyAlignment="1">
      <alignment horizontal="center" vertical="center"/>
    </xf>
    <xf numFmtId="10" fontId="13" fillId="11" borderId="1" xfId="0" quotePrefix="1" applyNumberFormat="1" applyFont="1" applyFill="1" applyBorder="1" applyAlignment="1">
      <alignment horizontal="center" vertical="center" wrapText="1"/>
    </xf>
    <xf numFmtId="10" fontId="13" fillId="11" borderId="1" xfId="0" applyNumberFormat="1" applyFont="1" applyFill="1" applyBorder="1" applyAlignment="1">
      <alignment horizontal="center" vertical="center" wrapText="1"/>
    </xf>
    <xf numFmtId="0" fontId="13" fillId="11" borderId="1" xfId="2" applyNumberFormat="1" applyFont="1" applyFill="1" applyBorder="1" applyAlignment="1">
      <alignment horizontal="center" vertical="center" wrapText="1"/>
    </xf>
    <xf numFmtId="9" fontId="13" fillId="11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9" fontId="13" fillId="11" borderId="13" xfId="0" quotePrefix="1" applyNumberFormat="1" applyFont="1" applyFill="1" applyBorder="1" applyAlignment="1">
      <alignment horizontal="center" vertical="center" wrapText="1"/>
    </xf>
    <xf numFmtId="9" fontId="13" fillId="11" borderId="11" xfId="0" quotePrefix="1" applyNumberFormat="1" applyFont="1" applyFill="1" applyBorder="1" applyAlignment="1">
      <alignment horizontal="center" vertical="center" wrapText="1"/>
    </xf>
    <xf numFmtId="9" fontId="13" fillId="11" borderId="9" xfId="0" quotePrefix="1" applyNumberFormat="1" applyFont="1" applyFill="1" applyBorder="1" applyAlignment="1">
      <alignment horizontal="center" vertical="center" wrapText="1"/>
    </xf>
    <xf numFmtId="9" fontId="13" fillId="4" borderId="13" xfId="0" quotePrefix="1" applyNumberFormat="1" applyFont="1" applyFill="1" applyBorder="1" applyAlignment="1">
      <alignment horizontal="center" vertical="center" wrapText="1"/>
    </xf>
    <xf numFmtId="9" fontId="13" fillId="4" borderId="11" xfId="0" quotePrefix="1" applyNumberFormat="1" applyFont="1" applyFill="1" applyBorder="1" applyAlignment="1">
      <alignment horizontal="center" vertical="center" wrapText="1"/>
    </xf>
    <xf numFmtId="9" fontId="13" fillId="4" borderId="9" xfId="0" quotePrefix="1" applyNumberFormat="1" applyFont="1" applyFill="1" applyBorder="1" applyAlignment="1">
      <alignment horizontal="center" vertical="center" wrapText="1"/>
    </xf>
    <xf numFmtId="9" fontId="13" fillId="7" borderId="13" xfId="0" quotePrefix="1" applyNumberFormat="1" applyFont="1" applyFill="1" applyBorder="1" applyAlignment="1">
      <alignment horizontal="center" vertical="center" wrapText="1"/>
    </xf>
    <xf numFmtId="9" fontId="13" fillId="7" borderId="11" xfId="0" quotePrefix="1" applyNumberFormat="1" applyFont="1" applyFill="1" applyBorder="1" applyAlignment="1">
      <alignment horizontal="center" vertical="center" wrapText="1"/>
    </xf>
    <xf numFmtId="9" fontId="13" fillId="7" borderId="9" xfId="0" quotePrefix="1" applyNumberFormat="1" applyFont="1" applyFill="1" applyBorder="1" applyAlignment="1">
      <alignment horizontal="center" vertical="center" wrapText="1"/>
    </xf>
    <xf numFmtId="9" fontId="13" fillId="10" borderId="13" xfId="0" quotePrefix="1" applyNumberFormat="1" applyFont="1" applyFill="1" applyBorder="1" applyAlignment="1">
      <alignment horizontal="center" vertical="center" wrapText="1"/>
    </xf>
    <xf numFmtId="9" fontId="13" fillId="10" borderId="11" xfId="0" quotePrefix="1" applyNumberFormat="1" applyFont="1" applyFill="1" applyBorder="1" applyAlignment="1">
      <alignment horizontal="center" vertical="center" wrapText="1"/>
    </xf>
    <xf numFmtId="9" fontId="13" fillId="10" borderId="9" xfId="0" quotePrefix="1" applyNumberFormat="1" applyFont="1" applyFill="1" applyBorder="1" applyAlignment="1">
      <alignment horizontal="center" vertical="center" wrapText="1"/>
    </xf>
    <xf numFmtId="0" fontId="13" fillId="10" borderId="1" xfId="3" applyFont="1" applyFill="1" applyBorder="1" applyAlignment="1">
      <alignment horizontal="left" vertical="center" wrapText="1"/>
    </xf>
    <xf numFmtId="9" fontId="13" fillId="10" borderId="1" xfId="0" quotePrefix="1" applyNumberFormat="1" applyFont="1" applyFill="1" applyBorder="1" applyAlignment="1">
      <alignment horizontal="center" vertical="center" wrapText="1"/>
    </xf>
    <xf numFmtId="17" fontId="13" fillId="10" borderId="1" xfId="0" quotePrefix="1" applyNumberFormat="1" applyFont="1" applyFill="1" applyBorder="1" applyAlignment="1">
      <alignment horizontal="center" vertical="center" wrapText="1"/>
    </xf>
    <xf numFmtId="9" fontId="13" fillId="10" borderId="4" xfId="0" quotePrefix="1" applyNumberFormat="1" applyFont="1" applyFill="1" applyBorder="1" applyAlignment="1">
      <alignment horizontal="center" vertical="center" wrapText="1"/>
    </xf>
    <xf numFmtId="9" fontId="13" fillId="10" borderId="5" xfId="0" quotePrefix="1" applyNumberFormat="1" applyFont="1" applyFill="1" applyBorder="1" applyAlignment="1">
      <alignment horizontal="center" vertical="center" wrapText="1"/>
    </xf>
    <xf numFmtId="1" fontId="13" fillId="10" borderId="13" xfId="0" applyNumberFormat="1" applyFont="1" applyFill="1" applyBorder="1" applyAlignment="1">
      <alignment horizontal="center" vertical="center" wrapText="1"/>
    </xf>
    <xf numFmtId="1" fontId="13" fillId="10" borderId="11" xfId="0" applyNumberFormat="1" applyFont="1" applyFill="1" applyBorder="1" applyAlignment="1">
      <alignment horizontal="center" vertical="center" wrapText="1"/>
    </xf>
    <xf numFmtId="1" fontId="13" fillId="10" borderId="9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3" xfId="0" quotePrefix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9" fontId="13" fillId="4" borderId="13" xfId="0" quotePrefix="1" applyNumberFormat="1" applyFont="1" applyFill="1" applyBorder="1" applyAlignment="1">
      <alignment horizontal="left" vertical="center" wrapText="1"/>
    </xf>
    <xf numFmtId="9" fontId="13" fillId="10" borderId="13" xfId="0" applyNumberFormat="1" applyFont="1" applyFill="1" applyBorder="1" applyAlignment="1">
      <alignment horizontal="center" vertical="center" wrapText="1"/>
    </xf>
    <xf numFmtId="9" fontId="13" fillId="10" borderId="9" xfId="0" applyNumberFormat="1" applyFont="1" applyFill="1" applyBorder="1" applyAlignment="1">
      <alignment horizontal="center" vertical="center" wrapText="1"/>
    </xf>
    <xf numFmtId="9" fontId="13" fillId="10" borderId="4" xfId="0" applyNumberFormat="1" applyFont="1" applyFill="1" applyBorder="1" applyAlignment="1">
      <alignment horizontal="center" vertical="center" wrapText="1"/>
    </xf>
    <xf numFmtId="9" fontId="13" fillId="10" borderId="5" xfId="0" applyNumberFormat="1" applyFont="1" applyFill="1" applyBorder="1" applyAlignment="1">
      <alignment horizontal="center" vertical="center" wrapText="1"/>
    </xf>
    <xf numFmtId="9" fontId="13" fillId="10" borderId="1" xfId="0" applyNumberFormat="1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9" fontId="13" fillId="9" borderId="13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9" fontId="13" fillId="9" borderId="1" xfId="0" applyNumberFormat="1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13" xfId="0" quotePrefix="1" applyFont="1" applyFill="1" applyBorder="1" applyAlignment="1">
      <alignment horizontal="center" vertical="center"/>
    </xf>
    <xf numFmtId="0" fontId="13" fillId="9" borderId="4" xfId="0" quotePrefix="1" applyFont="1" applyFill="1" applyBorder="1" applyAlignment="1">
      <alignment horizontal="center" vertical="center"/>
    </xf>
    <xf numFmtId="0" fontId="13" fillId="9" borderId="5" xfId="0" quotePrefix="1" applyFont="1" applyFill="1" applyBorder="1" applyAlignment="1">
      <alignment horizontal="center" vertical="center"/>
    </xf>
    <xf numFmtId="9" fontId="13" fillId="9" borderId="4" xfId="0" quotePrefix="1" applyNumberFormat="1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left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9" fontId="13" fillId="9" borderId="13" xfId="0" quotePrefix="1" applyNumberFormat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9" fontId="13" fillId="8" borderId="13" xfId="0" quotePrefix="1" applyNumberFormat="1" applyFont="1" applyFill="1" applyBorder="1" applyAlignment="1">
      <alignment horizontal="center" vertical="center"/>
    </xf>
    <xf numFmtId="9" fontId="13" fillId="8" borderId="11" xfId="0" applyNumberFormat="1" applyFont="1" applyFill="1" applyBorder="1" applyAlignment="1">
      <alignment horizontal="center" vertical="center"/>
    </xf>
    <xf numFmtId="9" fontId="13" fillId="8" borderId="9" xfId="0" applyNumberFormat="1" applyFont="1" applyFill="1" applyBorder="1" applyAlignment="1">
      <alignment horizontal="center" vertical="center"/>
    </xf>
    <xf numFmtId="9" fontId="13" fillId="8" borderId="13" xfId="0" applyNumberFormat="1" applyFont="1" applyFill="1" applyBorder="1" applyAlignment="1">
      <alignment horizontal="center" vertical="center" wrapText="1"/>
    </xf>
    <xf numFmtId="9" fontId="13" fillId="8" borderId="11" xfId="0" applyNumberFormat="1" applyFont="1" applyFill="1" applyBorder="1" applyAlignment="1">
      <alignment horizontal="center" vertical="center" wrapText="1"/>
    </xf>
    <xf numFmtId="9" fontId="13" fillId="8" borderId="9" xfId="0" applyNumberFormat="1" applyFont="1" applyFill="1" applyBorder="1" applyAlignment="1">
      <alignment horizontal="center" vertical="center" wrapText="1"/>
    </xf>
    <xf numFmtId="9" fontId="13" fillId="8" borderId="11" xfId="0" quotePrefix="1" applyNumberFormat="1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left" vertical="center"/>
    </xf>
    <xf numFmtId="9" fontId="0" fillId="8" borderId="11" xfId="0" applyNumberFormat="1" applyFill="1" applyBorder="1" applyAlignment="1">
      <alignment horizontal="center" vertical="center"/>
    </xf>
    <xf numFmtId="9" fontId="13" fillId="8" borderId="13" xfId="0" applyNumberFormat="1" applyFont="1" applyFill="1" applyBorder="1" applyAlignment="1">
      <alignment horizontal="center" vertical="center"/>
    </xf>
    <xf numFmtId="9" fontId="13" fillId="5" borderId="13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9" fontId="13" fillId="5" borderId="9" xfId="2" applyFont="1" applyFill="1" applyBorder="1" applyAlignment="1">
      <alignment horizontal="center" vertical="center"/>
    </xf>
    <xf numFmtId="9" fontId="13" fillId="5" borderId="1" xfId="2" applyFon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 wrapText="1"/>
    </xf>
    <xf numFmtId="9" fontId="0" fillId="11" borderId="1" xfId="0" applyNumberForma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9" fontId="13" fillId="9" borderId="1" xfId="0" quotePrefix="1" applyNumberFormat="1" applyFont="1" applyFill="1" applyBorder="1" applyAlignment="1">
      <alignment horizontal="center" vertical="center" wrapText="1"/>
    </xf>
    <xf numFmtId="9" fontId="13" fillId="9" borderId="1" xfId="2" applyFont="1" applyFill="1" applyBorder="1" applyAlignment="1">
      <alignment horizontal="center" vertical="center"/>
    </xf>
    <xf numFmtId="0" fontId="13" fillId="9" borderId="1" xfId="2" applyNumberFormat="1" applyFont="1" applyFill="1" applyBorder="1" applyAlignment="1">
      <alignment horizontal="center" vertical="center"/>
    </xf>
    <xf numFmtId="0" fontId="12" fillId="12" borderId="13" xfId="3" applyFont="1" applyFill="1" applyBorder="1" applyAlignment="1">
      <alignment horizontal="center" vertical="center" wrapText="1"/>
    </xf>
    <xf numFmtId="0" fontId="12" fillId="12" borderId="9" xfId="3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0" fontId="1" fillId="0" borderId="13" xfId="0" applyNumberFormat="1" applyFont="1" applyBorder="1" applyAlignment="1">
      <alignment horizontal="left" vertical="top" wrapText="1"/>
    </xf>
    <xf numFmtId="10" fontId="1" fillId="0" borderId="9" xfId="0" applyNumberFormat="1" applyFont="1" applyBorder="1" applyAlignment="1">
      <alignment horizontal="left" vertical="top" wrapText="1"/>
    </xf>
    <xf numFmtId="10" fontId="1" fillId="0" borderId="4" xfId="0" applyNumberFormat="1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10" fontId="1" fillId="0" borderId="10" xfId="0" applyNumberFormat="1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9" fontId="0" fillId="5" borderId="1" xfId="2" applyFont="1" applyFill="1" applyBorder="1" applyAlignment="1">
      <alignment horizontal="center" vertical="center"/>
    </xf>
    <xf numFmtId="0" fontId="18" fillId="0" borderId="13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9" fontId="0" fillId="0" borderId="1" xfId="2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9" fontId="0" fillId="0" borderId="13" xfId="0" applyNumberFormat="1" applyBorder="1" applyAlignment="1">
      <alignment horizontal="center" vertical="center"/>
    </xf>
    <xf numFmtId="15" fontId="0" fillId="0" borderId="7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9" fontId="0" fillId="0" borderId="13" xfId="2" applyFont="1" applyBorder="1" applyAlignment="1">
      <alignment horizontal="left" vertical="top" wrapText="1"/>
    </xf>
    <xf numFmtId="9" fontId="0" fillId="0" borderId="9" xfId="2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left" vertical="top" wrapText="1"/>
    </xf>
    <xf numFmtId="10" fontId="1" fillId="0" borderId="9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9" fontId="0" fillId="0" borderId="13" xfId="0" applyNumberFormat="1" applyBorder="1" applyAlignment="1">
      <alignment horizontal="left" vertical="top" wrapText="1"/>
    </xf>
    <xf numFmtId="9" fontId="0" fillId="0" borderId="9" xfId="0" applyNumberFormat="1" applyBorder="1" applyAlignment="1">
      <alignment horizontal="left" vertical="top" wrapText="1"/>
    </xf>
    <xf numFmtId="9" fontId="0" fillId="0" borderId="7" xfId="0" applyNumberForma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13" fillId="4" borderId="13" xfId="0" quotePrefix="1" applyNumberFormat="1" applyFont="1" applyFill="1" applyBorder="1" applyAlignment="1">
      <alignment horizontal="center" vertical="center" wrapText="1"/>
    </xf>
    <xf numFmtId="9" fontId="13" fillId="4" borderId="11" xfId="0" quotePrefix="1" applyNumberFormat="1" applyFont="1" applyFill="1" applyBorder="1" applyAlignment="1">
      <alignment horizontal="center" vertical="center" wrapText="1"/>
    </xf>
    <xf numFmtId="9" fontId="13" fillId="4" borderId="9" xfId="0" quotePrefix="1" applyNumberFormat="1" applyFont="1" applyFill="1" applyBorder="1" applyAlignment="1">
      <alignment horizontal="center" vertical="center" wrapText="1"/>
    </xf>
    <xf numFmtId="9" fontId="13" fillId="10" borderId="13" xfId="0" quotePrefix="1" applyNumberFormat="1" applyFont="1" applyFill="1" applyBorder="1" applyAlignment="1">
      <alignment horizontal="center" vertical="center" wrapText="1"/>
    </xf>
    <xf numFmtId="9" fontId="13" fillId="10" borderId="11" xfId="0" quotePrefix="1" applyNumberFormat="1" applyFont="1" applyFill="1" applyBorder="1" applyAlignment="1">
      <alignment horizontal="center" vertical="center" wrapText="1"/>
    </xf>
    <xf numFmtId="9" fontId="13" fillId="10" borderId="9" xfId="0" quotePrefix="1" applyNumberFormat="1" applyFont="1" applyFill="1" applyBorder="1" applyAlignment="1">
      <alignment horizontal="center" vertical="center" wrapText="1"/>
    </xf>
    <xf numFmtId="9" fontId="13" fillId="10" borderId="13" xfId="0" applyNumberFormat="1" applyFont="1" applyFill="1" applyBorder="1" applyAlignment="1">
      <alignment horizontal="center" vertical="center" wrapText="1"/>
    </xf>
    <xf numFmtId="9" fontId="13" fillId="10" borderId="9" xfId="0" applyNumberFormat="1" applyFont="1" applyFill="1" applyBorder="1" applyAlignment="1">
      <alignment horizontal="center" vertical="center" wrapText="1"/>
    </xf>
    <xf numFmtId="9" fontId="13" fillId="10" borderId="4" xfId="0" applyNumberFormat="1" applyFont="1" applyFill="1" applyBorder="1" applyAlignment="1">
      <alignment horizontal="center" vertical="center" wrapText="1"/>
    </xf>
    <xf numFmtId="9" fontId="13" fillId="10" borderId="5" xfId="0" applyNumberFormat="1" applyFont="1" applyFill="1" applyBorder="1" applyAlignment="1">
      <alignment horizontal="center" vertical="center" wrapText="1"/>
    </xf>
    <xf numFmtId="0" fontId="13" fillId="4" borderId="13" xfId="0" quotePrefix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" fontId="13" fillId="10" borderId="13" xfId="0" applyNumberFormat="1" applyFont="1" applyFill="1" applyBorder="1" applyAlignment="1">
      <alignment horizontal="center" vertical="center" wrapText="1"/>
    </xf>
    <xf numFmtId="1" fontId="13" fillId="10" borderId="11" xfId="0" applyNumberFormat="1" applyFont="1" applyFill="1" applyBorder="1" applyAlignment="1">
      <alignment horizontal="center" vertical="center" wrapText="1"/>
    </xf>
    <xf numFmtId="1" fontId="13" fillId="10" borderId="9" xfId="0" applyNumberFormat="1" applyFont="1" applyFill="1" applyBorder="1" applyAlignment="1">
      <alignment horizontal="center" vertical="center" wrapText="1"/>
    </xf>
    <xf numFmtId="1" fontId="13" fillId="10" borderId="4" xfId="0" applyNumberFormat="1" applyFont="1" applyFill="1" applyBorder="1" applyAlignment="1">
      <alignment horizontal="center" vertical="center" wrapText="1"/>
    </xf>
    <xf numFmtId="1" fontId="13" fillId="10" borderId="10" xfId="0" applyNumberFormat="1" applyFont="1" applyFill="1" applyBorder="1" applyAlignment="1">
      <alignment horizontal="center" vertical="center" wrapText="1"/>
    </xf>
    <xf numFmtId="1" fontId="13" fillId="10" borderId="5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left" vertical="center" wrapText="1"/>
    </xf>
    <xf numFmtId="1" fontId="13" fillId="0" borderId="9" xfId="0" applyNumberFormat="1" applyFont="1" applyBorder="1" applyAlignment="1">
      <alignment horizontal="left" vertical="center" wrapText="1"/>
    </xf>
    <xf numFmtId="9" fontId="13" fillId="7" borderId="13" xfId="0" quotePrefix="1" applyNumberFormat="1" applyFont="1" applyFill="1" applyBorder="1" applyAlignment="1">
      <alignment horizontal="center" vertical="center" wrapText="1"/>
    </xf>
    <xf numFmtId="9" fontId="13" fillId="7" borderId="9" xfId="0" quotePrefix="1" applyNumberFormat="1" applyFont="1" applyFill="1" applyBorder="1" applyAlignment="1">
      <alignment horizontal="center" vertical="center" wrapText="1"/>
    </xf>
    <xf numFmtId="9" fontId="13" fillId="11" borderId="13" xfId="0" quotePrefix="1" applyNumberFormat="1" applyFont="1" applyFill="1" applyBorder="1" applyAlignment="1">
      <alignment horizontal="center" vertical="center" wrapText="1"/>
    </xf>
    <xf numFmtId="9" fontId="13" fillId="11" borderId="9" xfId="0" quotePrefix="1" applyNumberFormat="1" applyFont="1" applyFill="1" applyBorder="1" applyAlignment="1">
      <alignment horizontal="center" vertical="center" wrapText="1"/>
    </xf>
    <xf numFmtId="9" fontId="13" fillId="10" borderId="4" xfId="0" quotePrefix="1" applyNumberFormat="1" applyFont="1" applyFill="1" applyBorder="1" applyAlignment="1">
      <alignment horizontal="center" vertical="center" wrapText="1"/>
    </xf>
    <xf numFmtId="9" fontId="13" fillId="10" borderId="5" xfId="0" quotePrefix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9" fontId="13" fillId="4" borderId="13" xfId="0" applyNumberFormat="1" applyFont="1" applyFill="1" applyBorder="1" applyAlignment="1">
      <alignment horizontal="center" vertical="center" wrapText="1"/>
    </xf>
    <xf numFmtId="9" fontId="13" fillId="4" borderId="9" xfId="0" applyNumberFormat="1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9" fontId="13" fillId="4" borderId="13" xfId="0" quotePrefix="1" applyNumberFormat="1" applyFont="1" applyFill="1" applyBorder="1" applyAlignment="1">
      <alignment horizontal="left" vertical="center" wrapText="1"/>
    </xf>
    <xf numFmtId="9" fontId="13" fillId="4" borderId="9" xfId="0" applyNumberFormat="1" applyFont="1" applyFill="1" applyBorder="1" applyAlignment="1">
      <alignment horizontal="left" vertical="center" wrapText="1"/>
    </xf>
    <xf numFmtId="9" fontId="13" fillId="9" borderId="13" xfId="2" quotePrefix="1" applyFont="1" applyFill="1" applyBorder="1" applyAlignment="1">
      <alignment horizontal="center" vertical="center" wrapText="1"/>
    </xf>
    <xf numFmtId="9" fontId="13" fillId="9" borderId="9" xfId="2" applyFont="1" applyFill="1" applyBorder="1" applyAlignment="1">
      <alignment horizontal="center" vertical="center" wrapText="1"/>
    </xf>
    <xf numFmtId="9" fontId="13" fillId="9" borderId="4" xfId="0" quotePrefix="1" applyNumberFormat="1" applyFont="1" applyFill="1" applyBorder="1" applyAlignment="1">
      <alignment horizontal="center" vertical="center"/>
    </xf>
    <xf numFmtId="9" fontId="13" fillId="9" borderId="5" xfId="0" quotePrefix="1" applyNumberFormat="1" applyFont="1" applyFill="1" applyBorder="1" applyAlignment="1">
      <alignment horizontal="center" vertical="center"/>
    </xf>
    <xf numFmtId="9" fontId="13" fillId="0" borderId="13" xfId="0" quotePrefix="1" applyNumberFormat="1" applyFont="1" applyBorder="1" applyAlignment="1">
      <alignment horizontal="left" vertical="center" wrapText="1"/>
    </xf>
    <xf numFmtId="9" fontId="13" fillId="0" borderId="9" xfId="0" quotePrefix="1" applyNumberFormat="1" applyFont="1" applyBorder="1" applyAlignment="1">
      <alignment horizontal="left" vertical="center" wrapText="1"/>
    </xf>
    <xf numFmtId="0" fontId="13" fillId="9" borderId="13" xfId="0" quotePrefix="1" applyFont="1" applyFill="1" applyBorder="1" applyAlignment="1">
      <alignment horizontal="center" vertical="center" wrapText="1"/>
    </xf>
    <xf numFmtId="0" fontId="13" fillId="9" borderId="9" xfId="0" quotePrefix="1" applyFont="1" applyFill="1" applyBorder="1" applyAlignment="1">
      <alignment horizontal="center" vertical="center" wrapText="1"/>
    </xf>
    <xf numFmtId="0" fontId="13" fillId="9" borderId="13" xfId="0" quotePrefix="1" applyFont="1" applyFill="1" applyBorder="1" applyAlignment="1">
      <alignment horizontal="center" vertical="center"/>
    </xf>
    <xf numFmtId="0" fontId="13" fillId="9" borderId="9" xfId="0" quotePrefix="1" applyFont="1" applyFill="1" applyBorder="1" applyAlignment="1">
      <alignment horizontal="center" vertical="center"/>
    </xf>
    <xf numFmtId="0" fontId="13" fillId="9" borderId="4" xfId="0" quotePrefix="1" applyFont="1" applyFill="1" applyBorder="1" applyAlignment="1">
      <alignment horizontal="center" vertical="center"/>
    </xf>
    <xf numFmtId="0" fontId="13" fillId="9" borderId="5" xfId="0" quotePrefix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13" fillId="4" borderId="13" xfId="0" quotePrefix="1" applyNumberFormat="1" applyFont="1" applyFill="1" applyBorder="1" applyAlignment="1">
      <alignment horizontal="left" vertical="center" wrapText="1"/>
    </xf>
    <xf numFmtId="164" fontId="13" fillId="4" borderId="9" xfId="0" applyNumberFormat="1" applyFont="1" applyFill="1" applyBorder="1" applyAlignment="1">
      <alignment horizontal="left" vertical="center"/>
    </xf>
    <xf numFmtId="9" fontId="13" fillId="5" borderId="13" xfId="2" applyFont="1" applyFill="1" applyBorder="1" applyAlignment="1">
      <alignment horizontal="center" vertical="center"/>
    </xf>
    <xf numFmtId="9" fontId="13" fillId="5" borderId="9" xfId="2" applyFont="1" applyFill="1" applyBorder="1" applyAlignment="1">
      <alignment horizontal="center" vertical="center"/>
    </xf>
    <xf numFmtId="9" fontId="13" fillId="5" borderId="13" xfId="0" applyNumberFormat="1" applyFont="1" applyFill="1" applyBorder="1" applyAlignment="1">
      <alignment horizontal="center" vertical="center" wrapText="1"/>
    </xf>
    <xf numFmtId="9" fontId="13" fillId="5" borderId="9" xfId="0" applyNumberFormat="1" applyFont="1" applyFill="1" applyBorder="1" applyAlignment="1">
      <alignment horizontal="center" vertical="center" wrapText="1"/>
    </xf>
    <xf numFmtId="9" fontId="13" fillId="4" borderId="11" xfId="0" quotePrefix="1" applyNumberFormat="1" applyFont="1" applyFill="1" applyBorder="1" applyAlignment="1">
      <alignment horizontal="left" vertical="center" wrapText="1"/>
    </xf>
    <xf numFmtId="9" fontId="13" fillId="4" borderId="9" xfId="0" quotePrefix="1" applyNumberFormat="1" applyFont="1" applyFill="1" applyBorder="1" applyAlignment="1">
      <alignment horizontal="left" vertical="center" wrapText="1"/>
    </xf>
    <xf numFmtId="9" fontId="13" fillId="8" borderId="13" xfId="0" applyNumberFormat="1" applyFont="1" applyFill="1" applyBorder="1" applyAlignment="1">
      <alignment horizontal="center" vertical="center" wrapText="1"/>
    </xf>
    <xf numFmtId="9" fontId="13" fillId="8" borderId="11" xfId="0" applyNumberFormat="1" applyFont="1" applyFill="1" applyBorder="1" applyAlignment="1">
      <alignment horizontal="center" vertical="center" wrapText="1"/>
    </xf>
    <xf numFmtId="9" fontId="13" fillId="8" borderId="9" xfId="0" applyNumberFormat="1" applyFont="1" applyFill="1" applyBorder="1" applyAlignment="1">
      <alignment horizontal="center" vertical="center" wrapText="1"/>
    </xf>
    <xf numFmtId="9" fontId="13" fillId="8" borderId="13" xfId="0" quotePrefix="1" applyNumberFormat="1" applyFont="1" applyFill="1" applyBorder="1" applyAlignment="1">
      <alignment horizontal="center" vertical="center"/>
    </xf>
    <xf numFmtId="9" fontId="13" fillId="8" borderId="11" xfId="0" applyNumberFormat="1" applyFont="1" applyFill="1" applyBorder="1" applyAlignment="1">
      <alignment horizontal="center" vertical="center"/>
    </xf>
    <xf numFmtId="9" fontId="13" fillId="8" borderId="9" xfId="0" applyNumberFormat="1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1" fillId="0" borderId="28" xfId="3" applyBorder="1" applyAlignment="1">
      <alignment horizontal="center" vertical="center" wrapText="1"/>
    </xf>
    <xf numFmtId="0" fontId="11" fillId="0" borderId="31" xfId="3" applyBorder="1" applyAlignment="1">
      <alignment horizontal="center" vertical="center" wrapText="1"/>
    </xf>
    <xf numFmtId="0" fontId="12" fillId="12" borderId="13" xfId="3" applyFont="1" applyFill="1" applyBorder="1" applyAlignment="1">
      <alignment horizontal="center" vertical="center" wrapText="1"/>
    </xf>
    <xf numFmtId="0" fontId="12" fillId="12" borderId="9" xfId="3" applyFont="1" applyFill="1" applyBorder="1" applyAlignment="1">
      <alignment horizontal="center" vertical="center" wrapText="1"/>
    </xf>
    <xf numFmtId="0" fontId="12" fillId="12" borderId="15" xfId="3" applyFont="1" applyFill="1" applyBorder="1" applyAlignment="1">
      <alignment horizontal="center" vertical="center" wrapText="1"/>
    </xf>
    <xf numFmtId="0" fontId="12" fillId="12" borderId="34" xfId="3" applyFont="1" applyFill="1" applyBorder="1" applyAlignment="1">
      <alignment horizontal="center" vertical="center" wrapText="1"/>
    </xf>
    <xf numFmtId="0" fontId="12" fillId="12" borderId="16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9" fontId="13" fillId="7" borderId="11" xfId="0" quotePrefix="1" applyNumberFormat="1" applyFont="1" applyFill="1" applyBorder="1" applyAlignment="1">
      <alignment horizontal="center" vertical="center" wrapText="1"/>
    </xf>
    <xf numFmtId="9" fontId="13" fillId="11" borderId="11" xfId="0" quotePrefix="1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 readingOrder="1"/>
    </xf>
    <xf numFmtId="0" fontId="13" fillId="10" borderId="1" xfId="0" applyFont="1" applyFill="1" applyBorder="1" applyAlignment="1">
      <alignment horizontal="left" vertical="center" wrapText="1"/>
    </xf>
    <xf numFmtId="0" fontId="13" fillId="10" borderId="1" xfId="3" applyFont="1" applyFill="1" applyBorder="1" applyAlignment="1">
      <alignment horizontal="left" vertical="center" wrapText="1"/>
    </xf>
    <xf numFmtId="9" fontId="13" fillId="10" borderId="13" xfId="3" applyNumberFormat="1" applyFont="1" applyFill="1" applyBorder="1" applyAlignment="1">
      <alignment horizontal="center" vertical="center" wrapText="1"/>
    </xf>
    <xf numFmtId="0" fontId="13" fillId="10" borderId="11" xfId="3" applyFont="1" applyFill="1" applyBorder="1" applyAlignment="1">
      <alignment horizontal="center" vertical="center" wrapText="1"/>
    </xf>
    <xf numFmtId="0" fontId="13" fillId="10" borderId="9" xfId="3" applyFont="1" applyFill="1" applyBorder="1" applyAlignment="1">
      <alignment horizontal="center" vertical="center" wrapText="1"/>
    </xf>
    <xf numFmtId="9" fontId="13" fillId="10" borderId="1" xfId="0" quotePrefix="1" applyNumberFormat="1" applyFont="1" applyFill="1" applyBorder="1" applyAlignment="1">
      <alignment horizontal="center" vertical="center" wrapText="1"/>
    </xf>
    <xf numFmtId="17" fontId="13" fillId="10" borderId="1" xfId="0" quotePrefix="1" applyNumberFormat="1" applyFont="1" applyFill="1" applyBorder="1" applyAlignment="1">
      <alignment horizontal="center" vertical="center" wrapText="1"/>
    </xf>
    <xf numFmtId="17" fontId="13" fillId="10" borderId="13" xfId="0" quotePrefix="1" applyNumberFormat="1" applyFont="1" applyFill="1" applyBorder="1" applyAlignment="1">
      <alignment horizontal="center" vertical="center" wrapText="1"/>
    </xf>
    <xf numFmtId="17" fontId="13" fillId="10" borderId="9" xfId="0" quotePrefix="1" applyNumberFormat="1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left" vertical="center" wrapText="1" readingOrder="1"/>
    </xf>
    <xf numFmtId="0" fontId="15" fillId="10" borderId="11" xfId="0" applyFont="1" applyFill="1" applyBorder="1" applyAlignment="1">
      <alignment horizontal="left" vertical="center" wrapText="1" readingOrder="1"/>
    </xf>
    <xf numFmtId="0" fontId="15" fillId="10" borderId="9" xfId="0" applyFont="1" applyFill="1" applyBorder="1" applyAlignment="1">
      <alignment horizontal="left" vertical="center" wrapText="1" readingOrder="1"/>
    </xf>
    <xf numFmtId="0" fontId="13" fillId="10" borderId="13" xfId="0" applyFont="1" applyFill="1" applyBorder="1" applyAlignment="1">
      <alignment horizontal="left" vertical="center" wrapText="1"/>
    </xf>
    <xf numFmtId="0" fontId="13" fillId="10" borderId="11" xfId="0" applyFont="1" applyFill="1" applyBorder="1" applyAlignment="1">
      <alignment horizontal="left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11" borderId="13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9" fontId="13" fillId="11" borderId="13" xfId="0" quotePrefix="1" applyNumberFormat="1" applyFont="1" applyFill="1" applyBorder="1" applyAlignment="1">
      <alignment horizontal="left" vertical="center" wrapText="1"/>
    </xf>
    <xf numFmtId="9" fontId="13" fillId="11" borderId="9" xfId="0" quotePrefix="1" applyNumberFormat="1" applyFont="1" applyFill="1" applyBorder="1" applyAlignment="1">
      <alignment horizontal="left" vertical="center" wrapText="1"/>
    </xf>
    <xf numFmtId="9" fontId="13" fillId="10" borderId="1" xfId="0" applyNumberFormat="1" applyFont="1" applyFill="1" applyBorder="1" applyAlignment="1">
      <alignment horizontal="center" vertical="center" wrapText="1"/>
    </xf>
    <xf numFmtId="9" fontId="13" fillId="7" borderId="13" xfId="0" quotePrefix="1" applyNumberFormat="1" applyFont="1" applyFill="1" applyBorder="1" applyAlignment="1">
      <alignment horizontal="left" vertical="center" wrapText="1"/>
    </xf>
    <xf numFmtId="9" fontId="13" fillId="7" borderId="9" xfId="0" quotePrefix="1" applyNumberFormat="1" applyFont="1" applyFill="1" applyBorder="1" applyAlignment="1">
      <alignment horizontal="left" vertical="center" wrapText="1"/>
    </xf>
    <xf numFmtId="9" fontId="13" fillId="6" borderId="13" xfId="0" applyNumberFormat="1" applyFont="1" applyFill="1" applyBorder="1" applyAlignment="1">
      <alignment horizontal="center" vertical="center" wrapText="1"/>
    </xf>
    <xf numFmtId="9" fontId="13" fillId="6" borderId="11" xfId="0" applyNumberFormat="1" applyFont="1" applyFill="1" applyBorder="1" applyAlignment="1">
      <alignment horizontal="center" vertical="center" wrapText="1"/>
    </xf>
    <xf numFmtId="9" fontId="13" fillId="6" borderId="9" xfId="0" applyNumberFormat="1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4" fillId="10" borderId="1" xfId="3" applyFont="1" applyFill="1" applyBorder="1" applyAlignment="1">
      <alignment horizontal="center" vertical="center" wrapText="1"/>
    </xf>
    <xf numFmtId="0" fontId="13" fillId="10" borderId="13" xfId="3" applyFont="1" applyFill="1" applyBorder="1" applyAlignment="1">
      <alignment horizontal="left" vertical="center" wrapText="1"/>
    </xf>
    <xf numFmtId="0" fontId="13" fillId="10" borderId="9" xfId="3" applyFont="1" applyFill="1" applyBorder="1" applyAlignment="1">
      <alignment horizontal="left" vertical="center" wrapText="1"/>
    </xf>
    <xf numFmtId="9" fontId="13" fillId="11" borderId="13" xfId="0" applyNumberFormat="1" applyFont="1" applyFill="1" applyBorder="1" applyAlignment="1">
      <alignment horizontal="center" vertical="center" wrapText="1"/>
    </xf>
    <xf numFmtId="9" fontId="13" fillId="11" borderId="9" xfId="0" applyNumberFormat="1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left" vertical="center"/>
    </xf>
    <xf numFmtId="0" fontId="13" fillId="9" borderId="9" xfId="0" applyFont="1" applyFill="1" applyBorder="1" applyAlignment="1">
      <alignment horizontal="left" vertical="center"/>
    </xf>
    <xf numFmtId="9" fontId="13" fillId="9" borderId="13" xfId="0" applyNumberFormat="1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9" fontId="13" fillId="7" borderId="13" xfId="0" applyNumberFormat="1" applyFont="1" applyFill="1" applyBorder="1" applyAlignment="1">
      <alignment horizontal="center" vertical="center" wrapText="1"/>
    </xf>
    <xf numFmtId="9" fontId="13" fillId="7" borderId="9" xfId="0" applyNumberFormat="1" applyFont="1" applyFill="1" applyBorder="1" applyAlignment="1">
      <alignment horizontal="center" vertical="center" wrapText="1"/>
    </xf>
    <xf numFmtId="9" fontId="13" fillId="9" borderId="13" xfId="0" applyNumberFormat="1" applyFont="1" applyFill="1" applyBorder="1" applyAlignment="1">
      <alignment horizontal="center" vertical="center" wrapText="1"/>
    </xf>
    <xf numFmtId="9" fontId="13" fillId="9" borderId="9" xfId="0" applyNumberFormat="1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9" fontId="13" fillId="9" borderId="13" xfId="0" quotePrefix="1" applyNumberFormat="1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0" fontId="0" fillId="9" borderId="9" xfId="0" applyFill="1" applyBorder="1" applyAlignment="1">
      <alignment horizontal="left" vertical="center" wrapText="1"/>
    </xf>
    <xf numFmtId="0" fontId="13" fillId="9" borderId="13" xfId="3" applyFont="1" applyFill="1" applyBorder="1" applyAlignment="1">
      <alignment horizontal="left" vertical="center"/>
    </xf>
    <xf numFmtId="0" fontId="13" fillId="9" borderId="11" xfId="3" applyFont="1" applyFill="1" applyBorder="1" applyAlignment="1">
      <alignment horizontal="left" vertical="center"/>
    </xf>
    <xf numFmtId="0" fontId="13" fillId="9" borderId="9" xfId="3" applyFont="1" applyFill="1" applyBorder="1" applyAlignment="1">
      <alignment horizontal="left" vertical="center"/>
    </xf>
    <xf numFmtId="0" fontId="13" fillId="9" borderId="11" xfId="0" applyFont="1" applyFill="1" applyBorder="1" applyAlignment="1">
      <alignment horizontal="left" vertical="center"/>
    </xf>
    <xf numFmtId="10" fontId="13" fillId="9" borderId="9" xfId="0" applyNumberFormat="1" applyFont="1" applyFill="1" applyBorder="1" applyAlignment="1">
      <alignment horizontal="center" vertical="center" wrapText="1"/>
    </xf>
    <xf numFmtId="0" fontId="13" fillId="9" borderId="13" xfId="3" applyFont="1" applyFill="1" applyBorder="1" applyAlignment="1">
      <alignment horizontal="left" vertical="center" wrapText="1"/>
    </xf>
    <xf numFmtId="0" fontId="13" fillId="9" borderId="9" xfId="3" applyFont="1" applyFill="1" applyBorder="1" applyAlignment="1">
      <alignment horizontal="left" vertical="center" wrapText="1"/>
    </xf>
    <xf numFmtId="9" fontId="13" fillId="9" borderId="13" xfId="3" applyNumberFormat="1" applyFont="1" applyFill="1" applyBorder="1" applyAlignment="1">
      <alignment horizontal="center" vertical="center" wrapText="1"/>
    </xf>
    <xf numFmtId="0" fontId="13" fillId="9" borderId="9" xfId="3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center" wrapText="1"/>
    </xf>
    <xf numFmtId="0" fontId="13" fillId="9" borderId="11" xfId="3" applyFont="1" applyFill="1" applyBorder="1" applyAlignment="1">
      <alignment horizontal="left" vertical="center" wrapText="1"/>
    </xf>
    <xf numFmtId="9" fontId="13" fillId="9" borderId="9" xfId="0" quotePrefix="1" applyNumberFormat="1" applyFont="1" applyFill="1" applyBorder="1" applyAlignment="1">
      <alignment horizontal="center" vertical="center" wrapText="1"/>
    </xf>
    <xf numFmtId="0" fontId="13" fillId="9" borderId="1" xfId="3" applyFont="1" applyFill="1" applyBorder="1" applyAlignment="1">
      <alignment horizontal="left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9" fontId="13" fillId="7" borderId="9" xfId="0" applyNumberFormat="1" applyFont="1" applyFill="1" applyBorder="1" applyAlignment="1">
      <alignment horizontal="left" vertical="center" wrapText="1"/>
    </xf>
    <xf numFmtId="9" fontId="13" fillId="11" borderId="9" xfId="0" applyNumberFormat="1" applyFont="1" applyFill="1" applyBorder="1" applyAlignment="1">
      <alignment horizontal="left" vertical="center" wrapText="1"/>
    </xf>
    <xf numFmtId="16" fontId="13" fillId="9" borderId="9" xfId="0" applyNumberFormat="1" applyFont="1" applyFill="1" applyBorder="1" applyAlignment="1">
      <alignment horizontal="center" vertical="center" wrapText="1"/>
    </xf>
    <xf numFmtId="10" fontId="13" fillId="6" borderId="13" xfId="0" applyNumberFormat="1" applyFont="1" applyFill="1" applyBorder="1" applyAlignment="1">
      <alignment horizontal="center" vertical="center" wrapText="1"/>
    </xf>
    <xf numFmtId="16" fontId="13" fillId="6" borderId="9" xfId="0" applyNumberFormat="1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14" fillId="9" borderId="13" xfId="3" applyFont="1" applyFill="1" applyBorder="1" applyAlignment="1">
      <alignment horizontal="left" vertical="center" wrapText="1"/>
    </xf>
    <xf numFmtId="0" fontId="14" fillId="9" borderId="11" xfId="3" applyFont="1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/>
    </xf>
    <xf numFmtId="0" fontId="0" fillId="9" borderId="9" xfId="0" applyFill="1" applyBorder="1" applyAlignment="1">
      <alignment horizontal="left" vertical="center"/>
    </xf>
    <xf numFmtId="9" fontId="0" fillId="9" borderId="13" xfId="0" applyNumberForma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9" fontId="13" fillId="11" borderId="11" xfId="0" quotePrefix="1" applyNumberFormat="1" applyFont="1" applyFill="1" applyBorder="1" applyAlignment="1">
      <alignment horizontal="left" vertical="center" wrapText="1"/>
    </xf>
    <xf numFmtId="9" fontId="13" fillId="9" borderId="13" xfId="0" quotePrefix="1" applyNumberFormat="1" applyFont="1" applyFill="1" applyBorder="1" applyAlignment="1">
      <alignment horizontal="center" vertical="center"/>
    </xf>
    <xf numFmtId="9" fontId="13" fillId="9" borderId="9" xfId="0" quotePrefix="1" applyNumberFormat="1" applyFont="1" applyFill="1" applyBorder="1" applyAlignment="1">
      <alignment horizontal="center" vertical="center"/>
    </xf>
    <xf numFmtId="0" fontId="13" fillId="8" borderId="13" xfId="0" quotePrefix="1" applyFont="1" applyFill="1" applyBorder="1" applyAlignment="1">
      <alignment horizontal="center" vertical="center" wrapText="1"/>
    </xf>
    <xf numFmtId="0" fontId="13" fillId="8" borderId="11" xfId="0" quotePrefix="1" applyFont="1" applyFill="1" applyBorder="1" applyAlignment="1">
      <alignment horizontal="center" vertical="center" wrapText="1"/>
    </xf>
    <xf numFmtId="0" fontId="13" fillId="8" borderId="9" xfId="0" quotePrefix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14" fillId="8" borderId="1" xfId="3" applyFont="1" applyFill="1" applyBorder="1" applyAlignment="1">
      <alignment horizontal="left" vertical="center" wrapText="1"/>
    </xf>
    <xf numFmtId="9" fontId="14" fillId="8" borderId="13" xfId="3" applyNumberFormat="1" applyFont="1" applyFill="1" applyBorder="1" applyAlignment="1">
      <alignment horizontal="center" vertical="center" wrapText="1"/>
    </xf>
    <xf numFmtId="9" fontId="14" fillId="8" borderId="11" xfId="3" applyNumberFormat="1" applyFont="1" applyFill="1" applyBorder="1" applyAlignment="1">
      <alignment horizontal="center" vertical="center" wrapText="1"/>
    </xf>
    <xf numFmtId="9" fontId="14" fillId="8" borderId="9" xfId="3" applyNumberFormat="1" applyFont="1" applyFill="1" applyBorder="1" applyAlignment="1">
      <alignment horizontal="center" vertical="center" wrapText="1"/>
    </xf>
    <xf numFmtId="9" fontId="13" fillId="7" borderId="11" xfId="0" quotePrefix="1" applyNumberFormat="1" applyFont="1" applyFill="1" applyBorder="1" applyAlignment="1">
      <alignment horizontal="left" vertical="center" wrapText="1"/>
    </xf>
    <xf numFmtId="9" fontId="13" fillId="8" borderId="13" xfId="0" quotePrefix="1" applyNumberFormat="1" applyFont="1" applyFill="1" applyBorder="1" applyAlignment="1">
      <alignment horizontal="center" vertical="center" wrapText="1"/>
    </xf>
    <xf numFmtId="9" fontId="13" fillId="8" borderId="11" xfId="0" quotePrefix="1" applyNumberFormat="1" applyFont="1" applyFill="1" applyBorder="1" applyAlignment="1">
      <alignment horizontal="center" vertical="center" wrapText="1"/>
    </xf>
    <xf numFmtId="9" fontId="13" fillId="8" borderId="9" xfId="0" quotePrefix="1" applyNumberFormat="1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 wrapText="1"/>
    </xf>
    <xf numFmtId="0" fontId="0" fillId="8" borderId="13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9" fontId="0" fillId="8" borderId="13" xfId="0" applyNumberFormat="1" applyFill="1" applyBorder="1" applyAlignment="1">
      <alignment horizontal="center" vertical="center"/>
    </xf>
    <xf numFmtId="9" fontId="0" fillId="8" borderId="11" xfId="0" applyNumberFormat="1" applyFill="1" applyBorder="1" applyAlignment="1">
      <alignment horizontal="center" vertical="center"/>
    </xf>
    <xf numFmtId="9" fontId="0" fillId="8" borderId="9" xfId="0" applyNumberFormat="1" applyFill="1" applyBorder="1" applyAlignment="1">
      <alignment horizontal="center" vertical="center"/>
    </xf>
    <xf numFmtId="9" fontId="13" fillId="8" borderId="13" xfId="0" applyNumberFormat="1" applyFont="1" applyFill="1" applyBorder="1" applyAlignment="1">
      <alignment horizontal="center" vertical="center"/>
    </xf>
    <xf numFmtId="164" fontId="13" fillId="7" borderId="13" xfId="0" quotePrefix="1" applyNumberFormat="1" applyFont="1" applyFill="1" applyBorder="1" applyAlignment="1">
      <alignment horizontal="left" vertical="top" wrapText="1"/>
    </xf>
    <xf numFmtId="164" fontId="13" fillId="7" borderId="9" xfId="0" applyNumberFormat="1" applyFont="1" applyFill="1" applyBorder="1" applyAlignment="1">
      <alignment horizontal="left" vertical="top"/>
    </xf>
    <xf numFmtId="164" fontId="13" fillId="11" borderId="13" xfId="0" applyNumberFormat="1" applyFont="1" applyFill="1" applyBorder="1" applyAlignment="1">
      <alignment horizontal="center" vertical="center" wrapText="1"/>
    </xf>
    <xf numFmtId="164" fontId="13" fillId="11" borderId="9" xfId="0" applyNumberFormat="1" applyFont="1" applyFill="1" applyBorder="1" applyAlignment="1">
      <alignment horizontal="center" vertical="center" wrapText="1"/>
    </xf>
    <xf numFmtId="9" fontId="13" fillId="11" borderId="9" xfId="0" applyNumberFormat="1" applyFont="1" applyFill="1" applyBorder="1" applyAlignment="1">
      <alignment horizontal="center" vertical="center"/>
    </xf>
    <xf numFmtId="164" fontId="13" fillId="11" borderId="13" xfId="0" quotePrefix="1" applyNumberFormat="1" applyFont="1" applyFill="1" applyBorder="1" applyAlignment="1">
      <alignment horizontal="left" vertical="center" wrapText="1"/>
    </xf>
    <xf numFmtId="164" fontId="13" fillId="11" borderId="9" xfId="0" applyNumberFormat="1" applyFont="1" applyFill="1" applyBorder="1" applyAlignment="1">
      <alignment horizontal="left" vertical="center"/>
    </xf>
    <xf numFmtId="164" fontId="13" fillId="4" borderId="13" xfId="0" applyNumberFormat="1" applyFont="1" applyFill="1" applyBorder="1" applyAlignment="1">
      <alignment horizontal="center" vertical="center" wrapText="1"/>
    </xf>
    <xf numFmtId="164" fontId="13" fillId="4" borderId="9" xfId="0" applyNumberFormat="1" applyFont="1" applyFill="1" applyBorder="1" applyAlignment="1">
      <alignment horizontal="center" vertical="center" wrapText="1"/>
    </xf>
    <xf numFmtId="9" fontId="13" fillId="4" borderId="9" xfId="0" applyNumberFormat="1" applyFont="1" applyFill="1" applyBorder="1" applyAlignment="1">
      <alignment horizontal="center" vertical="center"/>
    </xf>
    <xf numFmtId="164" fontId="13" fillId="4" borderId="9" xfId="0" applyNumberFormat="1" applyFont="1" applyFill="1" applyBorder="1" applyAlignment="1">
      <alignment horizontal="center" vertical="center"/>
    </xf>
    <xf numFmtId="164" fontId="13" fillId="4" borderId="13" xfId="0" quotePrefix="1" applyNumberFormat="1" applyFont="1" applyFill="1" applyBorder="1" applyAlignment="1">
      <alignment horizontal="left" vertical="top" wrapText="1"/>
    </xf>
    <xf numFmtId="164" fontId="13" fillId="4" borderId="9" xfId="0" applyNumberFormat="1" applyFont="1" applyFill="1" applyBorder="1" applyAlignment="1">
      <alignment horizontal="left" vertical="top"/>
    </xf>
    <xf numFmtId="164" fontId="13" fillId="7" borderId="13" xfId="0" applyNumberFormat="1" applyFont="1" applyFill="1" applyBorder="1" applyAlignment="1">
      <alignment horizontal="center" vertical="center" wrapText="1"/>
    </xf>
    <xf numFmtId="164" fontId="13" fillId="7" borderId="9" xfId="0" applyNumberFormat="1" applyFont="1" applyFill="1" applyBorder="1" applyAlignment="1">
      <alignment horizontal="center" vertical="center" wrapText="1"/>
    </xf>
    <xf numFmtId="9" fontId="13" fillId="7" borderId="9" xfId="0" applyNumberFormat="1" applyFont="1" applyFill="1" applyBorder="1" applyAlignment="1">
      <alignment horizontal="center" vertical="center"/>
    </xf>
    <xf numFmtId="10" fontId="13" fillId="5" borderId="13" xfId="0" applyNumberFormat="1" applyFont="1" applyFill="1" applyBorder="1" applyAlignment="1">
      <alignment horizontal="center" vertical="center"/>
    </xf>
    <xf numFmtId="10" fontId="13" fillId="5" borderId="9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9" fontId="13" fillId="5" borderId="13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164" fontId="13" fillId="5" borderId="13" xfId="0" applyNumberFormat="1" applyFont="1" applyFill="1" applyBorder="1" applyAlignment="1">
      <alignment horizontal="center" vertical="center"/>
    </xf>
    <xf numFmtId="164" fontId="13" fillId="5" borderId="9" xfId="0" applyNumberFormat="1" applyFont="1" applyFill="1" applyBorder="1" applyAlignment="1">
      <alignment horizontal="center" vertical="center"/>
    </xf>
    <xf numFmtId="9" fontId="13" fillId="5" borderId="9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13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165" fontId="12" fillId="2" borderId="13" xfId="1" applyNumberFormat="1" applyFont="1" applyFill="1" applyBorder="1" applyAlignment="1">
      <alignment horizontal="center" vertical="center" wrapText="1"/>
    </xf>
    <xf numFmtId="165" fontId="12" fillId="2" borderId="9" xfId="1" applyNumberFormat="1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</cellXfs>
  <cellStyles count="4">
    <cellStyle name="Comma" xfId="1" builtinId="3"/>
    <cellStyle name="Excel Built-in Normal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740831</xdr:colOff>
      <xdr:row>3</xdr:row>
      <xdr:rowOff>23693</xdr:rowOff>
    </xdr:from>
    <xdr:to>
      <xdr:col>3</xdr:col>
      <xdr:colOff>1079497</xdr:colOff>
      <xdr:row>3</xdr:row>
      <xdr:rowOff>421393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rcRect l="41406" t="29951" r="49727" b="51528"/>
        <a:stretch/>
      </xdr:blipFill>
      <xdr:spPr>
        <a:xfrm>
          <a:off x="5164664" y="870360"/>
          <a:ext cx="338666" cy="39770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31</xdr:row>
      <xdr:rowOff>76200</xdr:rowOff>
    </xdr:from>
    <xdr:to>
      <xdr:col>7</xdr:col>
      <xdr:colOff>1224090</xdr:colOff>
      <xdr:row>51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7442" y="31487533"/>
          <a:ext cx="7225898" cy="398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1182141</xdr:colOff>
      <xdr:row>31</xdr:row>
      <xdr:rowOff>10586</xdr:rowOff>
    </xdr:from>
    <xdr:to>
      <xdr:col>8</xdr:col>
      <xdr:colOff>2624650</xdr:colOff>
      <xdr:row>51</xdr:row>
      <xdr:rowOff>48686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3641" y="31421919"/>
          <a:ext cx="3802592" cy="410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219075</xdr:rowOff>
    </xdr:from>
    <xdr:to>
      <xdr:col>0</xdr:col>
      <xdr:colOff>1590675</xdr:colOff>
      <xdr:row>2</xdr:row>
      <xdr:rowOff>247650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5"/>
          <a:ext cx="1409700" cy="54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zoomScale="90" zoomScaleNormal="9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B1" sqref="B1:G1"/>
    </sheetView>
  </sheetViews>
  <sheetFormatPr defaultRowHeight="14.4" x14ac:dyDescent="0.3"/>
  <cols>
    <col min="1" max="1" width="26.44140625" style="173" customWidth="1"/>
    <col min="2" max="2" width="15.44140625" style="36" customWidth="1"/>
    <col min="3" max="3" width="24.44140625" bestFit="1" customWidth="1"/>
    <col min="4" max="4" width="27" bestFit="1" customWidth="1"/>
    <col min="5" max="7" width="8.6640625" customWidth="1"/>
    <col min="8" max="8" width="35.44140625" customWidth="1"/>
    <col min="9" max="9" width="39.5546875" customWidth="1"/>
    <col min="10" max="10" width="29.6640625" customWidth="1"/>
    <col min="11" max="13" width="37.33203125" customWidth="1"/>
  </cols>
  <sheetData>
    <row r="1" spans="1:13" ht="18.75" customHeight="1" x14ac:dyDescent="0.3">
      <c r="A1" s="14" t="s">
        <v>14</v>
      </c>
      <c r="B1" s="352" t="s">
        <v>3</v>
      </c>
      <c r="C1" s="353"/>
      <c r="D1" s="353"/>
      <c r="E1" s="353"/>
      <c r="F1" s="353"/>
      <c r="G1" s="353"/>
      <c r="H1" s="349" t="s">
        <v>304</v>
      </c>
      <c r="I1" s="350"/>
      <c r="J1" s="351"/>
    </row>
    <row r="2" spans="1:13" ht="21.75" customHeight="1" x14ac:dyDescent="0.3">
      <c r="A2" s="13"/>
      <c r="B2" s="354" t="s">
        <v>15</v>
      </c>
      <c r="C2" s="354"/>
      <c r="D2" s="354"/>
      <c r="E2" s="354"/>
      <c r="F2" s="354"/>
      <c r="G2" s="354"/>
      <c r="H2" s="1" t="s">
        <v>4</v>
      </c>
      <c r="I2" s="3" t="s">
        <v>5</v>
      </c>
      <c r="J2" s="2" t="s">
        <v>6</v>
      </c>
    </row>
    <row r="3" spans="1:13" ht="25.5" customHeight="1" x14ac:dyDescent="0.3">
      <c r="A3" s="13"/>
      <c r="B3" s="354"/>
      <c r="C3" s="354"/>
      <c r="D3" s="354"/>
      <c r="E3" s="354"/>
      <c r="F3" s="354"/>
      <c r="G3" s="354"/>
      <c r="H3" s="311" t="s">
        <v>13</v>
      </c>
      <c r="I3" s="312">
        <v>45334</v>
      </c>
      <c r="J3" s="313" t="s">
        <v>13</v>
      </c>
    </row>
    <row r="4" spans="1:13" s="174" customFormat="1" ht="33.75" customHeight="1" x14ac:dyDescent="0.3">
      <c r="A4" s="314" t="s">
        <v>302</v>
      </c>
      <c r="B4" s="315" t="s">
        <v>16</v>
      </c>
      <c r="C4" s="318" t="s">
        <v>405</v>
      </c>
      <c r="D4" s="319"/>
      <c r="E4" s="348" t="s">
        <v>303</v>
      </c>
      <c r="F4" s="348"/>
      <c r="G4" s="348"/>
      <c r="H4" s="318" t="s">
        <v>17</v>
      </c>
      <c r="I4" s="316" t="s">
        <v>406</v>
      </c>
      <c r="J4" s="317"/>
    </row>
    <row r="5" spans="1:13" ht="10.5" customHeight="1" x14ac:dyDescent="0.3"/>
    <row r="6" spans="1:13" s="209" customFormat="1" ht="28.8" x14ac:dyDescent="0.3">
      <c r="A6" s="15" t="s">
        <v>0</v>
      </c>
      <c r="B6" s="15" t="s">
        <v>1</v>
      </c>
      <c r="C6" s="15" t="s">
        <v>2</v>
      </c>
      <c r="D6" s="4" t="s">
        <v>307</v>
      </c>
      <c r="E6" s="15" t="s">
        <v>8</v>
      </c>
      <c r="F6" s="15" t="s">
        <v>10</v>
      </c>
      <c r="G6" s="15" t="s">
        <v>9</v>
      </c>
      <c r="H6" s="16" t="s">
        <v>7</v>
      </c>
      <c r="I6" s="16" t="s">
        <v>11</v>
      </c>
      <c r="J6" s="15" t="s">
        <v>12</v>
      </c>
      <c r="K6" s="15" t="s">
        <v>299</v>
      </c>
      <c r="L6" s="15" t="s">
        <v>300</v>
      </c>
      <c r="M6" s="15" t="s">
        <v>301</v>
      </c>
    </row>
    <row r="7" spans="1:13" s="206" customFormat="1" ht="90.75" customHeight="1" x14ac:dyDescent="0.3">
      <c r="A7" s="322" t="s">
        <v>52</v>
      </c>
      <c r="B7" s="320" t="s">
        <v>60</v>
      </c>
      <c r="C7" s="345" t="s">
        <v>53</v>
      </c>
      <c r="D7" s="322" t="s">
        <v>309</v>
      </c>
      <c r="E7" s="326">
        <v>3</v>
      </c>
      <c r="F7" s="326">
        <v>2</v>
      </c>
      <c r="G7" s="326">
        <f>E7*F7</f>
        <v>6</v>
      </c>
      <c r="H7" s="343" t="s">
        <v>312</v>
      </c>
      <c r="I7" s="304" t="s">
        <v>59</v>
      </c>
      <c r="J7" s="341" t="s">
        <v>53</v>
      </c>
      <c r="K7" s="277" t="s">
        <v>323</v>
      </c>
      <c r="L7" s="322" t="s">
        <v>311</v>
      </c>
      <c r="M7" s="322" t="s">
        <v>322</v>
      </c>
    </row>
    <row r="8" spans="1:13" s="206" customFormat="1" x14ac:dyDescent="0.3">
      <c r="A8" s="323"/>
      <c r="B8" s="338"/>
      <c r="C8" s="346"/>
      <c r="D8" s="323"/>
      <c r="E8" s="327"/>
      <c r="F8" s="327"/>
      <c r="G8" s="327"/>
      <c r="H8" s="344"/>
      <c r="I8" s="278" t="s">
        <v>310</v>
      </c>
      <c r="J8" s="342"/>
      <c r="K8" s="301" t="s">
        <v>324</v>
      </c>
      <c r="L8" s="331"/>
      <c r="M8" s="323"/>
    </row>
    <row r="9" spans="1:13" s="206" customFormat="1" ht="28.8" x14ac:dyDescent="0.3">
      <c r="A9" s="343" t="s">
        <v>64</v>
      </c>
      <c r="B9" s="320" t="s">
        <v>74</v>
      </c>
      <c r="C9" s="347" t="s">
        <v>65</v>
      </c>
      <c r="D9" s="322" t="s">
        <v>308</v>
      </c>
      <c r="E9" s="326">
        <v>2</v>
      </c>
      <c r="F9" s="326">
        <v>1</v>
      </c>
      <c r="G9" s="335">
        <f t="shared" ref="G9:G27" si="0">E9*F9</f>
        <v>2</v>
      </c>
      <c r="H9" s="277" t="s">
        <v>313</v>
      </c>
      <c r="I9" s="298" t="s">
        <v>73</v>
      </c>
      <c r="J9" s="341" t="s">
        <v>330</v>
      </c>
      <c r="K9" s="297" t="s">
        <v>325</v>
      </c>
      <c r="L9" s="339" t="s">
        <v>327</v>
      </c>
      <c r="M9" s="322" t="s">
        <v>328</v>
      </c>
    </row>
    <row r="10" spans="1:13" s="206" customFormat="1" ht="28.8" x14ac:dyDescent="0.3">
      <c r="A10" s="344"/>
      <c r="B10" s="321"/>
      <c r="C10" s="342"/>
      <c r="D10" s="323"/>
      <c r="E10" s="327"/>
      <c r="F10" s="327"/>
      <c r="G10" s="337"/>
      <c r="H10" s="278" t="s">
        <v>314</v>
      </c>
      <c r="I10" s="298" t="s">
        <v>78</v>
      </c>
      <c r="J10" s="342"/>
      <c r="K10" s="300" t="s">
        <v>326</v>
      </c>
      <c r="L10" s="340"/>
      <c r="M10" s="323"/>
    </row>
    <row r="11" spans="1:13" s="206" customFormat="1" ht="45" customHeight="1" x14ac:dyDescent="0.3">
      <c r="A11" s="322" t="s">
        <v>80</v>
      </c>
      <c r="B11" s="320" t="s">
        <v>60</v>
      </c>
      <c r="C11" s="322" t="s">
        <v>81</v>
      </c>
      <c r="D11" s="322" t="s">
        <v>308</v>
      </c>
      <c r="E11" s="326">
        <v>2</v>
      </c>
      <c r="F11" s="326">
        <v>1</v>
      </c>
      <c r="G11" s="326">
        <f t="shared" si="0"/>
        <v>2</v>
      </c>
      <c r="H11" s="322" t="s">
        <v>313</v>
      </c>
      <c r="I11" s="290" t="s">
        <v>85</v>
      </c>
      <c r="J11" s="343" t="s">
        <v>331</v>
      </c>
      <c r="K11" s="295" t="s">
        <v>332</v>
      </c>
      <c r="L11" s="295" t="s">
        <v>334</v>
      </c>
      <c r="M11" s="339" t="s">
        <v>336</v>
      </c>
    </row>
    <row r="12" spans="1:13" s="206" customFormat="1" ht="28.8" x14ac:dyDescent="0.3">
      <c r="A12" s="323"/>
      <c r="B12" s="321"/>
      <c r="C12" s="323"/>
      <c r="D12" s="323"/>
      <c r="E12" s="327"/>
      <c r="F12" s="327"/>
      <c r="G12" s="327"/>
      <c r="H12" s="323"/>
      <c r="I12" s="291" t="s">
        <v>329</v>
      </c>
      <c r="J12" s="344"/>
      <c r="K12" s="296" t="s">
        <v>333</v>
      </c>
      <c r="L12" s="296" t="s">
        <v>335</v>
      </c>
      <c r="M12" s="340"/>
    </row>
    <row r="13" spans="1:13" s="206" customFormat="1" ht="28.8" x14ac:dyDescent="0.3">
      <c r="A13" s="207" t="s">
        <v>115</v>
      </c>
      <c r="B13" s="305" t="s">
        <v>126</v>
      </c>
      <c r="C13" s="207" t="s">
        <v>116</v>
      </c>
      <c r="D13" s="277" t="s">
        <v>337</v>
      </c>
      <c r="E13" s="208">
        <v>3</v>
      </c>
      <c r="F13" s="208">
        <v>2</v>
      </c>
      <c r="G13" s="208">
        <f t="shared" si="0"/>
        <v>6</v>
      </c>
      <c r="H13" s="207" t="s">
        <v>338</v>
      </c>
      <c r="I13" s="207" t="s">
        <v>125</v>
      </c>
      <c r="J13" s="207" t="s">
        <v>339</v>
      </c>
      <c r="K13" s="302" t="s">
        <v>341</v>
      </c>
      <c r="L13" s="207" t="s">
        <v>342</v>
      </c>
      <c r="M13" s="207" t="s">
        <v>340</v>
      </c>
    </row>
    <row r="14" spans="1:13" s="206" customFormat="1" ht="28.8" x14ac:dyDescent="0.3">
      <c r="A14" s="322" t="s">
        <v>130</v>
      </c>
      <c r="B14" s="320" t="s">
        <v>60</v>
      </c>
      <c r="C14" s="343" t="s">
        <v>131</v>
      </c>
      <c r="D14" s="277" t="s">
        <v>343</v>
      </c>
      <c r="E14" s="299">
        <v>3</v>
      </c>
      <c r="F14" s="208">
        <v>2</v>
      </c>
      <c r="G14" s="208">
        <f t="shared" si="0"/>
        <v>6</v>
      </c>
      <c r="H14" s="207" t="s">
        <v>347</v>
      </c>
      <c r="I14" s="207" t="s">
        <v>85</v>
      </c>
      <c r="J14" s="322" t="s">
        <v>348</v>
      </c>
      <c r="K14" s="339" t="s">
        <v>349</v>
      </c>
      <c r="L14" s="339" t="s">
        <v>350</v>
      </c>
      <c r="M14" s="339" t="s">
        <v>351</v>
      </c>
    </row>
    <row r="15" spans="1:13" s="206" customFormat="1" ht="43.2" x14ac:dyDescent="0.3">
      <c r="A15" s="323"/>
      <c r="B15" s="321"/>
      <c r="C15" s="344"/>
      <c r="D15" s="278" t="s">
        <v>344</v>
      </c>
      <c r="E15" s="299">
        <v>3</v>
      </c>
      <c r="F15" s="208">
        <v>1</v>
      </c>
      <c r="G15" s="208">
        <f t="shared" si="0"/>
        <v>3</v>
      </c>
      <c r="H15" s="207" t="s">
        <v>345</v>
      </c>
      <c r="I15" s="207" t="s">
        <v>346</v>
      </c>
      <c r="J15" s="323"/>
      <c r="K15" s="340"/>
      <c r="L15" s="340"/>
      <c r="M15" s="340"/>
    </row>
    <row r="16" spans="1:13" s="206" customFormat="1" ht="43.2" x14ac:dyDescent="0.3">
      <c r="A16" s="207" t="s">
        <v>157</v>
      </c>
      <c r="B16" s="305" t="s">
        <v>99</v>
      </c>
      <c r="C16" s="309">
        <v>0.98</v>
      </c>
      <c r="D16" s="207" t="s">
        <v>354</v>
      </c>
      <c r="E16" s="208">
        <v>4</v>
      </c>
      <c r="F16" s="208">
        <v>1</v>
      </c>
      <c r="G16" s="208">
        <f t="shared" si="0"/>
        <v>4</v>
      </c>
      <c r="H16" s="207" t="s">
        <v>353</v>
      </c>
      <c r="I16" s="207" t="s">
        <v>160</v>
      </c>
      <c r="J16" s="207" t="s">
        <v>355</v>
      </c>
      <c r="K16" s="302" t="s">
        <v>358</v>
      </c>
      <c r="L16" s="207" t="s">
        <v>356</v>
      </c>
      <c r="M16" s="207" t="s">
        <v>357</v>
      </c>
    </row>
    <row r="17" spans="1:13" s="206" customFormat="1" ht="72" x14ac:dyDescent="0.3">
      <c r="A17" s="207" t="s">
        <v>173</v>
      </c>
      <c r="B17" s="305" t="s">
        <v>89</v>
      </c>
      <c r="C17" s="309">
        <v>1</v>
      </c>
      <c r="D17" s="207" t="s">
        <v>366</v>
      </c>
      <c r="E17" s="208">
        <v>3</v>
      </c>
      <c r="F17" s="208">
        <v>3</v>
      </c>
      <c r="G17" s="208">
        <f t="shared" si="0"/>
        <v>9</v>
      </c>
      <c r="H17" s="207" t="s">
        <v>367</v>
      </c>
      <c r="I17" s="207" t="s">
        <v>174</v>
      </c>
      <c r="J17" s="207" t="s">
        <v>368</v>
      </c>
      <c r="K17" s="302" t="s">
        <v>369</v>
      </c>
      <c r="L17" s="207" t="s">
        <v>370</v>
      </c>
      <c r="M17" s="207" t="s">
        <v>371</v>
      </c>
    </row>
    <row r="18" spans="1:13" s="206" customFormat="1" ht="28.8" x14ac:dyDescent="0.3">
      <c r="A18" s="322" t="s">
        <v>206</v>
      </c>
      <c r="B18" s="320" t="s">
        <v>180</v>
      </c>
      <c r="C18" s="322" t="s">
        <v>305</v>
      </c>
      <c r="D18" s="322" t="s">
        <v>372</v>
      </c>
      <c r="E18" s="326">
        <v>3</v>
      </c>
      <c r="F18" s="326">
        <v>4</v>
      </c>
      <c r="G18" s="335">
        <f t="shared" si="0"/>
        <v>12</v>
      </c>
      <c r="H18" s="293" t="s">
        <v>373</v>
      </c>
      <c r="I18" s="277" t="s">
        <v>207</v>
      </c>
      <c r="J18" s="322" t="s">
        <v>305</v>
      </c>
      <c r="K18" s="328" t="s">
        <v>375</v>
      </c>
      <c r="L18" s="328" t="s">
        <v>376</v>
      </c>
      <c r="M18" s="322" t="s">
        <v>377</v>
      </c>
    </row>
    <row r="19" spans="1:13" s="206" customFormat="1" x14ac:dyDescent="0.3">
      <c r="A19" s="323"/>
      <c r="B19" s="321"/>
      <c r="C19" s="323"/>
      <c r="D19" s="323"/>
      <c r="E19" s="327"/>
      <c r="F19" s="327"/>
      <c r="G19" s="337"/>
      <c r="H19" s="294" t="s">
        <v>374</v>
      </c>
      <c r="I19" s="278" t="s">
        <v>210</v>
      </c>
      <c r="J19" s="323"/>
      <c r="K19" s="330"/>
      <c r="L19" s="330"/>
      <c r="M19" s="323"/>
    </row>
    <row r="20" spans="1:13" s="206" customFormat="1" ht="28.8" x14ac:dyDescent="0.3">
      <c r="A20" s="322" t="s">
        <v>214</v>
      </c>
      <c r="B20" s="320" t="s">
        <v>74</v>
      </c>
      <c r="C20" s="322" t="s">
        <v>215</v>
      </c>
      <c r="D20" s="322" t="s">
        <v>359</v>
      </c>
      <c r="E20" s="326">
        <v>4</v>
      </c>
      <c r="F20" s="326">
        <v>2</v>
      </c>
      <c r="G20" s="326">
        <f t="shared" si="0"/>
        <v>8</v>
      </c>
      <c r="H20" s="322" t="s">
        <v>378</v>
      </c>
      <c r="I20" s="278" t="s">
        <v>222</v>
      </c>
      <c r="J20" s="322" t="s">
        <v>380</v>
      </c>
      <c r="K20" s="328" t="s">
        <v>381</v>
      </c>
      <c r="L20" s="322" t="s">
        <v>382</v>
      </c>
      <c r="M20" s="322" t="s">
        <v>296</v>
      </c>
    </row>
    <row r="21" spans="1:13" s="206" customFormat="1" ht="28.8" x14ac:dyDescent="0.3">
      <c r="A21" s="323"/>
      <c r="B21" s="321"/>
      <c r="C21" s="323"/>
      <c r="D21" s="323"/>
      <c r="E21" s="327"/>
      <c r="F21" s="327"/>
      <c r="G21" s="327"/>
      <c r="H21" s="323"/>
      <c r="I21" s="207" t="s">
        <v>223</v>
      </c>
      <c r="J21" s="323"/>
      <c r="K21" s="330"/>
      <c r="L21" s="323"/>
      <c r="M21" s="323"/>
    </row>
    <row r="22" spans="1:13" s="206" customFormat="1" ht="57.6" x14ac:dyDescent="0.3">
      <c r="A22" s="207" t="s">
        <v>224</v>
      </c>
      <c r="B22" s="305" t="s">
        <v>60</v>
      </c>
      <c r="C22" s="309">
        <v>0.75</v>
      </c>
      <c r="D22" s="207" t="s">
        <v>359</v>
      </c>
      <c r="E22" s="208">
        <v>4</v>
      </c>
      <c r="F22" s="208">
        <v>2</v>
      </c>
      <c r="G22" s="208">
        <f t="shared" si="0"/>
        <v>8</v>
      </c>
      <c r="H22" s="277" t="s">
        <v>378</v>
      </c>
      <c r="I22" s="277" t="s">
        <v>226</v>
      </c>
      <c r="J22" s="309" t="s">
        <v>379</v>
      </c>
      <c r="K22" s="302" t="s">
        <v>395</v>
      </c>
      <c r="L22" s="302" t="s">
        <v>396</v>
      </c>
      <c r="M22" s="207" t="s">
        <v>397</v>
      </c>
    </row>
    <row r="23" spans="1:13" s="206" customFormat="1" ht="28.8" x14ac:dyDescent="0.3">
      <c r="A23" s="322" t="s">
        <v>228</v>
      </c>
      <c r="B23" s="320" t="s">
        <v>74</v>
      </c>
      <c r="C23" s="322" t="s">
        <v>229</v>
      </c>
      <c r="D23" s="322" t="s">
        <v>359</v>
      </c>
      <c r="E23" s="326">
        <v>4</v>
      </c>
      <c r="F23" s="326">
        <v>2</v>
      </c>
      <c r="G23" s="335">
        <f t="shared" si="0"/>
        <v>8</v>
      </c>
      <c r="H23" s="293" t="s">
        <v>383</v>
      </c>
      <c r="I23" s="277" t="s">
        <v>231</v>
      </c>
      <c r="J23" s="322" t="s">
        <v>229</v>
      </c>
      <c r="K23" s="328" t="s">
        <v>385</v>
      </c>
      <c r="L23" s="322" t="s">
        <v>386</v>
      </c>
      <c r="M23" s="326" t="s">
        <v>387</v>
      </c>
    </row>
    <row r="24" spans="1:13" s="206" customFormat="1" ht="28.8" x14ac:dyDescent="0.3">
      <c r="A24" s="331"/>
      <c r="B24" s="338"/>
      <c r="C24" s="331"/>
      <c r="D24" s="331"/>
      <c r="E24" s="332"/>
      <c r="F24" s="332"/>
      <c r="G24" s="336"/>
      <c r="H24" s="310" t="s">
        <v>384</v>
      </c>
      <c r="I24" s="279" t="s">
        <v>234</v>
      </c>
      <c r="J24" s="331"/>
      <c r="K24" s="329"/>
      <c r="L24" s="331"/>
      <c r="M24" s="332"/>
    </row>
    <row r="25" spans="1:13" s="206" customFormat="1" ht="28.8" x14ac:dyDescent="0.3">
      <c r="A25" s="323"/>
      <c r="B25" s="321"/>
      <c r="C25" s="323"/>
      <c r="D25" s="323"/>
      <c r="E25" s="327"/>
      <c r="F25" s="327"/>
      <c r="G25" s="337"/>
      <c r="H25" s="294"/>
      <c r="I25" s="278" t="s">
        <v>236</v>
      </c>
      <c r="J25" s="323"/>
      <c r="K25" s="330"/>
      <c r="L25" s="323"/>
      <c r="M25" s="327"/>
    </row>
    <row r="26" spans="1:13" s="206" customFormat="1" ht="43.2" x14ac:dyDescent="0.3">
      <c r="A26" s="207" t="s">
        <v>246</v>
      </c>
      <c r="B26" s="305" t="s">
        <v>74</v>
      </c>
      <c r="C26" s="207" t="s">
        <v>306</v>
      </c>
      <c r="D26" s="207" t="s">
        <v>388</v>
      </c>
      <c r="E26" s="208">
        <v>3</v>
      </c>
      <c r="F26" s="208">
        <v>4</v>
      </c>
      <c r="G26" s="208">
        <f t="shared" si="0"/>
        <v>12</v>
      </c>
      <c r="H26" s="207" t="s">
        <v>360</v>
      </c>
      <c r="I26" s="207" t="s">
        <v>250</v>
      </c>
      <c r="J26" s="207" t="s">
        <v>389</v>
      </c>
      <c r="K26" s="302" t="s">
        <v>390</v>
      </c>
      <c r="L26" s="207" t="s">
        <v>391</v>
      </c>
      <c r="M26" s="207" t="s">
        <v>392</v>
      </c>
    </row>
    <row r="27" spans="1:13" s="206" customFormat="1" ht="57.6" x14ac:dyDescent="0.3">
      <c r="A27" s="322" t="s">
        <v>253</v>
      </c>
      <c r="B27" s="320" t="s">
        <v>74</v>
      </c>
      <c r="C27" s="322" t="s">
        <v>254</v>
      </c>
      <c r="D27" s="322" t="s">
        <v>359</v>
      </c>
      <c r="E27" s="326">
        <v>3</v>
      </c>
      <c r="F27" s="326">
        <v>4</v>
      </c>
      <c r="G27" s="326">
        <f t="shared" si="0"/>
        <v>12</v>
      </c>
      <c r="H27" s="322" t="s">
        <v>360</v>
      </c>
      <c r="I27" s="292" t="s">
        <v>361</v>
      </c>
      <c r="J27" s="322" t="s">
        <v>362</v>
      </c>
      <c r="K27" s="328" t="s">
        <v>364</v>
      </c>
      <c r="L27" s="328" t="s">
        <v>363</v>
      </c>
      <c r="M27" s="322" t="s">
        <v>365</v>
      </c>
    </row>
    <row r="28" spans="1:13" s="206" customFormat="1" ht="28.8" x14ac:dyDescent="0.3">
      <c r="A28" s="323"/>
      <c r="B28" s="321"/>
      <c r="C28" s="323"/>
      <c r="D28" s="323"/>
      <c r="E28" s="327"/>
      <c r="F28" s="327"/>
      <c r="G28" s="327"/>
      <c r="H28" s="323"/>
      <c r="I28" s="207" t="s">
        <v>259</v>
      </c>
      <c r="J28" s="323"/>
      <c r="K28" s="330"/>
      <c r="L28" s="330"/>
      <c r="M28" s="323"/>
    </row>
    <row r="29" spans="1:13" s="206" customFormat="1" ht="28.8" x14ac:dyDescent="0.3">
      <c r="A29" s="322" t="s">
        <v>268</v>
      </c>
      <c r="B29" s="320" t="s">
        <v>74</v>
      </c>
      <c r="C29" s="333" t="s">
        <v>352</v>
      </c>
      <c r="D29" s="277" t="s">
        <v>393</v>
      </c>
      <c r="E29" s="326">
        <v>4</v>
      </c>
      <c r="F29" s="326">
        <v>3</v>
      </c>
      <c r="G29" s="326">
        <f>E29*F29</f>
        <v>12</v>
      </c>
      <c r="H29" s="207" t="s">
        <v>398</v>
      </c>
      <c r="I29" s="207" t="s">
        <v>399</v>
      </c>
      <c r="J29" s="322" t="s">
        <v>352</v>
      </c>
      <c r="K29" s="324" t="s">
        <v>402</v>
      </c>
      <c r="L29" s="326" t="s">
        <v>403</v>
      </c>
      <c r="M29" s="322" t="s">
        <v>404</v>
      </c>
    </row>
    <row r="30" spans="1:13" s="206" customFormat="1" ht="28.8" x14ac:dyDescent="0.3">
      <c r="A30" s="323"/>
      <c r="B30" s="321"/>
      <c r="C30" s="334"/>
      <c r="D30" s="278" t="s">
        <v>394</v>
      </c>
      <c r="E30" s="327"/>
      <c r="F30" s="327"/>
      <c r="G30" s="327"/>
      <c r="H30" s="207" t="s">
        <v>400</v>
      </c>
      <c r="I30" s="207" t="s">
        <v>401</v>
      </c>
      <c r="J30" s="323"/>
      <c r="K30" s="325"/>
      <c r="L30" s="327"/>
      <c r="M30" s="323"/>
    </row>
    <row r="31" spans="1:13" ht="15" thickBot="1" x14ac:dyDescent="0.35"/>
    <row r="32" spans="1:13" ht="17.399999999999999" x14ac:dyDescent="0.3">
      <c r="B32" s="306"/>
      <c r="C32" s="6"/>
      <c r="D32" s="6"/>
      <c r="E32" s="7"/>
      <c r="F32" s="7"/>
      <c r="G32" s="7"/>
      <c r="H32" s="7"/>
      <c r="I32" s="8"/>
      <c r="J32" s="5"/>
      <c r="K32" s="5"/>
      <c r="L32" s="5"/>
      <c r="M32" s="5"/>
    </row>
    <row r="33" spans="2:13" ht="17.399999999999999" x14ac:dyDescent="0.3">
      <c r="B33" s="307"/>
      <c r="E33" s="5"/>
      <c r="F33" s="5"/>
      <c r="G33" s="5"/>
      <c r="H33" s="5"/>
      <c r="I33" s="9"/>
      <c r="J33" s="5"/>
      <c r="K33" s="5"/>
      <c r="L33" s="5"/>
      <c r="M33" s="5"/>
    </row>
    <row r="34" spans="2:13" ht="17.399999999999999" x14ac:dyDescent="0.3">
      <c r="B34" s="307"/>
      <c r="E34" s="5"/>
      <c r="F34" s="5"/>
      <c r="G34" s="5"/>
      <c r="H34" s="5"/>
      <c r="I34" s="9"/>
      <c r="J34" s="5"/>
      <c r="K34" s="5"/>
      <c r="L34" s="5"/>
      <c r="M34" s="5"/>
    </row>
    <row r="35" spans="2:13" ht="17.399999999999999" x14ac:dyDescent="0.3">
      <c r="B35" s="307"/>
      <c r="E35" s="5"/>
      <c r="F35" s="5"/>
      <c r="G35" s="5"/>
      <c r="H35" s="5"/>
      <c r="I35" s="9"/>
      <c r="J35" s="5"/>
      <c r="K35" s="5"/>
      <c r="L35" s="5"/>
      <c r="M35" s="5"/>
    </row>
    <row r="36" spans="2:13" ht="17.399999999999999" x14ac:dyDescent="0.3">
      <c r="B36" s="307"/>
      <c r="E36" s="5"/>
      <c r="F36" s="5"/>
      <c r="G36" s="5"/>
      <c r="H36" s="5"/>
      <c r="I36" s="9"/>
      <c r="J36" s="5"/>
      <c r="K36" s="5"/>
      <c r="L36" s="5"/>
      <c r="M36" s="5"/>
    </row>
    <row r="37" spans="2:13" ht="17.399999999999999" x14ac:dyDescent="0.3">
      <c r="B37" s="307"/>
      <c r="E37" s="5"/>
      <c r="F37" s="5"/>
      <c r="G37" s="5"/>
      <c r="H37" s="5"/>
      <c r="I37" s="9"/>
      <c r="J37" s="5"/>
      <c r="K37" s="5"/>
      <c r="L37" s="5"/>
      <c r="M37" s="5"/>
    </row>
    <row r="38" spans="2:13" x14ac:dyDescent="0.3">
      <c r="B38" s="307"/>
      <c r="I38" s="10"/>
    </row>
    <row r="39" spans="2:13" x14ac:dyDescent="0.3">
      <c r="B39" s="307"/>
      <c r="I39" s="10"/>
    </row>
    <row r="40" spans="2:13" x14ac:dyDescent="0.3">
      <c r="B40" s="307"/>
      <c r="I40" s="10"/>
    </row>
    <row r="41" spans="2:13" x14ac:dyDescent="0.3">
      <c r="B41" s="307"/>
      <c r="I41" s="10"/>
    </row>
    <row r="42" spans="2:13" x14ac:dyDescent="0.3">
      <c r="B42" s="307"/>
      <c r="I42" s="10"/>
    </row>
    <row r="43" spans="2:13" x14ac:dyDescent="0.3">
      <c r="B43" s="307"/>
      <c r="I43" s="10"/>
    </row>
    <row r="44" spans="2:13" x14ac:dyDescent="0.3">
      <c r="B44" s="307"/>
      <c r="I44" s="10"/>
    </row>
    <row r="45" spans="2:13" x14ac:dyDescent="0.3">
      <c r="B45" s="307"/>
      <c r="I45" s="10"/>
    </row>
    <row r="46" spans="2:13" x14ac:dyDescent="0.3">
      <c r="B46" s="307"/>
      <c r="I46" s="10"/>
    </row>
    <row r="47" spans="2:13" x14ac:dyDescent="0.3">
      <c r="B47" s="307"/>
      <c r="I47" s="10"/>
    </row>
    <row r="48" spans="2:13" x14ac:dyDescent="0.3">
      <c r="B48" s="307"/>
      <c r="I48" s="10"/>
    </row>
    <row r="49" spans="2:9" x14ac:dyDescent="0.3">
      <c r="B49" s="307"/>
      <c r="I49" s="10"/>
    </row>
    <row r="50" spans="2:9" x14ac:dyDescent="0.3">
      <c r="B50" s="307"/>
      <c r="I50" s="10"/>
    </row>
    <row r="51" spans="2:9" x14ac:dyDescent="0.3">
      <c r="B51" s="307"/>
      <c r="I51" s="10"/>
    </row>
    <row r="52" spans="2:9" ht="15" thickBot="1" x14ac:dyDescent="0.35">
      <c r="B52" s="308"/>
      <c r="C52" s="11"/>
      <c r="D52" s="11"/>
      <c r="E52" s="11"/>
      <c r="F52" s="11"/>
      <c r="G52" s="11"/>
      <c r="H52" s="11"/>
      <c r="I52" s="12"/>
    </row>
  </sheetData>
  <autoFilter ref="A6:M30" xr:uid="{00000000-0009-0000-0000-000000000000}"/>
  <mergeCells count="98">
    <mergeCell ref="H1:J1"/>
    <mergeCell ref="D9:D10"/>
    <mergeCell ref="E9:E10"/>
    <mergeCell ref="F9:F10"/>
    <mergeCell ref="G9:G10"/>
    <mergeCell ref="B1:G1"/>
    <mergeCell ref="B2:G3"/>
    <mergeCell ref="F7:F8"/>
    <mergeCell ref="G7:G8"/>
    <mergeCell ref="H7:H8"/>
    <mergeCell ref="J7:J8"/>
    <mergeCell ref="B9:B10"/>
    <mergeCell ref="A9:A10"/>
    <mergeCell ref="C9:C10"/>
    <mergeCell ref="E4:G4"/>
    <mergeCell ref="A23:A25"/>
    <mergeCell ref="A20:A21"/>
    <mergeCell ref="A18:A19"/>
    <mergeCell ref="C14:C15"/>
    <mergeCell ref="A7:A8"/>
    <mergeCell ref="B7:B8"/>
    <mergeCell ref="C7:C8"/>
    <mergeCell ref="D7:D8"/>
    <mergeCell ref="E7:E8"/>
    <mergeCell ref="L7:L8"/>
    <mergeCell ref="M7:M8"/>
    <mergeCell ref="D11:D12"/>
    <mergeCell ref="J9:J10"/>
    <mergeCell ref="M9:M10"/>
    <mergeCell ref="L9:L10"/>
    <mergeCell ref="G11:G12"/>
    <mergeCell ref="H11:H12"/>
    <mergeCell ref="J11:J12"/>
    <mergeCell ref="M11:M12"/>
    <mergeCell ref="M14:M15"/>
    <mergeCell ref="A11:A12"/>
    <mergeCell ref="B11:B12"/>
    <mergeCell ref="C11:C12"/>
    <mergeCell ref="E11:E12"/>
    <mergeCell ref="F11:F12"/>
    <mergeCell ref="A14:A15"/>
    <mergeCell ref="A27:A28"/>
    <mergeCell ref="B27:B28"/>
    <mergeCell ref="J14:J15"/>
    <mergeCell ref="K14:K15"/>
    <mergeCell ref="L14:L15"/>
    <mergeCell ref="C18:C19"/>
    <mergeCell ref="C20:C21"/>
    <mergeCell ref="C23:C25"/>
    <mergeCell ref="C27:C28"/>
    <mergeCell ref="M20:M21"/>
    <mergeCell ref="K27:K28"/>
    <mergeCell ref="L27:L28"/>
    <mergeCell ref="M27:M28"/>
    <mergeCell ref="D18:D19"/>
    <mergeCell ref="E18:E19"/>
    <mergeCell ref="F18:F19"/>
    <mergeCell ref="G18:G19"/>
    <mergeCell ref="J18:J19"/>
    <mergeCell ref="K18:K19"/>
    <mergeCell ref="L18:L19"/>
    <mergeCell ref="M18:M19"/>
    <mergeCell ref="D20:D21"/>
    <mergeCell ref="H20:H21"/>
    <mergeCell ref="E20:E21"/>
    <mergeCell ref="F20:F21"/>
    <mergeCell ref="M23:M25"/>
    <mergeCell ref="D27:D28"/>
    <mergeCell ref="A29:A30"/>
    <mergeCell ref="C29:C30"/>
    <mergeCell ref="E29:E30"/>
    <mergeCell ref="F29:F30"/>
    <mergeCell ref="G29:G30"/>
    <mergeCell ref="M29:M30"/>
    <mergeCell ref="D23:D25"/>
    <mergeCell ref="E23:E25"/>
    <mergeCell ref="F23:F25"/>
    <mergeCell ref="G23:G25"/>
    <mergeCell ref="J23:J25"/>
    <mergeCell ref="E27:E28"/>
    <mergeCell ref="F27:F28"/>
    <mergeCell ref="G27:G28"/>
    <mergeCell ref="B14:B15"/>
    <mergeCell ref="B29:B30"/>
    <mergeCell ref="J29:J30"/>
    <mergeCell ref="K29:K30"/>
    <mergeCell ref="L29:L30"/>
    <mergeCell ref="K23:K25"/>
    <mergeCell ref="L23:L25"/>
    <mergeCell ref="G20:G21"/>
    <mergeCell ref="J20:J21"/>
    <mergeCell ref="K20:K21"/>
    <mergeCell ref="L20:L21"/>
    <mergeCell ref="H27:H28"/>
    <mergeCell ref="J27:J28"/>
    <mergeCell ref="B18:B19"/>
    <mergeCell ref="B20:B21"/>
    <mergeCell ref="B23:B25"/>
  </mergeCells>
  <pageMargins left="0.23622047244094499" right="0.23622047244094499" top="0.49803149600000002" bottom="0" header="0.31496062992126" footer="0.31496062992126"/>
  <pageSetup paperSize="9" scale="66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53"/>
  <sheetViews>
    <sheetView topLeftCell="D1" zoomScale="90" zoomScaleNormal="90" workbookViewId="0">
      <pane ySplit="5" topLeftCell="A48" activePane="bottomLeft" state="frozen"/>
      <selection activeCell="D1" sqref="D1"/>
      <selection pane="bottomLeft" activeCell="V3" sqref="V1:AF1048576"/>
    </sheetView>
  </sheetViews>
  <sheetFormatPr defaultRowHeight="14.4" x14ac:dyDescent="0.3"/>
  <cols>
    <col min="1" max="1" width="15.33203125" bestFit="1" customWidth="1"/>
    <col min="2" max="2" width="29.88671875" style="173" hidden="1" customWidth="1"/>
    <col min="3" max="3" width="38.5546875" hidden="1" customWidth="1"/>
    <col min="4" max="4" width="40.44140625" bestFit="1" customWidth="1"/>
    <col min="5" max="5" width="7.5546875" style="174" hidden="1" customWidth="1"/>
    <col min="6" max="6" width="43.44140625" style="175" customWidth="1"/>
    <col min="7" max="7" width="28.88671875" style="176" hidden="1" customWidth="1"/>
    <col min="8" max="10" width="21.88671875" style="175" hidden="1" customWidth="1"/>
    <col min="11" max="11" width="17.6640625" style="175" customWidth="1"/>
    <col min="12" max="14" width="17.6640625" style="175" hidden="1" customWidth="1"/>
    <col min="15" max="15" width="17.6640625" style="175" customWidth="1"/>
    <col min="16" max="18" width="17.6640625" style="175" hidden="1" customWidth="1"/>
    <col min="19" max="19" width="20.44140625" style="177" hidden="1" customWidth="1"/>
    <col min="20" max="20" width="23.33203125" style="177" hidden="1" customWidth="1"/>
    <col min="21" max="21" width="36.33203125" style="177" hidden="1" customWidth="1"/>
    <col min="22" max="22" width="17.6640625" style="175" customWidth="1"/>
    <col min="23" max="23" width="20.44140625" style="177" hidden="1" customWidth="1"/>
    <col min="24" max="24" width="17.6640625" style="177" hidden="1" customWidth="1"/>
    <col min="25" max="25" width="36.33203125" style="177" hidden="1" customWidth="1"/>
    <col min="26" max="26" width="20.44140625" style="177" hidden="1" customWidth="1"/>
    <col min="27" max="27" width="17.6640625" style="177" hidden="1" customWidth="1"/>
    <col min="28" max="28" width="36.33203125" style="177" hidden="1" customWidth="1"/>
    <col min="29" max="29" width="20.44140625" style="177" hidden="1" customWidth="1"/>
    <col min="30" max="30" width="17.6640625" style="177" hidden="1" customWidth="1"/>
    <col min="31" max="31" width="36.33203125" style="177" hidden="1" customWidth="1"/>
    <col min="32" max="32" width="17.6640625" style="175" customWidth="1"/>
    <col min="33" max="33" width="70.44140625" style="173" customWidth="1"/>
    <col min="34" max="34" width="23.109375" customWidth="1"/>
    <col min="35" max="37" width="21.88671875" style="175" hidden="1" customWidth="1"/>
    <col min="38" max="38" width="31.6640625" style="175" customWidth="1"/>
    <col min="39" max="39" width="39.88671875" customWidth="1"/>
  </cols>
  <sheetData>
    <row r="1" spans="1:39" ht="15" thickTop="1" x14ac:dyDescent="0.3">
      <c r="A1" s="581" t="s">
        <v>18</v>
      </c>
      <c r="B1" s="590" t="s">
        <v>19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429"/>
      <c r="AI1"/>
      <c r="AJ1"/>
      <c r="AK1"/>
      <c r="AL1"/>
    </row>
    <row r="2" spans="1:39" ht="15" thickBot="1" x14ac:dyDescent="0.35">
      <c r="A2" s="582"/>
      <c r="B2" s="592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430"/>
      <c r="AI2"/>
      <c r="AJ2"/>
      <c r="AK2"/>
      <c r="AL2"/>
    </row>
    <row r="3" spans="1:39" ht="15" thickTop="1" x14ac:dyDescent="0.3">
      <c r="A3" s="17"/>
      <c r="B3" s="18"/>
      <c r="C3" s="18"/>
      <c r="D3" s="17"/>
      <c r="E3" s="19"/>
      <c r="F3" s="19"/>
      <c r="G3" s="20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8"/>
      <c r="AH3" s="17"/>
      <c r="AI3" s="19"/>
      <c r="AJ3" s="19"/>
      <c r="AK3" s="19"/>
      <c r="AL3" s="19"/>
    </row>
    <row r="4" spans="1:39" ht="16.5" customHeight="1" x14ac:dyDescent="0.3">
      <c r="A4" s="583" t="s">
        <v>20</v>
      </c>
      <c r="B4" s="436" t="s">
        <v>21</v>
      </c>
      <c r="C4" s="436"/>
      <c r="D4" s="583" t="s">
        <v>22</v>
      </c>
      <c r="E4" s="584" t="s">
        <v>23</v>
      </c>
      <c r="F4" s="436" t="s">
        <v>24</v>
      </c>
      <c r="G4" s="586" t="s">
        <v>25</v>
      </c>
      <c r="H4" s="588" t="s">
        <v>26</v>
      </c>
      <c r="I4" s="589"/>
      <c r="J4" s="589"/>
      <c r="K4" s="431" t="s">
        <v>27</v>
      </c>
      <c r="L4" s="288"/>
      <c r="M4" s="288"/>
      <c r="N4" s="288"/>
      <c r="O4" s="431" t="s">
        <v>28</v>
      </c>
      <c r="P4" s="431" t="s">
        <v>29</v>
      </c>
      <c r="Q4" s="288"/>
      <c r="R4" s="288"/>
      <c r="S4" s="433" t="s">
        <v>30</v>
      </c>
      <c r="T4" s="434"/>
      <c r="U4" s="435"/>
      <c r="V4" s="431" t="s">
        <v>315</v>
      </c>
      <c r="W4" s="433" t="s">
        <v>31</v>
      </c>
      <c r="X4" s="434"/>
      <c r="Y4" s="435"/>
      <c r="Z4" s="433" t="s">
        <v>274</v>
      </c>
      <c r="AA4" s="434"/>
      <c r="AB4" s="435"/>
      <c r="AC4" s="433" t="s">
        <v>275</v>
      </c>
      <c r="AD4" s="434"/>
      <c r="AE4" s="435"/>
      <c r="AF4" s="431" t="s">
        <v>316</v>
      </c>
      <c r="AG4" s="436" t="s">
        <v>32</v>
      </c>
      <c r="AH4" s="437" t="s">
        <v>33</v>
      </c>
      <c r="AI4" s="438" t="s">
        <v>26</v>
      </c>
      <c r="AJ4" s="439"/>
      <c r="AK4" s="439"/>
      <c r="AL4" s="440" t="s">
        <v>34</v>
      </c>
      <c r="AM4" s="411" t="s">
        <v>35</v>
      </c>
    </row>
    <row r="5" spans="1:39" ht="16.5" customHeight="1" x14ac:dyDescent="0.3">
      <c r="A5" s="583"/>
      <c r="B5" s="436"/>
      <c r="C5" s="436"/>
      <c r="D5" s="583"/>
      <c r="E5" s="585"/>
      <c r="F5" s="436"/>
      <c r="G5" s="587"/>
      <c r="H5" s="275" t="s">
        <v>36</v>
      </c>
      <c r="I5" s="275" t="s">
        <v>37</v>
      </c>
      <c r="J5" s="275" t="s">
        <v>38</v>
      </c>
      <c r="K5" s="432"/>
      <c r="L5" s="289" t="s">
        <v>39</v>
      </c>
      <c r="M5" s="289" t="s">
        <v>40</v>
      </c>
      <c r="N5" s="289" t="s">
        <v>41</v>
      </c>
      <c r="O5" s="432"/>
      <c r="P5" s="432"/>
      <c r="Q5" s="289" t="s">
        <v>42</v>
      </c>
      <c r="R5" s="289" t="s">
        <v>43</v>
      </c>
      <c r="S5" s="289" t="s">
        <v>44</v>
      </c>
      <c r="T5" s="289" t="s">
        <v>45</v>
      </c>
      <c r="U5" s="289" t="s">
        <v>46</v>
      </c>
      <c r="V5" s="432"/>
      <c r="W5" s="289" t="s">
        <v>47</v>
      </c>
      <c r="X5" s="289" t="s">
        <v>48</v>
      </c>
      <c r="Y5" s="289" t="s">
        <v>46</v>
      </c>
      <c r="Z5" s="289" t="s">
        <v>276</v>
      </c>
      <c r="AA5" s="289" t="s">
        <v>277</v>
      </c>
      <c r="AB5" s="289" t="s">
        <v>46</v>
      </c>
      <c r="AC5" s="289" t="s">
        <v>278</v>
      </c>
      <c r="AD5" s="289" t="s">
        <v>279</v>
      </c>
      <c r="AE5" s="289" t="s">
        <v>46</v>
      </c>
      <c r="AF5" s="432"/>
      <c r="AG5" s="436"/>
      <c r="AH5" s="437"/>
      <c r="AI5" s="275" t="s">
        <v>36</v>
      </c>
      <c r="AJ5" s="275" t="s">
        <v>37</v>
      </c>
      <c r="AK5" s="276" t="s">
        <v>38</v>
      </c>
      <c r="AL5" s="441"/>
      <c r="AM5" s="411"/>
    </row>
    <row r="6" spans="1:39" x14ac:dyDescent="0.3">
      <c r="A6" s="565" t="s">
        <v>49</v>
      </c>
      <c r="B6" s="272" t="s">
        <v>50</v>
      </c>
      <c r="C6" s="273" t="s">
        <v>51</v>
      </c>
      <c r="D6" s="274" t="s">
        <v>52</v>
      </c>
      <c r="E6" s="271">
        <v>0.03</v>
      </c>
      <c r="F6" s="21" t="s">
        <v>53</v>
      </c>
      <c r="G6" s="22" t="s">
        <v>54</v>
      </c>
      <c r="H6" s="23" t="s">
        <v>55</v>
      </c>
      <c r="I6" s="23" t="s">
        <v>56</v>
      </c>
      <c r="J6" s="23"/>
      <c r="K6" s="23" t="s">
        <v>56</v>
      </c>
      <c r="L6" s="23"/>
      <c r="M6" s="23" t="s">
        <v>57</v>
      </c>
      <c r="N6" s="23" t="s">
        <v>57</v>
      </c>
      <c r="O6" s="23" t="s">
        <v>57</v>
      </c>
      <c r="P6" s="24" t="s">
        <v>58</v>
      </c>
      <c r="Q6" s="23"/>
      <c r="R6" s="23"/>
      <c r="S6" s="25"/>
      <c r="T6" s="25"/>
      <c r="U6" s="25"/>
      <c r="V6" s="23" t="s">
        <v>311</v>
      </c>
      <c r="W6" s="26"/>
      <c r="X6" s="26"/>
      <c r="Y6" s="26"/>
      <c r="Z6" s="178"/>
      <c r="AA6" s="178"/>
      <c r="AB6" s="178"/>
      <c r="AC6" s="25"/>
      <c r="AD6" s="25"/>
      <c r="AE6" s="25"/>
      <c r="AF6" s="23" t="s">
        <v>311</v>
      </c>
      <c r="AG6" s="27" t="s">
        <v>59</v>
      </c>
      <c r="AH6" s="28" t="s">
        <v>60</v>
      </c>
      <c r="AI6" s="23" t="s">
        <v>55</v>
      </c>
      <c r="AJ6" s="23" t="s">
        <v>56</v>
      </c>
      <c r="AK6" s="29"/>
      <c r="AL6" s="30"/>
      <c r="AM6" s="31" t="s">
        <v>61</v>
      </c>
    </row>
    <row r="7" spans="1:39" s="36" customFormat="1" ht="15" customHeight="1" x14ac:dyDescent="0.3">
      <c r="A7" s="566"/>
      <c r="B7" s="568" t="s">
        <v>62</v>
      </c>
      <c r="C7" s="571" t="s">
        <v>63</v>
      </c>
      <c r="D7" s="574" t="s">
        <v>64</v>
      </c>
      <c r="E7" s="576">
        <v>7.0000000000000007E-2</v>
      </c>
      <c r="F7" s="576" t="s">
        <v>65</v>
      </c>
      <c r="G7" s="576" t="s">
        <v>65</v>
      </c>
      <c r="H7" s="416" t="s">
        <v>66</v>
      </c>
      <c r="I7" s="416" t="s">
        <v>67</v>
      </c>
      <c r="J7" s="416" t="s">
        <v>68</v>
      </c>
      <c r="K7" s="414">
        <v>0.755</v>
      </c>
      <c r="L7" s="563" t="s">
        <v>69</v>
      </c>
      <c r="M7" s="563" t="s">
        <v>70</v>
      </c>
      <c r="N7" s="563" t="s">
        <v>71</v>
      </c>
      <c r="O7" s="414">
        <v>0.86319999999999997</v>
      </c>
      <c r="P7" s="578">
        <v>1</v>
      </c>
      <c r="Q7" s="576">
        <v>0.88460000000000005</v>
      </c>
      <c r="R7" s="576">
        <v>0.94820000000000004</v>
      </c>
      <c r="S7" s="554" t="s">
        <v>65</v>
      </c>
      <c r="T7" s="554"/>
      <c r="U7" s="558"/>
      <c r="V7" s="414">
        <f>AVERAGE(Q7,R7)</f>
        <v>0.9164000000000001</v>
      </c>
      <c r="W7" s="560" t="s">
        <v>65</v>
      </c>
      <c r="X7" s="485">
        <v>0.85370000000000001</v>
      </c>
      <c r="Y7" s="547" t="s">
        <v>72</v>
      </c>
      <c r="Z7" s="549" t="s">
        <v>65</v>
      </c>
      <c r="AA7" s="479">
        <v>1.02</v>
      </c>
      <c r="AB7" s="552" t="s">
        <v>280</v>
      </c>
      <c r="AC7" s="554" t="s">
        <v>65</v>
      </c>
      <c r="AD7" s="388">
        <v>0.879</v>
      </c>
      <c r="AE7" s="412" t="s">
        <v>281</v>
      </c>
      <c r="AF7" s="414">
        <f>AVERAGE(X7,AA7,AD7)</f>
        <v>0.91756666666666664</v>
      </c>
      <c r="AG7" s="32" t="s">
        <v>73</v>
      </c>
      <c r="AH7" s="33" t="s">
        <v>74</v>
      </c>
      <c r="AI7" s="416" t="s">
        <v>75</v>
      </c>
      <c r="AJ7" s="416" t="s">
        <v>76</v>
      </c>
      <c r="AK7" s="34" t="s">
        <v>77</v>
      </c>
      <c r="AL7" s="34"/>
      <c r="AM7" s="35"/>
    </row>
    <row r="8" spans="1:39" s="36" customFormat="1" x14ac:dyDescent="0.3">
      <c r="A8" s="566"/>
      <c r="B8" s="569"/>
      <c r="C8" s="572"/>
      <c r="D8" s="575"/>
      <c r="E8" s="577"/>
      <c r="F8" s="577"/>
      <c r="G8" s="577"/>
      <c r="H8" s="417"/>
      <c r="I8" s="417"/>
      <c r="J8" s="417"/>
      <c r="K8" s="415"/>
      <c r="L8" s="564"/>
      <c r="M8" s="564"/>
      <c r="N8" s="564"/>
      <c r="O8" s="415"/>
      <c r="P8" s="579"/>
      <c r="Q8" s="580"/>
      <c r="R8" s="580"/>
      <c r="S8" s="555"/>
      <c r="T8" s="557"/>
      <c r="U8" s="559"/>
      <c r="V8" s="415"/>
      <c r="W8" s="561"/>
      <c r="X8" s="562"/>
      <c r="Y8" s="548"/>
      <c r="Z8" s="550"/>
      <c r="AA8" s="551"/>
      <c r="AB8" s="553"/>
      <c r="AC8" s="555"/>
      <c r="AD8" s="556"/>
      <c r="AE8" s="413"/>
      <c r="AF8" s="415"/>
      <c r="AG8" s="32" t="s">
        <v>78</v>
      </c>
      <c r="AH8" s="33" t="s">
        <v>79</v>
      </c>
      <c r="AI8" s="417"/>
      <c r="AJ8" s="417"/>
      <c r="AK8" s="37"/>
      <c r="AL8" s="37"/>
      <c r="AM8" s="35"/>
    </row>
    <row r="9" spans="1:39" s="36" customFormat="1" ht="28.8" x14ac:dyDescent="0.3">
      <c r="A9" s="566"/>
      <c r="B9" s="569"/>
      <c r="C9" s="572"/>
      <c r="D9" s="33" t="s">
        <v>80</v>
      </c>
      <c r="E9" s="38">
        <v>0.05</v>
      </c>
      <c r="F9" s="38" t="s">
        <v>81</v>
      </c>
      <c r="G9" s="38" t="s">
        <v>81</v>
      </c>
      <c r="H9" s="39" t="s">
        <v>55</v>
      </c>
      <c r="I9" s="39">
        <v>1.8571</v>
      </c>
      <c r="J9" s="39">
        <v>1.5309999999999999</v>
      </c>
      <c r="K9" s="38">
        <v>1.6940500000000001</v>
      </c>
      <c r="L9" s="40">
        <v>0.67300000000000004</v>
      </c>
      <c r="M9" s="40">
        <v>0</v>
      </c>
      <c r="N9" s="40">
        <v>0.125</v>
      </c>
      <c r="O9" s="38">
        <v>0.26600000000000001</v>
      </c>
      <c r="P9" s="40">
        <v>1</v>
      </c>
      <c r="Q9" s="40">
        <v>6.84</v>
      </c>
      <c r="R9" s="40">
        <v>0.62939999999999996</v>
      </c>
      <c r="S9" s="41" t="s">
        <v>81</v>
      </c>
      <c r="T9" s="42"/>
      <c r="U9" s="43"/>
      <c r="V9" s="281">
        <f>AVERAGE(Q9,R9)</f>
        <v>3.7347000000000001</v>
      </c>
      <c r="W9" s="44" t="s">
        <v>81</v>
      </c>
      <c r="X9" s="282">
        <v>0</v>
      </c>
      <c r="Y9" s="45" t="s">
        <v>84</v>
      </c>
      <c r="Z9" s="179" t="s">
        <v>81</v>
      </c>
      <c r="AA9" s="283">
        <v>4.37</v>
      </c>
      <c r="AB9" s="180" t="s">
        <v>282</v>
      </c>
      <c r="AC9" s="41" t="s">
        <v>81</v>
      </c>
      <c r="AD9" s="284">
        <v>0.5</v>
      </c>
      <c r="AE9" s="181" t="s">
        <v>283</v>
      </c>
      <c r="AF9" s="38">
        <f>AVERAGE(X9,AA9,AD9)</f>
        <v>1.6233333333333333</v>
      </c>
      <c r="AG9" s="32" t="s">
        <v>85</v>
      </c>
      <c r="AH9" s="33" t="s">
        <v>60</v>
      </c>
      <c r="AI9" s="39" t="s">
        <v>55</v>
      </c>
      <c r="AJ9" s="39" t="s">
        <v>82</v>
      </c>
      <c r="AK9" s="46" t="s">
        <v>83</v>
      </c>
      <c r="AL9" s="46"/>
      <c r="AM9" s="35"/>
    </row>
    <row r="10" spans="1:39" s="36" customFormat="1" x14ac:dyDescent="0.3">
      <c r="A10" s="567"/>
      <c r="B10" s="570"/>
      <c r="C10" s="573"/>
      <c r="D10" s="47" t="s">
        <v>86</v>
      </c>
      <c r="E10" s="21">
        <v>0.05</v>
      </c>
      <c r="F10" s="38">
        <v>0</v>
      </c>
      <c r="G10" s="38">
        <v>0</v>
      </c>
      <c r="H10" s="48">
        <v>0</v>
      </c>
      <c r="I10" s="48">
        <v>0</v>
      </c>
      <c r="J10" s="48">
        <v>0</v>
      </c>
      <c r="K10" s="303">
        <v>0</v>
      </c>
      <c r="L10" s="48">
        <v>0</v>
      </c>
      <c r="M10" s="48">
        <v>0</v>
      </c>
      <c r="N10" s="48">
        <v>0</v>
      </c>
      <c r="O10" s="303">
        <v>0</v>
      </c>
      <c r="P10" s="38">
        <v>1</v>
      </c>
      <c r="Q10" s="49">
        <v>0</v>
      </c>
      <c r="R10" s="49">
        <v>0</v>
      </c>
      <c r="S10" s="50">
        <v>0</v>
      </c>
      <c r="T10" s="50">
        <v>0</v>
      </c>
      <c r="U10" s="51" t="s">
        <v>87</v>
      </c>
      <c r="V10" s="280">
        <v>0</v>
      </c>
      <c r="W10" s="52">
        <v>0</v>
      </c>
      <c r="X10" s="52">
        <v>0</v>
      </c>
      <c r="Y10" s="53" t="s">
        <v>87</v>
      </c>
      <c r="Z10" s="182">
        <v>0</v>
      </c>
      <c r="AA10" s="182">
        <v>0</v>
      </c>
      <c r="AB10" s="183" t="s">
        <v>55</v>
      </c>
      <c r="AC10" s="50">
        <v>0</v>
      </c>
      <c r="AD10" s="50">
        <v>0</v>
      </c>
      <c r="AE10" s="51" t="s">
        <v>55</v>
      </c>
      <c r="AF10" s="303">
        <v>0</v>
      </c>
      <c r="AG10" s="32" t="s">
        <v>88</v>
      </c>
      <c r="AH10" s="33" t="s">
        <v>89</v>
      </c>
      <c r="AI10" s="48">
        <v>0</v>
      </c>
      <c r="AJ10" s="48">
        <v>0</v>
      </c>
      <c r="AK10" s="54">
        <v>0</v>
      </c>
      <c r="AL10" s="54"/>
      <c r="AM10" s="35"/>
    </row>
    <row r="11" spans="1:39" s="36" customFormat="1" ht="28.8" x14ac:dyDescent="0.3">
      <c r="A11" s="426" t="s">
        <v>90</v>
      </c>
      <c r="B11" s="537" t="s">
        <v>91</v>
      </c>
      <c r="C11" s="537" t="s">
        <v>92</v>
      </c>
      <c r="D11" s="540" t="s">
        <v>93</v>
      </c>
      <c r="E11" s="543">
        <v>0.06</v>
      </c>
      <c r="F11" s="546">
        <v>0.8</v>
      </c>
      <c r="G11" s="546">
        <v>0.8</v>
      </c>
      <c r="H11" s="546">
        <v>1</v>
      </c>
      <c r="I11" s="423" t="s">
        <v>55</v>
      </c>
      <c r="J11" s="261"/>
      <c r="K11" s="420" t="s">
        <v>94</v>
      </c>
      <c r="L11" s="264"/>
      <c r="M11" s="264"/>
      <c r="N11" s="264"/>
      <c r="O11" s="264"/>
      <c r="P11" s="264"/>
      <c r="Q11" s="534" t="s">
        <v>95</v>
      </c>
      <c r="R11" s="534" t="s">
        <v>96</v>
      </c>
      <c r="S11" s="355">
        <v>1</v>
      </c>
      <c r="T11" s="355">
        <v>1</v>
      </c>
      <c r="U11" s="397" t="s">
        <v>97</v>
      </c>
      <c r="V11" s="420">
        <v>1</v>
      </c>
      <c r="W11" s="377">
        <v>1</v>
      </c>
      <c r="X11" s="377">
        <v>1</v>
      </c>
      <c r="Y11" s="468" t="s">
        <v>97</v>
      </c>
      <c r="Z11" s="379">
        <v>1</v>
      </c>
      <c r="AA11" s="379">
        <v>1</v>
      </c>
      <c r="AB11" s="465" t="s">
        <v>97</v>
      </c>
      <c r="AC11" s="355">
        <v>1</v>
      </c>
      <c r="AD11" s="355">
        <v>1</v>
      </c>
      <c r="AE11" s="397" t="s">
        <v>97</v>
      </c>
      <c r="AF11" s="420">
        <v>1</v>
      </c>
      <c r="AG11" s="55" t="s">
        <v>98</v>
      </c>
      <c r="AH11" s="56" t="s">
        <v>99</v>
      </c>
      <c r="AI11" s="270">
        <v>1</v>
      </c>
      <c r="AJ11" s="423" t="s">
        <v>55</v>
      </c>
      <c r="AK11" s="57"/>
      <c r="AL11" s="57"/>
      <c r="AM11" s="35"/>
    </row>
    <row r="12" spans="1:39" x14ac:dyDescent="0.3">
      <c r="A12" s="427"/>
      <c r="B12" s="538"/>
      <c r="C12" s="538"/>
      <c r="D12" s="541"/>
      <c r="E12" s="544"/>
      <c r="F12" s="424"/>
      <c r="G12" s="424"/>
      <c r="H12" s="424"/>
      <c r="I12" s="424"/>
      <c r="J12" s="58" t="s">
        <v>55</v>
      </c>
      <c r="K12" s="421"/>
      <c r="L12" s="267" t="s">
        <v>55</v>
      </c>
      <c r="M12" s="267">
        <v>1</v>
      </c>
      <c r="N12" s="267" t="s">
        <v>55</v>
      </c>
      <c r="O12" s="267" t="s">
        <v>55</v>
      </c>
      <c r="P12" s="267" t="s">
        <v>55</v>
      </c>
      <c r="Q12" s="535"/>
      <c r="R12" s="535"/>
      <c r="S12" s="356"/>
      <c r="T12" s="356"/>
      <c r="U12" s="418"/>
      <c r="V12" s="421"/>
      <c r="W12" s="442"/>
      <c r="X12" s="442"/>
      <c r="Y12" s="533"/>
      <c r="Z12" s="443"/>
      <c r="AA12" s="443"/>
      <c r="AB12" s="522"/>
      <c r="AC12" s="356"/>
      <c r="AD12" s="356"/>
      <c r="AE12" s="418"/>
      <c r="AF12" s="421"/>
      <c r="AG12" s="59" t="s">
        <v>100</v>
      </c>
      <c r="AH12" s="60" t="s">
        <v>79</v>
      </c>
      <c r="AI12" s="262"/>
      <c r="AJ12" s="424"/>
      <c r="AK12" s="61" t="s">
        <v>55</v>
      </c>
      <c r="AL12" s="61"/>
      <c r="AM12" s="62"/>
    </row>
    <row r="13" spans="1:39" x14ac:dyDescent="0.3">
      <c r="A13" s="427"/>
      <c r="B13" s="538"/>
      <c r="C13" s="538"/>
      <c r="D13" s="542"/>
      <c r="E13" s="545"/>
      <c r="F13" s="425"/>
      <c r="G13" s="425"/>
      <c r="H13" s="425"/>
      <c r="I13" s="425"/>
      <c r="J13" s="263"/>
      <c r="K13" s="422"/>
      <c r="L13" s="266"/>
      <c r="M13" s="266"/>
      <c r="N13" s="266"/>
      <c r="O13" s="266"/>
      <c r="P13" s="266"/>
      <c r="Q13" s="536"/>
      <c r="R13" s="536"/>
      <c r="S13" s="357"/>
      <c r="T13" s="357"/>
      <c r="U13" s="419"/>
      <c r="V13" s="422"/>
      <c r="W13" s="378"/>
      <c r="X13" s="378"/>
      <c r="Y13" s="469"/>
      <c r="Z13" s="380"/>
      <c r="AA13" s="380"/>
      <c r="AB13" s="466"/>
      <c r="AC13" s="357"/>
      <c r="AD13" s="357"/>
      <c r="AE13" s="419"/>
      <c r="AF13" s="422"/>
      <c r="AG13" s="63" t="s">
        <v>101</v>
      </c>
      <c r="AH13" s="60" t="s">
        <v>60</v>
      </c>
      <c r="AI13" s="263"/>
      <c r="AJ13" s="425"/>
      <c r="AK13" s="64"/>
      <c r="AL13" s="64"/>
      <c r="AM13" s="62"/>
    </row>
    <row r="14" spans="1:39" s="36" customFormat="1" ht="28.8" x14ac:dyDescent="0.3">
      <c r="A14" s="427"/>
      <c r="B14" s="538"/>
      <c r="C14" s="539"/>
      <c r="D14" s="268" t="s">
        <v>102</v>
      </c>
      <c r="E14" s="269">
        <v>0.06</v>
      </c>
      <c r="F14" s="265" t="s">
        <v>103</v>
      </c>
      <c r="G14" s="265" t="s">
        <v>103</v>
      </c>
      <c r="H14" s="267" t="s">
        <v>104</v>
      </c>
      <c r="I14" s="267">
        <v>1</v>
      </c>
      <c r="J14" s="267" t="s">
        <v>55</v>
      </c>
      <c r="K14" s="265" t="s">
        <v>94</v>
      </c>
      <c r="L14" s="267" t="s">
        <v>55</v>
      </c>
      <c r="M14" s="267" t="s">
        <v>55</v>
      </c>
      <c r="N14" s="267"/>
      <c r="O14" s="267"/>
      <c r="P14" s="267" t="s">
        <v>55</v>
      </c>
      <c r="Q14" s="267" t="s">
        <v>105</v>
      </c>
      <c r="R14" s="267" t="s">
        <v>106</v>
      </c>
      <c r="S14" s="214" t="s">
        <v>55</v>
      </c>
      <c r="T14" s="214" t="s">
        <v>55</v>
      </c>
      <c r="U14" s="214" t="s">
        <v>150</v>
      </c>
      <c r="V14" s="267" t="s">
        <v>150</v>
      </c>
      <c r="W14" s="217" t="s">
        <v>55</v>
      </c>
      <c r="X14" s="217" t="s">
        <v>55</v>
      </c>
      <c r="Y14" s="217" t="s">
        <v>150</v>
      </c>
      <c r="Z14" s="211" t="s">
        <v>55</v>
      </c>
      <c r="AA14" s="211" t="s">
        <v>55</v>
      </c>
      <c r="AB14" s="211" t="s">
        <v>150</v>
      </c>
      <c r="AC14" s="214" t="s">
        <v>55</v>
      </c>
      <c r="AD14" s="214" t="s">
        <v>55</v>
      </c>
      <c r="AE14" s="214" t="s">
        <v>150</v>
      </c>
      <c r="AF14" s="267" t="s">
        <v>150</v>
      </c>
      <c r="AG14" s="65" t="s">
        <v>108</v>
      </c>
      <c r="AH14" s="56" t="s">
        <v>60</v>
      </c>
      <c r="AI14" s="267" t="s">
        <v>104</v>
      </c>
      <c r="AJ14" s="267">
        <v>1</v>
      </c>
      <c r="AK14" s="66" t="s">
        <v>55</v>
      </c>
      <c r="AL14" s="66"/>
      <c r="AM14" s="35"/>
    </row>
    <row r="15" spans="1:39" x14ac:dyDescent="0.3">
      <c r="A15" s="427"/>
      <c r="B15" s="538"/>
      <c r="C15" s="528" t="s">
        <v>109</v>
      </c>
      <c r="D15" s="529" t="s">
        <v>110</v>
      </c>
      <c r="E15" s="530">
        <v>0.05</v>
      </c>
      <c r="F15" s="426">
        <v>0</v>
      </c>
      <c r="G15" s="426">
        <v>0</v>
      </c>
      <c r="H15" s="426">
        <v>0</v>
      </c>
      <c r="I15" s="258"/>
      <c r="J15" s="258"/>
      <c r="K15" s="426">
        <v>0</v>
      </c>
      <c r="L15" s="258"/>
      <c r="M15" s="258"/>
      <c r="N15" s="258"/>
      <c r="O15" s="258"/>
      <c r="P15" s="258"/>
      <c r="Q15" s="525">
        <v>0</v>
      </c>
      <c r="R15" s="525">
        <v>0</v>
      </c>
      <c r="S15" s="232"/>
      <c r="T15" s="232"/>
      <c r="U15" s="232"/>
      <c r="V15" s="426">
        <v>0</v>
      </c>
      <c r="W15" s="67"/>
      <c r="X15" s="67"/>
      <c r="Y15" s="67"/>
      <c r="Z15" s="184"/>
      <c r="AA15" s="184"/>
      <c r="AB15" s="184"/>
      <c r="AC15" s="232"/>
      <c r="AD15" s="232"/>
      <c r="AE15" s="232"/>
      <c r="AF15" s="258"/>
      <c r="AG15" s="59" t="s">
        <v>111</v>
      </c>
      <c r="AH15" s="60" t="s">
        <v>99</v>
      </c>
      <c r="AI15" s="426">
        <v>0</v>
      </c>
      <c r="AJ15" s="258"/>
      <c r="AK15" s="68"/>
      <c r="AL15" s="68"/>
      <c r="AM15" s="62"/>
    </row>
    <row r="16" spans="1:39" x14ac:dyDescent="0.3">
      <c r="A16" s="427"/>
      <c r="B16" s="538"/>
      <c r="C16" s="528"/>
      <c r="D16" s="529"/>
      <c r="E16" s="531"/>
      <c r="F16" s="427"/>
      <c r="G16" s="427"/>
      <c r="H16" s="427"/>
      <c r="I16" s="259">
        <v>0</v>
      </c>
      <c r="J16" s="259">
        <v>0</v>
      </c>
      <c r="K16" s="427"/>
      <c r="L16" s="259">
        <v>0</v>
      </c>
      <c r="M16" s="259">
        <v>0</v>
      </c>
      <c r="N16" s="259">
        <v>0</v>
      </c>
      <c r="O16" s="259">
        <v>0</v>
      </c>
      <c r="P16" s="269">
        <v>1</v>
      </c>
      <c r="Q16" s="526"/>
      <c r="R16" s="526"/>
      <c r="S16" s="69">
        <v>0</v>
      </c>
      <c r="T16" s="69">
        <v>0</v>
      </c>
      <c r="U16" s="69" t="s">
        <v>55</v>
      </c>
      <c r="V16" s="427"/>
      <c r="W16" s="70">
        <v>0</v>
      </c>
      <c r="X16" s="70">
        <v>0</v>
      </c>
      <c r="Y16" s="70" t="s">
        <v>55</v>
      </c>
      <c r="Z16" s="185">
        <v>0</v>
      </c>
      <c r="AA16" s="185">
        <v>0</v>
      </c>
      <c r="AB16" s="185" t="s">
        <v>55</v>
      </c>
      <c r="AC16" s="69">
        <v>0</v>
      </c>
      <c r="AD16" s="69">
        <v>0</v>
      </c>
      <c r="AE16" s="69" t="s">
        <v>55</v>
      </c>
      <c r="AF16" s="259">
        <v>0</v>
      </c>
      <c r="AG16" s="59" t="s">
        <v>112</v>
      </c>
      <c r="AH16" s="60" t="s">
        <v>74</v>
      </c>
      <c r="AI16" s="427"/>
      <c r="AJ16" s="259">
        <v>0</v>
      </c>
      <c r="AK16" s="71">
        <v>0</v>
      </c>
      <c r="AL16" s="71"/>
      <c r="AM16" s="62"/>
    </row>
    <row r="17" spans="1:39" x14ac:dyDescent="0.3">
      <c r="A17" s="427"/>
      <c r="B17" s="538"/>
      <c r="C17" s="528"/>
      <c r="D17" s="529"/>
      <c r="E17" s="532"/>
      <c r="F17" s="428"/>
      <c r="G17" s="428"/>
      <c r="H17" s="428"/>
      <c r="I17" s="260"/>
      <c r="J17" s="260"/>
      <c r="K17" s="428"/>
      <c r="L17" s="260"/>
      <c r="M17" s="260"/>
      <c r="N17" s="260"/>
      <c r="O17" s="260"/>
      <c r="P17" s="260"/>
      <c r="Q17" s="527"/>
      <c r="R17" s="527"/>
      <c r="S17" s="72"/>
      <c r="T17" s="72"/>
      <c r="U17" s="72"/>
      <c r="V17" s="428"/>
      <c r="W17" s="73"/>
      <c r="X17" s="73"/>
      <c r="Y17" s="73"/>
      <c r="Z17" s="186"/>
      <c r="AA17" s="186"/>
      <c r="AB17" s="186"/>
      <c r="AC17" s="72"/>
      <c r="AD17" s="72"/>
      <c r="AE17" s="72"/>
      <c r="AF17" s="260"/>
      <c r="AG17" s="59" t="s">
        <v>113</v>
      </c>
      <c r="AH17" s="60" t="s">
        <v>114</v>
      </c>
      <c r="AI17" s="428"/>
      <c r="AJ17" s="260"/>
      <c r="AK17" s="74"/>
      <c r="AL17" s="74"/>
      <c r="AM17" s="62"/>
    </row>
    <row r="18" spans="1:39" s="36" customFormat="1" ht="86.4" x14ac:dyDescent="0.3">
      <c r="A18" s="428"/>
      <c r="B18" s="539"/>
      <c r="C18" s="528"/>
      <c r="D18" s="75" t="s">
        <v>115</v>
      </c>
      <c r="E18" s="76">
        <v>0.03</v>
      </c>
      <c r="F18" s="77" t="s">
        <v>116</v>
      </c>
      <c r="G18" s="77" t="s">
        <v>116</v>
      </c>
      <c r="H18" s="78">
        <v>1</v>
      </c>
      <c r="I18" s="78">
        <v>2</v>
      </c>
      <c r="J18" s="78">
        <v>2</v>
      </c>
      <c r="K18" s="78" t="s">
        <v>117</v>
      </c>
      <c r="L18" s="77">
        <v>0</v>
      </c>
      <c r="M18" s="77" t="s">
        <v>118</v>
      </c>
      <c r="N18" s="77" t="s">
        <v>118</v>
      </c>
      <c r="O18" s="77" t="s">
        <v>119</v>
      </c>
      <c r="P18" s="78" t="s">
        <v>120</v>
      </c>
      <c r="Q18" s="78" t="s">
        <v>121</v>
      </c>
      <c r="R18" s="79">
        <v>0</v>
      </c>
      <c r="S18" s="80" t="s">
        <v>118</v>
      </c>
      <c r="T18" s="80" t="s">
        <v>118</v>
      </c>
      <c r="U18" s="81" t="s">
        <v>122</v>
      </c>
      <c r="V18" s="77" t="s">
        <v>317</v>
      </c>
      <c r="W18" s="82" t="s">
        <v>118</v>
      </c>
      <c r="X18" s="82" t="s">
        <v>123</v>
      </c>
      <c r="Y18" s="83" t="s">
        <v>124</v>
      </c>
      <c r="Z18" s="187" t="s">
        <v>118</v>
      </c>
      <c r="AA18" s="187" t="s">
        <v>121</v>
      </c>
      <c r="AB18" s="188" t="s">
        <v>284</v>
      </c>
      <c r="AC18" s="80" t="s">
        <v>118</v>
      </c>
      <c r="AD18" s="80" t="s">
        <v>121</v>
      </c>
      <c r="AE18" s="81" t="s">
        <v>285</v>
      </c>
      <c r="AF18" s="77" t="s">
        <v>318</v>
      </c>
      <c r="AG18" s="55" t="s">
        <v>125</v>
      </c>
      <c r="AH18" s="56" t="s">
        <v>126</v>
      </c>
      <c r="AI18" s="78">
        <v>1</v>
      </c>
      <c r="AJ18" s="78">
        <v>2</v>
      </c>
      <c r="AK18" s="84">
        <v>2</v>
      </c>
      <c r="AL18" s="84"/>
      <c r="AM18" s="35"/>
    </row>
    <row r="19" spans="1:39" s="36" customFormat="1" x14ac:dyDescent="0.3">
      <c r="A19" s="514" t="s">
        <v>127</v>
      </c>
      <c r="B19" s="492" t="s">
        <v>128</v>
      </c>
      <c r="C19" s="516" t="s">
        <v>129</v>
      </c>
      <c r="D19" s="518" t="s">
        <v>130</v>
      </c>
      <c r="E19" s="520">
        <v>0.02</v>
      </c>
      <c r="F19" s="487" t="s">
        <v>131</v>
      </c>
      <c r="G19" s="487" t="s">
        <v>131</v>
      </c>
      <c r="H19" s="407" t="s">
        <v>55</v>
      </c>
      <c r="I19" s="407" t="s">
        <v>55</v>
      </c>
      <c r="J19" s="523" t="s">
        <v>132</v>
      </c>
      <c r="K19" s="399">
        <f>2/25</f>
        <v>0.08</v>
      </c>
      <c r="L19" s="487">
        <v>0.12</v>
      </c>
      <c r="M19" s="487">
        <v>0.16</v>
      </c>
      <c r="N19" s="487">
        <v>0.2</v>
      </c>
      <c r="O19" s="399">
        <f>9/25</f>
        <v>0.36</v>
      </c>
      <c r="P19" s="512">
        <v>0.36</v>
      </c>
      <c r="Q19" s="487">
        <f>16/25</f>
        <v>0.64</v>
      </c>
      <c r="R19" s="487">
        <f>17/25</f>
        <v>0.68</v>
      </c>
      <c r="S19" s="388">
        <v>1</v>
      </c>
      <c r="T19" s="388">
        <f>19/25</f>
        <v>0.76</v>
      </c>
      <c r="U19" s="397" t="s">
        <v>133</v>
      </c>
      <c r="V19" s="399">
        <f>19/25</f>
        <v>0.76</v>
      </c>
      <c r="W19" s="485">
        <v>1</v>
      </c>
      <c r="X19" s="485">
        <v>0.76</v>
      </c>
      <c r="Y19" s="468" t="s">
        <v>133</v>
      </c>
      <c r="Z19" s="479">
        <v>1</v>
      </c>
      <c r="AA19" s="479">
        <v>0.84</v>
      </c>
      <c r="AB19" s="465" t="s">
        <v>286</v>
      </c>
      <c r="AC19" s="388">
        <v>1</v>
      </c>
      <c r="AD19" s="388">
        <v>0.88</v>
      </c>
      <c r="AE19" s="397" t="s">
        <v>287</v>
      </c>
      <c r="AF19" s="399">
        <f>22/25</f>
        <v>0.88</v>
      </c>
      <c r="AG19" s="85" t="s">
        <v>85</v>
      </c>
      <c r="AH19" s="86" t="s">
        <v>60</v>
      </c>
      <c r="AI19" s="407" t="s">
        <v>55</v>
      </c>
      <c r="AJ19" s="407" t="s">
        <v>55</v>
      </c>
      <c r="AK19" s="401" t="s">
        <v>134</v>
      </c>
      <c r="AL19" s="403" t="s">
        <v>135</v>
      </c>
      <c r="AM19" s="35" t="s">
        <v>136</v>
      </c>
    </row>
    <row r="20" spans="1:39" s="36" customFormat="1" ht="27.75" customHeight="1" x14ac:dyDescent="0.3">
      <c r="A20" s="515"/>
      <c r="B20" s="493"/>
      <c r="C20" s="517"/>
      <c r="D20" s="519"/>
      <c r="E20" s="521"/>
      <c r="F20" s="488"/>
      <c r="G20" s="488"/>
      <c r="H20" s="408"/>
      <c r="I20" s="408"/>
      <c r="J20" s="524"/>
      <c r="K20" s="400"/>
      <c r="L20" s="387"/>
      <c r="M20" s="511"/>
      <c r="N20" s="511"/>
      <c r="O20" s="400"/>
      <c r="P20" s="513"/>
      <c r="Q20" s="499"/>
      <c r="R20" s="499"/>
      <c r="S20" s="389"/>
      <c r="T20" s="389"/>
      <c r="U20" s="398"/>
      <c r="V20" s="400"/>
      <c r="W20" s="486"/>
      <c r="X20" s="486"/>
      <c r="Y20" s="509"/>
      <c r="Z20" s="480"/>
      <c r="AA20" s="480"/>
      <c r="AB20" s="510"/>
      <c r="AC20" s="389"/>
      <c r="AD20" s="389"/>
      <c r="AE20" s="398"/>
      <c r="AF20" s="400"/>
      <c r="AG20" s="87" t="s">
        <v>137</v>
      </c>
      <c r="AH20" s="86" t="s">
        <v>60</v>
      </c>
      <c r="AI20" s="408"/>
      <c r="AJ20" s="408"/>
      <c r="AK20" s="402"/>
      <c r="AL20" s="404"/>
      <c r="AM20" s="35" t="s">
        <v>138</v>
      </c>
    </row>
    <row r="21" spans="1:39" s="36" customFormat="1" x14ac:dyDescent="0.3">
      <c r="A21" s="515"/>
      <c r="B21" s="493"/>
      <c r="C21" s="500" t="s">
        <v>139</v>
      </c>
      <c r="D21" s="507" t="s">
        <v>140</v>
      </c>
      <c r="E21" s="502">
        <v>0.05</v>
      </c>
      <c r="F21" s="508" t="s">
        <v>141</v>
      </c>
      <c r="G21" s="508" t="s">
        <v>141</v>
      </c>
      <c r="H21" s="407" t="s">
        <v>55</v>
      </c>
      <c r="I21" s="407" t="s">
        <v>55</v>
      </c>
      <c r="J21" s="407" t="s">
        <v>55</v>
      </c>
      <c r="K21" s="487" t="s">
        <v>142</v>
      </c>
      <c r="L21" s="491" t="s">
        <v>55</v>
      </c>
      <c r="M21" s="491" t="s">
        <v>55</v>
      </c>
      <c r="N21" s="491" t="s">
        <v>55</v>
      </c>
      <c r="O21" s="491" t="s">
        <v>142</v>
      </c>
      <c r="P21" s="491" t="s">
        <v>55</v>
      </c>
      <c r="Q21" s="491" t="s">
        <v>142</v>
      </c>
      <c r="R21" s="491" t="s">
        <v>142</v>
      </c>
      <c r="S21" s="355" t="s">
        <v>55</v>
      </c>
      <c r="T21" s="355" t="s">
        <v>55</v>
      </c>
      <c r="U21" s="355" t="s">
        <v>107</v>
      </c>
      <c r="V21" s="491" t="s">
        <v>142</v>
      </c>
      <c r="W21" s="377" t="s">
        <v>55</v>
      </c>
      <c r="X21" s="377" t="s">
        <v>55</v>
      </c>
      <c r="Y21" s="377" t="s">
        <v>288</v>
      </c>
      <c r="Z21" s="379" t="s">
        <v>55</v>
      </c>
      <c r="AA21" s="379" t="s">
        <v>55</v>
      </c>
      <c r="AB21" s="379" t="s">
        <v>289</v>
      </c>
      <c r="AC21" s="355" t="s">
        <v>55</v>
      </c>
      <c r="AD21" s="355" t="s">
        <v>55</v>
      </c>
      <c r="AE21" s="355" t="s">
        <v>290</v>
      </c>
      <c r="AF21" s="405">
        <v>0</v>
      </c>
      <c r="AG21" s="88" t="s">
        <v>143</v>
      </c>
      <c r="AH21" s="89" t="s">
        <v>60</v>
      </c>
      <c r="AI21" s="407" t="s">
        <v>55</v>
      </c>
      <c r="AJ21" s="407" t="s">
        <v>55</v>
      </c>
      <c r="AK21" s="409" t="s">
        <v>55</v>
      </c>
      <c r="AL21" s="252"/>
      <c r="AM21" s="35"/>
    </row>
    <row r="22" spans="1:39" s="36" customFormat="1" ht="28.8" x14ac:dyDescent="0.3">
      <c r="A22" s="515"/>
      <c r="B22" s="493"/>
      <c r="C22" s="505"/>
      <c r="D22" s="507"/>
      <c r="E22" s="503"/>
      <c r="F22" s="508"/>
      <c r="G22" s="508"/>
      <c r="H22" s="408"/>
      <c r="I22" s="408"/>
      <c r="J22" s="408"/>
      <c r="K22" s="488"/>
      <c r="L22" s="488"/>
      <c r="M22" s="506"/>
      <c r="N22" s="506"/>
      <c r="O22" s="506"/>
      <c r="P22" s="488"/>
      <c r="Q22" s="488"/>
      <c r="R22" s="488"/>
      <c r="S22" s="357"/>
      <c r="T22" s="357"/>
      <c r="U22" s="357"/>
      <c r="V22" s="506"/>
      <c r="W22" s="378"/>
      <c r="X22" s="378"/>
      <c r="Y22" s="378"/>
      <c r="Z22" s="380"/>
      <c r="AA22" s="380"/>
      <c r="AB22" s="380"/>
      <c r="AC22" s="357"/>
      <c r="AD22" s="357"/>
      <c r="AE22" s="357"/>
      <c r="AF22" s="406"/>
      <c r="AG22" s="88" t="s">
        <v>144</v>
      </c>
      <c r="AH22" s="89" t="s">
        <v>60</v>
      </c>
      <c r="AI22" s="408"/>
      <c r="AJ22" s="408"/>
      <c r="AK22" s="410"/>
      <c r="AL22" s="253"/>
      <c r="AM22" s="35"/>
    </row>
    <row r="23" spans="1:39" s="36" customFormat="1" ht="28.8" x14ac:dyDescent="0.3">
      <c r="A23" s="515"/>
      <c r="B23" s="493"/>
      <c r="C23" s="505"/>
      <c r="D23" s="500" t="s">
        <v>106</v>
      </c>
      <c r="E23" s="502">
        <v>0.05</v>
      </c>
      <c r="F23" s="90" t="s">
        <v>145</v>
      </c>
      <c r="G23" s="90" t="s">
        <v>145</v>
      </c>
      <c r="H23" s="91" t="s">
        <v>55</v>
      </c>
      <c r="I23" s="90" t="s">
        <v>146</v>
      </c>
      <c r="J23" s="90" t="s">
        <v>147</v>
      </c>
      <c r="K23" s="90" t="s">
        <v>38</v>
      </c>
      <c r="L23" s="92">
        <v>45035</v>
      </c>
      <c r="M23" s="92" t="s">
        <v>148</v>
      </c>
      <c r="N23" s="92" t="s">
        <v>149</v>
      </c>
      <c r="O23" s="247">
        <v>0.25</v>
      </c>
      <c r="P23" s="247">
        <v>1</v>
      </c>
      <c r="Q23" s="247">
        <v>1</v>
      </c>
      <c r="R23" s="247">
        <v>1</v>
      </c>
      <c r="S23" s="25" t="s">
        <v>55</v>
      </c>
      <c r="T23" s="25" t="s">
        <v>55</v>
      </c>
      <c r="U23" s="80" t="s">
        <v>150</v>
      </c>
      <c r="V23" s="247">
        <v>1</v>
      </c>
      <c r="W23" s="26" t="s">
        <v>55</v>
      </c>
      <c r="X23" s="26" t="s">
        <v>55</v>
      </c>
      <c r="Y23" s="82" t="s">
        <v>150</v>
      </c>
      <c r="Z23" s="178" t="s">
        <v>55</v>
      </c>
      <c r="AA23" s="178" t="s">
        <v>55</v>
      </c>
      <c r="AB23" s="187" t="s">
        <v>150</v>
      </c>
      <c r="AC23" s="25" t="s">
        <v>55</v>
      </c>
      <c r="AD23" s="25" t="s">
        <v>55</v>
      </c>
      <c r="AE23" s="25" t="s">
        <v>150</v>
      </c>
      <c r="AF23" s="256" t="s">
        <v>150</v>
      </c>
      <c r="AG23" s="88" t="s">
        <v>151</v>
      </c>
      <c r="AH23" s="89" t="s">
        <v>60</v>
      </c>
      <c r="AI23" s="91" t="s">
        <v>55</v>
      </c>
      <c r="AJ23" s="90" t="s">
        <v>146</v>
      </c>
      <c r="AK23" s="93" t="s">
        <v>147</v>
      </c>
      <c r="AL23" s="93"/>
      <c r="AM23" s="35"/>
    </row>
    <row r="24" spans="1:39" s="36" customFormat="1" ht="28.8" x14ac:dyDescent="0.3">
      <c r="A24" s="515"/>
      <c r="B24" s="493"/>
      <c r="C24" s="505"/>
      <c r="D24" s="501"/>
      <c r="E24" s="503"/>
      <c r="F24" s="250" t="s">
        <v>152</v>
      </c>
      <c r="G24" s="250" t="s">
        <v>152</v>
      </c>
      <c r="H24" s="91" t="s">
        <v>55</v>
      </c>
      <c r="I24" s="91" t="s">
        <v>55</v>
      </c>
      <c r="J24" s="257">
        <v>0.2</v>
      </c>
      <c r="K24" s="250" t="s">
        <v>39</v>
      </c>
      <c r="L24" s="251" t="s">
        <v>55</v>
      </c>
      <c r="M24" s="245">
        <v>0.9</v>
      </c>
      <c r="N24" s="245"/>
      <c r="O24" s="245"/>
      <c r="P24" s="245">
        <v>1</v>
      </c>
      <c r="Q24" s="245">
        <v>1</v>
      </c>
      <c r="R24" s="245">
        <v>1</v>
      </c>
      <c r="S24" s="94">
        <v>1</v>
      </c>
      <c r="T24" s="94">
        <v>1</v>
      </c>
      <c r="U24" s="95" t="s">
        <v>153</v>
      </c>
      <c r="V24" s="245">
        <v>1</v>
      </c>
      <c r="W24" s="96">
        <v>1</v>
      </c>
      <c r="X24" s="96">
        <v>1</v>
      </c>
      <c r="Y24" s="97" t="s">
        <v>153</v>
      </c>
      <c r="Z24" s="189">
        <v>1</v>
      </c>
      <c r="AA24" s="189">
        <v>1</v>
      </c>
      <c r="AB24" s="190" t="s">
        <v>153</v>
      </c>
      <c r="AC24" s="94">
        <v>1</v>
      </c>
      <c r="AD24" s="191">
        <v>1</v>
      </c>
      <c r="AE24" s="237" t="s">
        <v>153</v>
      </c>
      <c r="AF24" s="245">
        <v>1</v>
      </c>
      <c r="AG24" s="88" t="s">
        <v>154</v>
      </c>
      <c r="AH24" s="89" t="s">
        <v>60</v>
      </c>
      <c r="AI24" s="91" t="s">
        <v>55</v>
      </c>
      <c r="AJ24" s="91" t="s">
        <v>55</v>
      </c>
      <c r="AK24" s="254">
        <v>0.2</v>
      </c>
      <c r="AL24" s="254"/>
      <c r="AM24" s="35"/>
    </row>
    <row r="25" spans="1:39" s="36" customFormat="1" ht="28.8" x14ac:dyDescent="0.3">
      <c r="A25" s="515"/>
      <c r="B25" s="504" t="s">
        <v>155</v>
      </c>
      <c r="C25" s="500" t="s">
        <v>156</v>
      </c>
      <c r="D25" s="255" t="s">
        <v>157</v>
      </c>
      <c r="E25" s="98">
        <v>0.02</v>
      </c>
      <c r="F25" s="247">
        <v>0.98</v>
      </c>
      <c r="G25" s="247">
        <v>0.98</v>
      </c>
      <c r="H25" s="99">
        <v>0.99550000000000005</v>
      </c>
      <c r="I25" s="100">
        <v>0.97699999999999998</v>
      </c>
      <c r="J25" s="101">
        <v>0.97199999999999998</v>
      </c>
      <c r="K25" s="247">
        <v>0.98150000000000004</v>
      </c>
      <c r="L25" s="100">
        <v>0.97170000000000001</v>
      </c>
      <c r="M25" s="100">
        <v>0.96750000000000003</v>
      </c>
      <c r="N25" s="100">
        <v>0.95799999999999996</v>
      </c>
      <c r="O25" s="247">
        <v>0.9657</v>
      </c>
      <c r="P25" s="100">
        <v>0</v>
      </c>
      <c r="Q25" s="247">
        <v>0.96560000000000001</v>
      </c>
      <c r="R25" s="247">
        <v>0.96730000000000005</v>
      </c>
      <c r="S25" s="102">
        <v>0.98</v>
      </c>
      <c r="T25" s="80">
        <v>0.97309999999999997</v>
      </c>
      <c r="U25" s="103" t="s">
        <v>158</v>
      </c>
      <c r="V25" s="247">
        <f>AVERAGE(Q25,R25,T25)</f>
        <v>0.96866666666666668</v>
      </c>
      <c r="W25" s="104">
        <v>0.98</v>
      </c>
      <c r="X25" s="82">
        <v>0.97689999999999999</v>
      </c>
      <c r="Y25" s="105" t="s">
        <v>159</v>
      </c>
      <c r="Z25" s="192">
        <v>0.98</v>
      </c>
      <c r="AA25" s="187">
        <v>0.98140000000000005</v>
      </c>
      <c r="AB25" s="193" t="s">
        <v>159</v>
      </c>
      <c r="AC25" s="102">
        <v>0.98</v>
      </c>
      <c r="AD25" s="80">
        <v>0.97209999999999996</v>
      </c>
      <c r="AE25" s="103" t="s">
        <v>55</v>
      </c>
      <c r="AF25" s="247">
        <f>AVERAGE(X25,AA25,AD25)</f>
        <v>0.97679999999999989</v>
      </c>
      <c r="AG25" s="106" t="s">
        <v>160</v>
      </c>
      <c r="AH25" s="107" t="s">
        <v>99</v>
      </c>
      <c r="AI25" s="247">
        <v>1</v>
      </c>
      <c r="AJ25" s="247">
        <v>1</v>
      </c>
      <c r="AK25" s="108">
        <v>1</v>
      </c>
      <c r="AL25" s="108"/>
      <c r="AM25" s="35"/>
    </row>
    <row r="26" spans="1:39" s="36" customFormat="1" x14ac:dyDescent="0.3">
      <c r="A26" s="515"/>
      <c r="B26" s="504"/>
      <c r="C26" s="505"/>
      <c r="D26" s="109" t="s">
        <v>161</v>
      </c>
      <c r="E26" s="247">
        <v>0.02</v>
      </c>
      <c r="F26" s="247" t="s">
        <v>162</v>
      </c>
      <c r="G26" s="247" t="s">
        <v>162</v>
      </c>
      <c r="H26" s="247" t="s">
        <v>163</v>
      </c>
      <c r="I26" s="110" t="s">
        <v>55</v>
      </c>
      <c r="J26" s="110" t="s">
        <v>55</v>
      </c>
      <c r="K26" s="247" t="s">
        <v>163</v>
      </c>
      <c r="L26" s="110" t="s">
        <v>55</v>
      </c>
      <c r="M26" s="110" t="s">
        <v>55</v>
      </c>
      <c r="N26" s="110" t="s">
        <v>55</v>
      </c>
      <c r="O26" s="110" t="s">
        <v>55</v>
      </c>
      <c r="P26" s="111">
        <v>0.5</v>
      </c>
      <c r="Q26" s="110" t="s">
        <v>55</v>
      </c>
      <c r="R26" s="110" t="s">
        <v>55</v>
      </c>
      <c r="S26" s="112" t="s">
        <v>55</v>
      </c>
      <c r="T26" s="112" t="s">
        <v>55</v>
      </c>
      <c r="U26" s="112" t="s">
        <v>107</v>
      </c>
      <c r="V26" s="110" t="s">
        <v>311</v>
      </c>
      <c r="W26" s="113" t="s">
        <v>55</v>
      </c>
      <c r="X26" s="113" t="s">
        <v>55</v>
      </c>
      <c r="Y26" s="113" t="s">
        <v>288</v>
      </c>
      <c r="Z26" s="194" t="s">
        <v>55</v>
      </c>
      <c r="AA26" s="194" t="s">
        <v>55</v>
      </c>
      <c r="AB26" s="194" t="s">
        <v>289</v>
      </c>
      <c r="AC26" s="112" t="s">
        <v>55</v>
      </c>
      <c r="AD26" s="116" t="s">
        <v>55</v>
      </c>
      <c r="AE26" s="116" t="s">
        <v>55</v>
      </c>
      <c r="AF26" s="285" t="s">
        <v>319</v>
      </c>
      <c r="AG26" s="85" t="s">
        <v>164</v>
      </c>
      <c r="AH26" s="86" t="s">
        <v>60</v>
      </c>
      <c r="AI26" s="247" t="s">
        <v>163</v>
      </c>
      <c r="AJ26" s="110" t="s">
        <v>55</v>
      </c>
      <c r="AK26" s="108" t="s">
        <v>55</v>
      </c>
      <c r="AL26" s="403" t="s">
        <v>165</v>
      </c>
      <c r="AM26" s="383" t="s">
        <v>166</v>
      </c>
    </row>
    <row r="27" spans="1:39" s="36" customFormat="1" x14ac:dyDescent="0.3">
      <c r="A27" s="515"/>
      <c r="B27" s="504"/>
      <c r="C27" s="505"/>
      <c r="D27" s="109" t="s">
        <v>167</v>
      </c>
      <c r="E27" s="247">
        <v>0.03</v>
      </c>
      <c r="F27" s="247" t="s">
        <v>168</v>
      </c>
      <c r="G27" s="247" t="s">
        <v>168</v>
      </c>
      <c r="H27" s="247" t="s">
        <v>169</v>
      </c>
      <c r="I27" s="247" t="s">
        <v>170</v>
      </c>
      <c r="J27" s="110" t="s">
        <v>55</v>
      </c>
      <c r="K27" s="114">
        <v>0.66666666666666696</v>
      </c>
      <c r="L27" s="115" t="s">
        <v>55</v>
      </c>
      <c r="M27" s="115" t="s">
        <v>55</v>
      </c>
      <c r="N27" s="115" t="s">
        <v>55</v>
      </c>
      <c r="O27" s="115" t="s">
        <v>55</v>
      </c>
      <c r="P27" s="111" t="s">
        <v>171</v>
      </c>
      <c r="Q27" s="115" t="s">
        <v>55</v>
      </c>
      <c r="R27" s="110" t="s">
        <v>55</v>
      </c>
      <c r="S27" s="116" t="s">
        <v>55</v>
      </c>
      <c r="T27" s="116" t="s">
        <v>55</v>
      </c>
      <c r="U27" s="116"/>
      <c r="V27" s="110" t="s">
        <v>311</v>
      </c>
      <c r="W27" s="117" t="s">
        <v>55</v>
      </c>
      <c r="X27" s="117" t="s">
        <v>55</v>
      </c>
      <c r="Y27" s="117"/>
      <c r="Z27" s="195" t="s">
        <v>55</v>
      </c>
      <c r="AA27" s="195" t="s">
        <v>55</v>
      </c>
      <c r="AB27" s="195"/>
      <c r="AC27" s="116" t="s">
        <v>55</v>
      </c>
      <c r="AD27" s="116" t="s">
        <v>55</v>
      </c>
      <c r="AE27" s="116" t="s">
        <v>55</v>
      </c>
      <c r="AF27" s="115" t="s">
        <v>311</v>
      </c>
      <c r="AG27" s="85" t="s">
        <v>172</v>
      </c>
      <c r="AH27" s="86" t="s">
        <v>60</v>
      </c>
      <c r="AI27" s="247" t="s">
        <v>169</v>
      </c>
      <c r="AJ27" s="247" t="s">
        <v>170</v>
      </c>
      <c r="AK27" s="108" t="s">
        <v>55</v>
      </c>
      <c r="AL27" s="404"/>
      <c r="AM27" s="384"/>
    </row>
    <row r="28" spans="1:39" s="36" customFormat="1" x14ac:dyDescent="0.3">
      <c r="A28" s="515"/>
      <c r="B28" s="504"/>
      <c r="C28" s="501"/>
      <c r="D28" s="248" t="s">
        <v>173</v>
      </c>
      <c r="E28" s="118">
        <v>0.02</v>
      </c>
      <c r="F28" s="119">
        <v>1</v>
      </c>
      <c r="G28" s="119">
        <v>1</v>
      </c>
      <c r="H28" s="119">
        <v>1</v>
      </c>
      <c r="I28" s="119">
        <v>1</v>
      </c>
      <c r="J28" s="119">
        <v>1</v>
      </c>
      <c r="K28" s="119">
        <v>1</v>
      </c>
      <c r="L28" s="119">
        <v>0.68</v>
      </c>
      <c r="M28" s="119">
        <v>0.92</v>
      </c>
      <c r="N28" s="119"/>
      <c r="O28" s="119">
        <f>AVERAGE(L28,M28,N28)</f>
        <v>0.8</v>
      </c>
      <c r="P28" s="119">
        <v>1</v>
      </c>
      <c r="Q28" s="120">
        <v>0.93</v>
      </c>
      <c r="R28" s="120">
        <v>1</v>
      </c>
      <c r="S28" s="121">
        <v>1</v>
      </c>
      <c r="T28" s="121">
        <v>1</v>
      </c>
      <c r="U28" s="122" t="s">
        <v>55</v>
      </c>
      <c r="V28" s="119">
        <f>AVERAGE(Q28,R28,T28)</f>
        <v>0.97666666666666668</v>
      </c>
      <c r="W28" s="123">
        <v>1</v>
      </c>
      <c r="X28" s="123">
        <v>1</v>
      </c>
      <c r="Y28" s="124" t="s">
        <v>55</v>
      </c>
      <c r="Z28" s="196">
        <v>1</v>
      </c>
      <c r="AA28" s="196">
        <v>1</v>
      </c>
      <c r="AB28" s="197" t="s">
        <v>55</v>
      </c>
      <c r="AC28" s="121">
        <v>1</v>
      </c>
      <c r="AD28" s="121">
        <v>1</v>
      </c>
      <c r="AE28" s="122" t="s">
        <v>55</v>
      </c>
      <c r="AF28" s="119">
        <v>1</v>
      </c>
      <c r="AG28" s="85" t="s">
        <v>174</v>
      </c>
      <c r="AH28" s="86" t="s">
        <v>89</v>
      </c>
      <c r="AI28" s="119">
        <v>1</v>
      </c>
      <c r="AJ28" s="119">
        <v>1</v>
      </c>
      <c r="AK28" s="125">
        <v>1</v>
      </c>
      <c r="AL28" s="125"/>
      <c r="AM28" s="35"/>
    </row>
    <row r="29" spans="1:39" x14ac:dyDescent="0.3">
      <c r="A29" s="515"/>
      <c r="B29" s="492" t="s">
        <v>175</v>
      </c>
      <c r="C29" s="495" t="s">
        <v>176</v>
      </c>
      <c r="D29" s="481" t="s">
        <v>177</v>
      </c>
      <c r="E29" s="483">
        <v>0.03</v>
      </c>
      <c r="F29" s="489" t="s">
        <v>178</v>
      </c>
      <c r="G29" s="489" t="s">
        <v>178</v>
      </c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355" t="s">
        <v>55</v>
      </c>
      <c r="T29" s="355" t="s">
        <v>55</v>
      </c>
      <c r="U29" s="355" t="s">
        <v>107</v>
      </c>
      <c r="V29" s="489" t="s">
        <v>182</v>
      </c>
      <c r="W29" s="377" t="s">
        <v>55</v>
      </c>
      <c r="X29" s="377" t="s">
        <v>55</v>
      </c>
      <c r="Y29" s="377" t="s">
        <v>288</v>
      </c>
      <c r="Z29" s="379" t="s">
        <v>55</v>
      </c>
      <c r="AA29" s="379" t="s">
        <v>55</v>
      </c>
      <c r="AB29" s="379" t="s">
        <v>289</v>
      </c>
      <c r="AC29" s="355" t="s">
        <v>55</v>
      </c>
      <c r="AD29" s="355" t="s">
        <v>55</v>
      </c>
      <c r="AE29" s="355" t="s">
        <v>55</v>
      </c>
      <c r="AF29" s="385" t="s">
        <v>319</v>
      </c>
      <c r="AG29" s="106" t="s">
        <v>179</v>
      </c>
      <c r="AH29" s="107" t="s">
        <v>180</v>
      </c>
      <c r="AI29" s="250"/>
      <c r="AJ29" s="250"/>
      <c r="AK29" s="126"/>
      <c r="AL29" s="126"/>
      <c r="AM29" s="62"/>
    </row>
    <row r="30" spans="1:39" x14ac:dyDescent="0.3">
      <c r="A30" s="515"/>
      <c r="B30" s="493"/>
      <c r="C30" s="496"/>
      <c r="D30" s="498"/>
      <c r="E30" s="490"/>
      <c r="F30" s="490"/>
      <c r="G30" s="490"/>
      <c r="H30" s="127" t="s">
        <v>55</v>
      </c>
      <c r="I30" s="127" t="s">
        <v>55</v>
      </c>
      <c r="J30" s="127" t="s">
        <v>55</v>
      </c>
      <c r="K30" s="249" t="s">
        <v>181</v>
      </c>
      <c r="L30" s="249" t="s">
        <v>181</v>
      </c>
      <c r="M30" s="249" t="s">
        <v>182</v>
      </c>
      <c r="N30" s="127" t="s">
        <v>55</v>
      </c>
      <c r="O30" s="118">
        <v>1</v>
      </c>
      <c r="P30" s="128">
        <v>1</v>
      </c>
      <c r="Q30" s="127" t="s">
        <v>55</v>
      </c>
      <c r="R30" s="127" t="s">
        <v>182</v>
      </c>
      <c r="S30" s="356"/>
      <c r="T30" s="356"/>
      <c r="U30" s="356"/>
      <c r="V30" s="490"/>
      <c r="W30" s="442"/>
      <c r="X30" s="442"/>
      <c r="Y30" s="442"/>
      <c r="Z30" s="443"/>
      <c r="AA30" s="443"/>
      <c r="AB30" s="443"/>
      <c r="AC30" s="356"/>
      <c r="AD30" s="356"/>
      <c r="AE30" s="356"/>
      <c r="AF30" s="386"/>
      <c r="AG30" s="106" t="s">
        <v>183</v>
      </c>
      <c r="AH30" s="107" t="s">
        <v>180</v>
      </c>
      <c r="AI30" s="127" t="s">
        <v>55</v>
      </c>
      <c r="AJ30" s="127" t="s">
        <v>55</v>
      </c>
      <c r="AK30" s="129" t="s">
        <v>55</v>
      </c>
      <c r="AL30" s="129"/>
      <c r="AM30" s="62"/>
    </row>
    <row r="31" spans="1:39" x14ac:dyDescent="0.3">
      <c r="A31" s="515"/>
      <c r="B31" s="493"/>
      <c r="C31" s="496"/>
      <c r="D31" s="482"/>
      <c r="E31" s="484"/>
      <c r="F31" s="484"/>
      <c r="G31" s="484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357"/>
      <c r="T31" s="357"/>
      <c r="U31" s="357"/>
      <c r="V31" s="484"/>
      <c r="W31" s="378"/>
      <c r="X31" s="378"/>
      <c r="Y31" s="378"/>
      <c r="Z31" s="380"/>
      <c r="AA31" s="380"/>
      <c r="AB31" s="380"/>
      <c r="AC31" s="357"/>
      <c r="AD31" s="357"/>
      <c r="AE31" s="357"/>
      <c r="AF31" s="387"/>
      <c r="AG31" s="106" t="s">
        <v>184</v>
      </c>
      <c r="AH31" s="86" t="s">
        <v>180</v>
      </c>
      <c r="AI31" s="246"/>
      <c r="AJ31" s="246"/>
      <c r="AK31" s="130"/>
      <c r="AL31" s="130"/>
      <c r="AM31" s="62"/>
    </row>
    <row r="32" spans="1:39" s="36" customFormat="1" ht="28.8" x14ac:dyDescent="0.3">
      <c r="A32" s="515"/>
      <c r="B32" s="493"/>
      <c r="C32" s="496"/>
      <c r="D32" s="109" t="s">
        <v>185</v>
      </c>
      <c r="E32" s="247">
        <v>0.01</v>
      </c>
      <c r="F32" s="90" t="s">
        <v>186</v>
      </c>
      <c r="G32" s="90" t="s">
        <v>186</v>
      </c>
      <c r="H32" s="90" t="s">
        <v>187</v>
      </c>
      <c r="I32" s="247" t="s">
        <v>188</v>
      </c>
      <c r="J32" s="247" t="s">
        <v>189</v>
      </c>
      <c r="K32" s="247">
        <v>0.64</v>
      </c>
      <c r="L32" s="90" t="s">
        <v>188</v>
      </c>
      <c r="M32" s="90" t="s">
        <v>69</v>
      </c>
      <c r="N32" s="90" t="s">
        <v>190</v>
      </c>
      <c r="O32" s="247">
        <v>0.70330000000000004</v>
      </c>
      <c r="P32" s="247">
        <v>1</v>
      </c>
      <c r="Q32" s="247">
        <v>1</v>
      </c>
      <c r="R32" s="247">
        <v>0.1</v>
      </c>
      <c r="S32" s="80" t="s">
        <v>186</v>
      </c>
      <c r="T32" s="80">
        <v>0</v>
      </c>
      <c r="U32" s="80" t="s">
        <v>191</v>
      </c>
      <c r="V32" s="247">
        <f>AVERAGE(Q32,R32,T32)</f>
        <v>0.3666666666666667</v>
      </c>
      <c r="W32" s="82" t="s">
        <v>186</v>
      </c>
      <c r="X32" s="82">
        <v>0</v>
      </c>
      <c r="Y32" s="82" t="s">
        <v>191</v>
      </c>
      <c r="Z32" s="187" t="s">
        <v>291</v>
      </c>
      <c r="AA32" s="187">
        <v>0</v>
      </c>
      <c r="AB32" s="198" t="s">
        <v>292</v>
      </c>
      <c r="AC32" s="80" t="s">
        <v>186</v>
      </c>
      <c r="AD32" s="80">
        <v>0</v>
      </c>
      <c r="AE32" s="153"/>
      <c r="AF32" s="286">
        <v>0</v>
      </c>
      <c r="AG32" s="85" t="s">
        <v>192</v>
      </c>
      <c r="AH32" s="86" t="s">
        <v>193</v>
      </c>
      <c r="AI32" s="90" t="s">
        <v>187</v>
      </c>
      <c r="AJ32" s="247" t="s">
        <v>188</v>
      </c>
      <c r="AK32" s="131" t="s">
        <v>189</v>
      </c>
      <c r="AL32" s="131"/>
      <c r="AM32" s="35"/>
    </row>
    <row r="33" spans="1:39" s="36" customFormat="1" ht="28.8" x14ac:dyDescent="0.3">
      <c r="A33" s="515"/>
      <c r="B33" s="493"/>
      <c r="C33" s="496"/>
      <c r="D33" s="109" t="s">
        <v>194</v>
      </c>
      <c r="E33" s="247">
        <v>0.02</v>
      </c>
      <c r="F33" s="90" t="s">
        <v>195</v>
      </c>
      <c r="G33" s="90" t="s">
        <v>195</v>
      </c>
      <c r="H33" s="90">
        <v>1</v>
      </c>
      <c r="I33" s="90">
        <v>2</v>
      </c>
      <c r="J33" s="90">
        <v>2</v>
      </c>
      <c r="K33" s="90" t="s">
        <v>196</v>
      </c>
      <c r="L33" s="90">
        <v>1</v>
      </c>
      <c r="M33" s="90">
        <v>1</v>
      </c>
      <c r="N33" s="90">
        <v>1</v>
      </c>
      <c r="O33" s="247">
        <v>1</v>
      </c>
      <c r="P33" s="247">
        <v>3</v>
      </c>
      <c r="Q33" s="90">
        <v>0</v>
      </c>
      <c r="R33" s="90">
        <v>0</v>
      </c>
      <c r="S33" s="132" t="s">
        <v>195</v>
      </c>
      <c r="T33" s="132">
        <v>0</v>
      </c>
      <c r="U33" s="133" t="s">
        <v>55</v>
      </c>
      <c r="V33" s="287">
        <v>0</v>
      </c>
      <c r="W33" s="134" t="s">
        <v>195</v>
      </c>
      <c r="X33" s="134">
        <v>0</v>
      </c>
      <c r="Y33" s="135" t="s">
        <v>55</v>
      </c>
      <c r="Z33" s="199" t="s">
        <v>195</v>
      </c>
      <c r="AA33" s="199">
        <v>1</v>
      </c>
      <c r="AB33" s="200" t="s">
        <v>293</v>
      </c>
      <c r="AC33" s="132" t="s">
        <v>195</v>
      </c>
      <c r="AD33" s="132">
        <v>1</v>
      </c>
      <c r="AE33" s="164" t="s">
        <v>294</v>
      </c>
      <c r="AF33" s="90" t="s">
        <v>182</v>
      </c>
      <c r="AG33" s="85" t="s">
        <v>197</v>
      </c>
      <c r="AH33" s="86" t="s">
        <v>180</v>
      </c>
      <c r="AI33" s="90">
        <v>1</v>
      </c>
      <c r="AJ33" s="90">
        <v>2</v>
      </c>
      <c r="AK33" s="93">
        <v>2</v>
      </c>
      <c r="AL33" s="93"/>
      <c r="AM33" s="35"/>
    </row>
    <row r="34" spans="1:39" x14ac:dyDescent="0.3">
      <c r="A34" s="515"/>
      <c r="B34" s="493"/>
      <c r="C34" s="496"/>
      <c r="D34" s="136" t="s">
        <v>198</v>
      </c>
      <c r="E34" s="137">
        <v>0.01</v>
      </c>
      <c r="F34" s="90" t="s">
        <v>199</v>
      </c>
      <c r="G34" s="90" t="s">
        <v>199</v>
      </c>
      <c r="H34" s="90" t="s">
        <v>199</v>
      </c>
      <c r="I34" s="90" t="s">
        <v>199</v>
      </c>
      <c r="J34" s="90" t="s">
        <v>199</v>
      </c>
      <c r="K34" s="90" t="s">
        <v>199</v>
      </c>
      <c r="L34" s="90" t="s">
        <v>199</v>
      </c>
      <c r="M34" s="90" t="s">
        <v>199</v>
      </c>
      <c r="N34" s="90" t="s">
        <v>199</v>
      </c>
      <c r="O34" s="90" t="s">
        <v>199</v>
      </c>
      <c r="P34" s="247">
        <v>1</v>
      </c>
      <c r="Q34" s="90" t="s">
        <v>199</v>
      </c>
      <c r="R34" s="90" t="s">
        <v>199</v>
      </c>
      <c r="S34" s="132" t="s">
        <v>199</v>
      </c>
      <c r="T34" s="132" t="s">
        <v>199</v>
      </c>
      <c r="U34" s="133" t="s">
        <v>55</v>
      </c>
      <c r="V34" s="90" t="s">
        <v>199</v>
      </c>
      <c r="W34" s="134" t="s">
        <v>199</v>
      </c>
      <c r="X34" s="134" t="s">
        <v>199</v>
      </c>
      <c r="Y34" s="135" t="s">
        <v>55</v>
      </c>
      <c r="Z34" s="199" t="s">
        <v>199</v>
      </c>
      <c r="AA34" s="199" t="s">
        <v>199</v>
      </c>
      <c r="AB34" s="201" t="s">
        <v>55</v>
      </c>
      <c r="AC34" s="132" t="s">
        <v>199</v>
      </c>
      <c r="AD34" s="132" t="s">
        <v>199</v>
      </c>
      <c r="AE34" s="133" t="s">
        <v>55</v>
      </c>
      <c r="AF34" s="90" t="s">
        <v>199</v>
      </c>
      <c r="AG34" s="106" t="s">
        <v>200</v>
      </c>
      <c r="AH34" s="107" t="s">
        <v>180</v>
      </c>
      <c r="AI34" s="90" t="s">
        <v>199</v>
      </c>
      <c r="AJ34" s="90" t="s">
        <v>199</v>
      </c>
      <c r="AK34" s="93" t="s">
        <v>199</v>
      </c>
      <c r="AL34" s="93"/>
      <c r="AM34" s="62"/>
    </row>
    <row r="35" spans="1:39" x14ac:dyDescent="0.3">
      <c r="A35" s="515"/>
      <c r="B35" s="493"/>
      <c r="C35" s="496"/>
      <c r="D35" s="481" t="s">
        <v>201</v>
      </c>
      <c r="E35" s="483">
        <v>0.02</v>
      </c>
      <c r="F35" s="483">
        <v>1</v>
      </c>
      <c r="G35" s="483">
        <v>1</v>
      </c>
      <c r="H35" s="390">
        <v>1</v>
      </c>
      <c r="I35" s="390">
        <v>1</v>
      </c>
      <c r="J35" s="390">
        <v>1</v>
      </c>
      <c r="K35" s="390">
        <v>1</v>
      </c>
      <c r="L35" s="390">
        <v>1</v>
      </c>
      <c r="M35" s="390">
        <v>1</v>
      </c>
      <c r="N35" s="390">
        <v>1</v>
      </c>
      <c r="O35" s="390">
        <v>1</v>
      </c>
      <c r="P35" s="390">
        <v>1</v>
      </c>
      <c r="Q35" s="487" t="s">
        <v>202</v>
      </c>
      <c r="R35" s="390">
        <v>1</v>
      </c>
      <c r="S35" s="388">
        <v>1</v>
      </c>
      <c r="T35" s="388">
        <v>1</v>
      </c>
      <c r="U35" s="388" t="s">
        <v>203</v>
      </c>
      <c r="V35" s="390">
        <v>1</v>
      </c>
      <c r="W35" s="485">
        <v>1</v>
      </c>
      <c r="X35" s="485">
        <v>1</v>
      </c>
      <c r="Y35" s="485" t="s">
        <v>203</v>
      </c>
      <c r="Z35" s="479">
        <v>1</v>
      </c>
      <c r="AA35" s="479">
        <v>1</v>
      </c>
      <c r="AB35" s="479" t="s">
        <v>203</v>
      </c>
      <c r="AC35" s="388">
        <v>1</v>
      </c>
      <c r="AD35" s="388">
        <v>1</v>
      </c>
      <c r="AE35" s="388" t="s">
        <v>203</v>
      </c>
      <c r="AF35" s="390">
        <v>1</v>
      </c>
      <c r="AG35" s="138" t="s">
        <v>204</v>
      </c>
      <c r="AH35" s="107"/>
      <c r="AI35" s="245">
        <v>1</v>
      </c>
      <c r="AJ35" s="245">
        <v>1</v>
      </c>
      <c r="AK35" s="139">
        <v>1</v>
      </c>
      <c r="AL35" s="139"/>
      <c r="AM35" s="62"/>
    </row>
    <row r="36" spans="1:39" x14ac:dyDescent="0.3">
      <c r="A36" s="515"/>
      <c r="B36" s="493"/>
      <c r="C36" s="496"/>
      <c r="D36" s="482"/>
      <c r="E36" s="484"/>
      <c r="F36" s="484"/>
      <c r="G36" s="484"/>
      <c r="H36" s="390"/>
      <c r="I36" s="390"/>
      <c r="J36" s="390"/>
      <c r="K36" s="390"/>
      <c r="L36" s="390"/>
      <c r="M36" s="390"/>
      <c r="N36" s="390"/>
      <c r="O36" s="390"/>
      <c r="P36" s="390"/>
      <c r="Q36" s="488"/>
      <c r="R36" s="390"/>
      <c r="S36" s="389"/>
      <c r="T36" s="389"/>
      <c r="U36" s="389"/>
      <c r="V36" s="390"/>
      <c r="W36" s="486"/>
      <c r="X36" s="486"/>
      <c r="Y36" s="486"/>
      <c r="Z36" s="480"/>
      <c r="AA36" s="480"/>
      <c r="AB36" s="480"/>
      <c r="AC36" s="389"/>
      <c r="AD36" s="389"/>
      <c r="AE36" s="389"/>
      <c r="AF36" s="390"/>
      <c r="AG36" s="140" t="s">
        <v>205</v>
      </c>
      <c r="AH36" s="107" t="s">
        <v>180</v>
      </c>
      <c r="AI36" s="141"/>
      <c r="AJ36" s="141"/>
      <c r="AK36" s="141"/>
      <c r="AL36" s="141"/>
      <c r="AM36" s="62"/>
    </row>
    <row r="37" spans="1:39" x14ac:dyDescent="0.3">
      <c r="A37" s="515"/>
      <c r="B37" s="493"/>
      <c r="C37" s="496"/>
      <c r="D37" s="481" t="s">
        <v>206</v>
      </c>
      <c r="E37" s="483">
        <v>0.05</v>
      </c>
      <c r="F37" s="385">
        <v>0</v>
      </c>
      <c r="G37" s="385">
        <v>0</v>
      </c>
      <c r="H37" s="385">
        <v>0</v>
      </c>
      <c r="I37" s="385">
        <v>0</v>
      </c>
      <c r="J37" s="385">
        <v>0</v>
      </c>
      <c r="K37" s="385">
        <v>0</v>
      </c>
      <c r="L37" s="385">
        <v>0</v>
      </c>
      <c r="M37" s="385">
        <v>0</v>
      </c>
      <c r="N37" s="385">
        <v>1</v>
      </c>
      <c r="O37" s="385">
        <v>1</v>
      </c>
      <c r="P37" s="470">
        <v>0</v>
      </c>
      <c r="Q37" s="385">
        <v>0</v>
      </c>
      <c r="R37" s="385">
        <v>0</v>
      </c>
      <c r="S37" s="464">
        <v>0</v>
      </c>
      <c r="T37" s="230"/>
      <c r="U37" s="230"/>
      <c r="V37" s="385">
        <v>0</v>
      </c>
      <c r="W37" s="391">
        <v>0</v>
      </c>
      <c r="X37" s="391">
        <v>0</v>
      </c>
      <c r="Y37" s="233"/>
      <c r="Z37" s="461">
        <v>0</v>
      </c>
      <c r="AA37" s="461">
        <v>1</v>
      </c>
      <c r="AB37" s="461" t="s">
        <v>295</v>
      </c>
      <c r="AC37" s="464">
        <v>0</v>
      </c>
      <c r="AD37" s="464">
        <v>0</v>
      </c>
      <c r="AE37" s="365" t="s">
        <v>55</v>
      </c>
      <c r="AF37" s="385" t="s">
        <v>320</v>
      </c>
      <c r="AG37" s="106" t="s">
        <v>207</v>
      </c>
      <c r="AH37" s="107" t="s">
        <v>180</v>
      </c>
      <c r="AI37" s="243">
        <v>0</v>
      </c>
      <c r="AJ37" s="243">
        <v>0</v>
      </c>
      <c r="AK37" s="142">
        <v>0</v>
      </c>
      <c r="AL37" s="393" t="s">
        <v>208</v>
      </c>
      <c r="AM37" s="395" t="s">
        <v>209</v>
      </c>
    </row>
    <row r="38" spans="1:39" x14ac:dyDescent="0.3">
      <c r="A38" s="515"/>
      <c r="B38" s="494"/>
      <c r="C38" s="497"/>
      <c r="D38" s="482"/>
      <c r="E38" s="484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472"/>
      <c r="Q38" s="387"/>
      <c r="R38" s="387"/>
      <c r="S38" s="367"/>
      <c r="T38" s="231">
        <v>0</v>
      </c>
      <c r="U38" s="72" t="s">
        <v>55</v>
      </c>
      <c r="V38" s="387"/>
      <c r="W38" s="392"/>
      <c r="X38" s="392"/>
      <c r="Y38" s="73" t="s">
        <v>55</v>
      </c>
      <c r="Z38" s="463"/>
      <c r="AA38" s="463"/>
      <c r="AB38" s="463"/>
      <c r="AC38" s="367"/>
      <c r="AD38" s="367"/>
      <c r="AE38" s="367"/>
      <c r="AF38" s="387"/>
      <c r="AG38" s="106" t="s">
        <v>210</v>
      </c>
      <c r="AH38" s="107" t="s">
        <v>180</v>
      </c>
      <c r="AI38" s="244"/>
      <c r="AJ38" s="244"/>
      <c r="AK38" s="143"/>
      <c r="AL38" s="394"/>
      <c r="AM38" s="396"/>
    </row>
    <row r="39" spans="1:39" s="36" customFormat="1" ht="30" customHeight="1" x14ac:dyDescent="0.3">
      <c r="A39" s="476" t="s">
        <v>211</v>
      </c>
      <c r="B39" s="454" t="s">
        <v>212</v>
      </c>
      <c r="C39" s="446" t="s">
        <v>213</v>
      </c>
      <c r="D39" s="477" t="s">
        <v>214</v>
      </c>
      <c r="E39" s="447">
        <v>0.04</v>
      </c>
      <c r="F39" s="361" t="s">
        <v>215</v>
      </c>
      <c r="G39" s="361" t="s">
        <v>215</v>
      </c>
      <c r="H39" s="361" t="s">
        <v>216</v>
      </c>
      <c r="I39" s="361" t="s">
        <v>217</v>
      </c>
      <c r="J39" s="361" t="s">
        <v>218</v>
      </c>
      <c r="K39" s="238" t="s">
        <v>219</v>
      </c>
      <c r="L39" s="238" t="s">
        <v>219</v>
      </c>
      <c r="M39" s="238" t="s">
        <v>219</v>
      </c>
      <c r="N39" s="238">
        <v>1</v>
      </c>
      <c r="O39" s="238">
        <v>1</v>
      </c>
      <c r="P39" s="238">
        <v>1</v>
      </c>
      <c r="Q39" s="358" t="s">
        <v>55</v>
      </c>
      <c r="R39" s="358">
        <v>0.9</v>
      </c>
      <c r="S39" s="355">
        <v>0.9</v>
      </c>
      <c r="T39" s="355">
        <v>0.9</v>
      </c>
      <c r="U39" s="397" t="s">
        <v>220</v>
      </c>
      <c r="V39" s="361">
        <f>AVERAGE(Q39,R39,T39)</f>
        <v>0.9</v>
      </c>
      <c r="W39" s="377">
        <v>0.9</v>
      </c>
      <c r="X39" s="377">
        <v>1</v>
      </c>
      <c r="Y39" s="468" t="s">
        <v>221</v>
      </c>
      <c r="Z39" s="379">
        <v>0.9</v>
      </c>
      <c r="AA39" s="379">
        <v>1</v>
      </c>
      <c r="AB39" s="465" t="s">
        <v>296</v>
      </c>
      <c r="AC39" s="355">
        <v>0.9</v>
      </c>
      <c r="AD39" s="355">
        <v>1</v>
      </c>
      <c r="AE39" s="397" t="s">
        <v>297</v>
      </c>
      <c r="AF39" s="238">
        <v>1</v>
      </c>
      <c r="AG39" s="144" t="s">
        <v>222</v>
      </c>
      <c r="AH39" s="145" t="s">
        <v>74</v>
      </c>
      <c r="AI39" s="361" t="s">
        <v>216</v>
      </c>
      <c r="AJ39" s="361" t="s">
        <v>217</v>
      </c>
      <c r="AK39" s="363" t="s">
        <v>218</v>
      </c>
      <c r="AL39" s="240"/>
      <c r="AM39" s="35"/>
    </row>
    <row r="40" spans="1:39" s="36" customFormat="1" ht="57.6" x14ac:dyDescent="0.3">
      <c r="A40" s="476"/>
      <c r="B40" s="455"/>
      <c r="C40" s="446"/>
      <c r="D40" s="478"/>
      <c r="E40" s="449"/>
      <c r="F40" s="362"/>
      <c r="G40" s="362"/>
      <c r="H40" s="362"/>
      <c r="I40" s="362"/>
      <c r="J40" s="362"/>
      <c r="K40" s="239"/>
      <c r="L40" s="239"/>
      <c r="M40" s="239"/>
      <c r="N40" s="239"/>
      <c r="O40" s="239"/>
      <c r="P40" s="239"/>
      <c r="Q40" s="362"/>
      <c r="R40" s="360"/>
      <c r="S40" s="357"/>
      <c r="T40" s="357"/>
      <c r="U40" s="419"/>
      <c r="V40" s="362"/>
      <c r="W40" s="378"/>
      <c r="X40" s="378"/>
      <c r="Y40" s="469"/>
      <c r="Z40" s="380"/>
      <c r="AA40" s="380"/>
      <c r="AB40" s="466"/>
      <c r="AC40" s="357"/>
      <c r="AD40" s="357"/>
      <c r="AE40" s="419"/>
      <c r="AF40" s="239" t="s">
        <v>296</v>
      </c>
      <c r="AG40" s="144" t="s">
        <v>223</v>
      </c>
      <c r="AH40" s="145"/>
      <c r="AI40" s="362"/>
      <c r="AJ40" s="362"/>
      <c r="AK40" s="364"/>
      <c r="AL40" s="241"/>
      <c r="AM40" s="35"/>
    </row>
    <row r="41" spans="1:39" s="36" customFormat="1" x14ac:dyDescent="0.3">
      <c r="A41" s="476"/>
      <c r="B41" s="455"/>
      <c r="C41" s="446"/>
      <c r="D41" s="222" t="s">
        <v>224</v>
      </c>
      <c r="E41" s="146">
        <v>0.02</v>
      </c>
      <c r="F41" s="242">
        <v>0.75</v>
      </c>
      <c r="G41" s="242">
        <v>0.75</v>
      </c>
      <c r="H41" s="147">
        <v>0.18179999999999999</v>
      </c>
      <c r="I41" s="147">
        <v>0.2727</v>
      </c>
      <c r="J41" s="147">
        <v>0.45450000000000002</v>
      </c>
      <c r="K41" s="147">
        <v>0.45450000000000002</v>
      </c>
      <c r="L41" s="147">
        <v>0.68179999999999996</v>
      </c>
      <c r="M41" s="147">
        <v>1</v>
      </c>
      <c r="N41" s="147">
        <v>1</v>
      </c>
      <c r="O41" s="147">
        <v>1</v>
      </c>
      <c r="P41" s="147">
        <v>1</v>
      </c>
      <c r="Q41" s="147">
        <v>1</v>
      </c>
      <c r="R41" s="147">
        <v>1</v>
      </c>
      <c r="S41" s="148" t="s">
        <v>55</v>
      </c>
      <c r="T41" s="148" t="s">
        <v>55</v>
      </c>
      <c r="U41" s="149" t="s">
        <v>225</v>
      </c>
      <c r="V41" s="242">
        <f>AVERAGE(Q41,R41,T41)</f>
        <v>1</v>
      </c>
      <c r="W41" s="150">
        <v>1</v>
      </c>
      <c r="X41" s="150">
        <v>1</v>
      </c>
      <c r="Y41" s="151"/>
      <c r="Z41" s="202">
        <v>1</v>
      </c>
      <c r="AA41" s="202">
        <v>1</v>
      </c>
      <c r="AB41" s="203" t="s">
        <v>298</v>
      </c>
      <c r="AC41" s="148">
        <v>1</v>
      </c>
      <c r="AD41" s="148">
        <v>0</v>
      </c>
      <c r="AE41" s="148" t="s">
        <v>55</v>
      </c>
      <c r="AF41" s="242">
        <f>AVERAGE(X41,AA41,AD41)</f>
        <v>0.66666666666666663</v>
      </c>
      <c r="AG41" s="144" t="s">
        <v>226</v>
      </c>
      <c r="AH41" s="145" t="s">
        <v>60</v>
      </c>
      <c r="AI41" s="242">
        <v>1</v>
      </c>
      <c r="AJ41" s="242">
        <v>1</v>
      </c>
      <c r="AK41" s="152">
        <v>1</v>
      </c>
      <c r="AL41" s="152"/>
      <c r="AM41" s="35"/>
    </row>
    <row r="42" spans="1:39" s="36" customFormat="1" x14ac:dyDescent="0.3">
      <c r="A42" s="476"/>
      <c r="B42" s="455"/>
      <c r="C42" s="446" t="s">
        <v>227</v>
      </c>
      <c r="D42" s="446" t="s">
        <v>228</v>
      </c>
      <c r="E42" s="447">
        <v>0.01</v>
      </c>
      <c r="F42" s="467" t="s">
        <v>229</v>
      </c>
      <c r="G42" s="467" t="s">
        <v>229</v>
      </c>
      <c r="H42" s="368">
        <v>0</v>
      </c>
      <c r="I42" s="368">
        <v>0</v>
      </c>
      <c r="J42" s="368">
        <v>3</v>
      </c>
      <c r="K42" s="368">
        <v>3</v>
      </c>
      <c r="L42" s="227"/>
      <c r="M42" s="227"/>
      <c r="N42" s="227"/>
      <c r="O42" s="227"/>
      <c r="P42" s="470">
        <v>0</v>
      </c>
      <c r="Q42" s="473">
        <v>0</v>
      </c>
      <c r="R42" s="234"/>
      <c r="S42" s="464">
        <v>0</v>
      </c>
      <c r="T42" s="464">
        <v>0</v>
      </c>
      <c r="U42" s="464" t="s">
        <v>230</v>
      </c>
      <c r="V42" s="227"/>
      <c r="W42" s="391">
        <v>0</v>
      </c>
      <c r="X42" s="391">
        <v>0</v>
      </c>
      <c r="Y42" s="391" t="s">
        <v>230</v>
      </c>
      <c r="Z42" s="461">
        <v>0</v>
      </c>
      <c r="AA42" s="461">
        <v>0</v>
      </c>
      <c r="AB42" s="461" t="s">
        <v>230</v>
      </c>
      <c r="AC42" s="464">
        <v>0</v>
      </c>
      <c r="AD42" s="464">
        <v>0</v>
      </c>
      <c r="AE42" s="365" t="s">
        <v>230</v>
      </c>
      <c r="AF42" s="368" t="s">
        <v>230</v>
      </c>
      <c r="AG42" s="144" t="s">
        <v>231</v>
      </c>
      <c r="AH42" s="145" t="s">
        <v>74</v>
      </c>
      <c r="AI42" s="368">
        <v>0</v>
      </c>
      <c r="AJ42" s="368">
        <v>0</v>
      </c>
      <c r="AK42" s="371">
        <v>3</v>
      </c>
      <c r="AL42" s="374" t="s">
        <v>232</v>
      </c>
      <c r="AM42" s="35" t="s">
        <v>233</v>
      </c>
    </row>
    <row r="43" spans="1:39" s="36" customFormat="1" ht="28.8" x14ac:dyDescent="0.3">
      <c r="A43" s="476"/>
      <c r="B43" s="455"/>
      <c r="C43" s="446"/>
      <c r="D43" s="446"/>
      <c r="E43" s="448"/>
      <c r="F43" s="467"/>
      <c r="G43" s="467"/>
      <c r="H43" s="369"/>
      <c r="I43" s="369"/>
      <c r="J43" s="369"/>
      <c r="K43" s="369"/>
      <c r="L43" s="228">
        <v>0</v>
      </c>
      <c r="M43" s="228">
        <v>0</v>
      </c>
      <c r="N43" s="228">
        <v>0</v>
      </c>
      <c r="O43" s="228">
        <v>7</v>
      </c>
      <c r="P43" s="471"/>
      <c r="Q43" s="474"/>
      <c r="R43" s="235">
        <v>0</v>
      </c>
      <c r="S43" s="366"/>
      <c r="T43" s="366"/>
      <c r="U43" s="366"/>
      <c r="V43" s="228">
        <v>0</v>
      </c>
      <c r="W43" s="460"/>
      <c r="X43" s="460"/>
      <c r="Y43" s="460"/>
      <c r="Z43" s="462"/>
      <c r="AA43" s="462"/>
      <c r="AB43" s="462"/>
      <c r="AC43" s="366"/>
      <c r="AD43" s="366"/>
      <c r="AE43" s="366"/>
      <c r="AF43" s="369"/>
      <c r="AG43" s="144" t="s">
        <v>234</v>
      </c>
      <c r="AH43" s="145" t="s">
        <v>74</v>
      </c>
      <c r="AI43" s="369"/>
      <c r="AJ43" s="369"/>
      <c r="AK43" s="372"/>
      <c r="AL43" s="375"/>
      <c r="AM43" s="35" t="s">
        <v>235</v>
      </c>
    </row>
    <row r="44" spans="1:39" s="36" customFormat="1" x14ac:dyDescent="0.3">
      <c r="A44" s="476"/>
      <c r="B44" s="455"/>
      <c r="C44" s="446"/>
      <c r="D44" s="446"/>
      <c r="E44" s="449"/>
      <c r="F44" s="467"/>
      <c r="G44" s="467"/>
      <c r="H44" s="370"/>
      <c r="I44" s="370"/>
      <c r="J44" s="370"/>
      <c r="K44" s="370"/>
      <c r="L44" s="229"/>
      <c r="M44" s="229"/>
      <c r="N44" s="229"/>
      <c r="O44" s="229"/>
      <c r="P44" s="472"/>
      <c r="Q44" s="475"/>
      <c r="R44" s="236"/>
      <c r="S44" s="367"/>
      <c r="T44" s="367"/>
      <c r="U44" s="367"/>
      <c r="V44" s="229"/>
      <c r="W44" s="392"/>
      <c r="X44" s="392"/>
      <c r="Y44" s="392"/>
      <c r="Z44" s="463"/>
      <c r="AA44" s="463"/>
      <c r="AB44" s="463"/>
      <c r="AC44" s="367"/>
      <c r="AD44" s="367"/>
      <c r="AE44" s="367"/>
      <c r="AF44" s="370"/>
      <c r="AG44" s="144" t="s">
        <v>236</v>
      </c>
      <c r="AH44" s="145" t="s">
        <v>74</v>
      </c>
      <c r="AI44" s="370"/>
      <c r="AJ44" s="370"/>
      <c r="AK44" s="373"/>
      <c r="AL44" s="376"/>
      <c r="AM44" s="35" t="s">
        <v>237</v>
      </c>
    </row>
    <row r="45" spans="1:39" s="36" customFormat="1" ht="28.8" x14ac:dyDescent="0.3">
      <c r="A45" s="476"/>
      <c r="B45" s="455"/>
      <c r="C45" s="446" t="s">
        <v>238</v>
      </c>
      <c r="D45" s="222" t="s">
        <v>239</v>
      </c>
      <c r="E45" s="146">
        <v>0.02</v>
      </c>
      <c r="F45" s="242">
        <v>1</v>
      </c>
      <c r="G45" s="242">
        <v>1</v>
      </c>
      <c r="H45" s="147">
        <v>0.89470000000000005</v>
      </c>
      <c r="I45" s="147">
        <v>0.9</v>
      </c>
      <c r="J45" s="147">
        <v>0.9</v>
      </c>
      <c r="K45" s="147">
        <v>0.9</v>
      </c>
      <c r="L45" s="147">
        <v>0.9</v>
      </c>
      <c r="M45" s="147">
        <v>1</v>
      </c>
      <c r="N45" s="147">
        <v>1</v>
      </c>
      <c r="O45" s="147">
        <v>1</v>
      </c>
      <c r="P45" s="242">
        <v>1</v>
      </c>
      <c r="Q45" s="242">
        <v>1</v>
      </c>
      <c r="R45" s="242">
        <v>1</v>
      </c>
      <c r="S45" s="153">
        <v>1</v>
      </c>
      <c r="T45" s="153">
        <v>1</v>
      </c>
      <c r="U45" s="153" t="s">
        <v>240</v>
      </c>
      <c r="V45" s="242">
        <v>1</v>
      </c>
      <c r="W45" s="154">
        <v>1</v>
      </c>
      <c r="X45" s="154">
        <v>1</v>
      </c>
      <c r="Y45" s="154" t="s">
        <v>240</v>
      </c>
      <c r="Z45" s="198">
        <v>1</v>
      </c>
      <c r="AA45" s="198">
        <v>1</v>
      </c>
      <c r="AB45" s="198" t="s">
        <v>240</v>
      </c>
      <c r="AC45" s="153">
        <v>1</v>
      </c>
      <c r="AD45" s="153">
        <v>1</v>
      </c>
      <c r="AE45" s="169" t="s">
        <v>240</v>
      </c>
      <c r="AF45" s="147">
        <v>1</v>
      </c>
      <c r="AG45" s="144" t="s">
        <v>241</v>
      </c>
      <c r="AH45" s="145" t="s">
        <v>74</v>
      </c>
      <c r="AI45" s="147">
        <v>0.89470000000000005</v>
      </c>
      <c r="AJ45" s="147">
        <v>0.9</v>
      </c>
      <c r="AK45" s="155">
        <v>0.9</v>
      </c>
      <c r="AL45" s="155"/>
      <c r="AM45" s="35"/>
    </row>
    <row r="46" spans="1:39" s="36" customFormat="1" ht="28.8" x14ac:dyDescent="0.3">
      <c r="A46" s="476"/>
      <c r="B46" s="456"/>
      <c r="C46" s="446"/>
      <c r="D46" s="222" t="s">
        <v>242</v>
      </c>
      <c r="E46" s="146">
        <v>0.03</v>
      </c>
      <c r="F46" s="224" t="s">
        <v>55</v>
      </c>
      <c r="G46" s="224" t="s">
        <v>55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7">
        <v>1</v>
      </c>
      <c r="P46" s="157">
        <v>1</v>
      </c>
      <c r="Q46" s="158">
        <v>0</v>
      </c>
      <c r="R46" s="158">
        <v>0</v>
      </c>
      <c r="S46" s="159">
        <v>0</v>
      </c>
      <c r="T46" s="159">
        <v>0</v>
      </c>
      <c r="U46" s="153" t="s">
        <v>240</v>
      </c>
      <c r="V46" s="158">
        <v>0</v>
      </c>
      <c r="W46" s="160">
        <v>0</v>
      </c>
      <c r="X46" s="160">
        <v>0</v>
      </c>
      <c r="Y46" s="154" t="s">
        <v>240</v>
      </c>
      <c r="Z46" s="204">
        <v>0</v>
      </c>
      <c r="AA46" s="204">
        <v>0</v>
      </c>
      <c r="AB46" s="198" t="s">
        <v>240</v>
      </c>
      <c r="AC46" s="159">
        <v>0</v>
      </c>
      <c r="AD46" s="159">
        <v>0</v>
      </c>
      <c r="AE46" s="169" t="s">
        <v>240</v>
      </c>
      <c r="AF46" s="158">
        <v>0</v>
      </c>
      <c r="AG46" s="144" t="s">
        <v>243</v>
      </c>
      <c r="AH46" s="145" t="s">
        <v>74</v>
      </c>
      <c r="AI46" s="156">
        <v>0</v>
      </c>
      <c r="AJ46" s="156">
        <v>0</v>
      </c>
      <c r="AK46" s="161">
        <v>0</v>
      </c>
      <c r="AL46" s="161"/>
      <c r="AM46" s="35"/>
    </row>
    <row r="47" spans="1:39" s="36" customFormat="1" ht="28.8" x14ac:dyDescent="0.3">
      <c r="A47" s="476"/>
      <c r="B47" s="454" t="s">
        <v>244</v>
      </c>
      <c r="C47" s="457" t="s">
        <v>245</v>
      </c>
      <c r="D47" s="222" t="s">
        <v>246</v>
      </c>
      <c r="E47" s="146">
        <v>0.03</v>
      </c>
      <c r="F47" s="224" t="s">
        <v>247</v>
      </c>
      <c r="G47" s="224" t="s">
        <v>247</v>
      </c>
      <c r="H47" s="224" t="s">
        <v>55</v>
      </c>
      <c r="I47" s="224" t="s">
        <v>55</v>
      </c>
      <c r="J47" s="224" t="s">
        <v>55</v>
      </c>
      <c r="K47" s="224" t="s">
        <v>55</v>
      </c>
      <c r="L47" s="224" t="s">
        <v>55</v>
      </c>
      <c r="M47" s="224" t="s">
        <v>248</v>
      </c>
      <c r="N47" s="162">
        <v>17</v>
      </c>
      <c r="O47" s="162">
        <v>17</v>
      </c>
      <c r="P47" s="163">
        <v>0</v>
      </c>
      <c r="Q47" s="162">
        <v>8</v>
      </c>
      <c r="R47" s="162">
        <v>0</v>
      </c>
      <c r="S47" s="164">
        <v>0</v>
      </c>
      <c r="T47" s="164">
        <v>18</v>
      </c>
      <c r="U47" s="164" t="s">
        <v>249</v>
      </c>
      <c r="V47" s="162">
        <f>Q47+R47+T47</f>
        <v>26</v>
      </c>
      <c r="W47" s="165">
        <v>0</v>
      </c>
      <c r="X47" s="165">
        <v>9</v>
      </c>
      <c r="Y47" s="165" t="s">
        <v>249</v>
      </c>
      <c r="Z47" s="200">
        <v>0</v>
      </c>
      <c r="AA47" s="200">
        <v>9</v>
      </c>
      <c r="AB47" s="200" t="s">
        <v>249</v>
      </c>
      <c r="AC47" s="164">
        <v>0</v>
      </c>
      <c r="AD47" s="164">
        <v>0</v>
      </c>
      <c r="AE47" s="164" t="s">
        <v>55</v>
      </c>
      <c r="AF47" s="162">
        <f>SUM(X47+AA47+AD47)</f>
        <v>18</v>
      </c>
      <c r="AG47" s="144" t="s">
        <v>250</v>
      </c>
      <c r="AH47" s="145" t="s">
        <v>74</v>
      </c>
      <c r="AI47" s="224" t="s">
        <v>55</v>
      </c>
      <c r="AJ47" s="224" t="s">
        <v>55</v>
      </c>
      <c r="AK47" s="166" t="s">
        <v>55</v>
      </c>
      <c r="AL47" s="167" t="s">
        <v>251</v>
      </c>
      <c r="AM47" s="35" t="s">
        <v>252</v>
      </c>
    </row>
    <row r="48" spans="1:39" s="36" customFormat="1" x14ac:dyDescent="0.3">
      <c r="A48" s="476"/>
      <c r="B48" s="455"/>
      <c r="C48" s="458"/>
      <c r="D48" s="222" t="s">
        <v>253</v>
      </c>
      <c r="E48" s="146">
        <v>0.02</v>
      </c>
      <c r="F48" s="224" t="s">
        <v>254</v>
      </c>
      <c r="G48" s="224" t="s">
        <v>254</v>
      </c>
      <c r="H48" s="224" t="s">
        <v>55</v>
      </c>
      <c r="I48" s="224" t="s">
        <v>55</v>
      </c>
      <c r="J48" s="224" t="s">
        <v>55</v>
      </c>
      <c r="K48" s="224" t="s">
        <v>55</v>
      </c>
      <c r="L48" s="224" t="s">
        <v>55</v>
      </c>
      <c r="M48" s="224" t="s">
        <v>255</v>
      </c>
      <c r="N48" s="224" t="s">
        <v>256</v>
      </c>
      <c r="O48" s="224" t="s">
        <v>256</v>
      </c>
      <c r="P48" s="168">
        <v>0</v>
      </c>
      <c r="Q48" s="223" t="s">
        <v>257</v>
      </c>
      <c r="R48" s="223" t="s">
        <v>55</v>
      </c>
      <c r="S48" s="169" t="s">
        <v>254</v>
      </c>
      <c r="T48" s="169" t="s">
        <v>258</v>
      </c>
      <c r="U48" s="169"/>
      <c r="V48" s="224" t="s">
        <v>321</v>
      </c>
      <c r="W48" s="170" t="s">
        <v>254</v>
      </c>
      <c r="X48" s="170" t="s">
        <v>255</v>
      </c>
      <c r="Y48" s="170"/>
      <c r="Z48" s="205" t="s">
        <v>55</v>
      </c>
      <c r="AA48" s="205" t="s">
        <v>55</v>
      </c>
      <c r="AB48" s="205"/>
      <c r="AC48" s="169" t="s">
        <v>55</v>
      </c>
      <c r="AD48" s="169" t="s">
        <v>55</v>
      </c>
      <c r="AE48" s="169" t="s">
        <v>55</v>
      </c>
      <c r="AF48" s="224" t="s">
        <v>255</v>
      </c>
      <c r="AG48" s="144" t="s">
        <v>259</v>
      </c>
      <c r="AH48" s="145" t="s">
        <v>74</v>
      </c>
      <c r="AI48" s="224" t="s">
        <v>55</v>
      </c>
      <c r="AJ48" s="224" t="s">
        <v>55</v>
      </c>
      <c r="AK48" s="166" t="s">
        <v>55</v>
      </c>
      <c r="AL48" s="171"/>
      <c r="AM48" s="35"/>
    </row>
    <row r="49" spans="1:39" s="36" customFormat="1" ht="28.8" x14ac:dyDescent="0.3">
      <c r="A49" s="476"/>
      <c r="B49" s="455"/>
      <c r="C49" s="459" t="s">
        <v>260</v>
      </c>
      <c r="D49" s="446" t="s">
        <v>261</v>
      </c>
      <c r="E49" s="447">
        <v>0.05</v>
      </c>
      <c r="F49" s="451" t="s">
        <v>262</v>
      </c>
      <c r="G49" s="451" t="s">
        <v>262</v>
      </c>
      <c r="H49" s="452" t="s">
        <v>263</v>
      </c>
      <c r="I49" s="358">
        <v>0.2</v>
      </c>
      <c r="J49" s="358">
        <v>0.4</v>
      </c>
      <c r="K49" s="358">
        <v>0.7</v>
      </c>
      <c r="L49" s="358">
        <v>0.5</v>
      </c>
      <c r="M49" s="358">
        <v>0.6</v>
      </c>
      <c r="N49" s="358">
        <v>0.7</v>
      </c>
      <c r="O49" s="358">
        <v>0.7</v>
      </c>
      <c r="P49" s="358">
        <v>0.7</v>
      </c>
      <c r="Q49" s="358">
        <v>1</v>
      </c>
      <c r="R49" s="358">
        <v>1</v>
      </c>
      <c r="S49" s="355">
        <v>1</v>
      </c>
      <c r="T49" s="355">
        <v>1</v>
      </c>
      <c r="U49" s="213"/>
      <c r="V49" s="358">
        <v>1</v>
      </c>
      <c r="W49" s="377">
        <v>1</v>
      </c>
      <c r="X49" s="377">
        <v>1</v>
      </c>
      <c r="Y49" s="216"/>
      <c r="Z49" s="379">
        <v>1</v>
      </c>
      <c r="AA49" s="379">
        <v>1</v>
      </c>
      <c r="AB49" s="210"/>
      <c r="AC49" s="355">
        <v>1</v>
      </c>
      <c r="AD49" s="355" t="s">
        <v>55</v>
      </c>
      <c r="AE49" s="213" t="s">
        <v>55</v>
      </c>
      <c r="AF49" s="358">
        <f>AVERAGE(X49,AA49,AD49)</f>
        <v>1</v>
      </c>
      <c r="AG49" s="144" t="s">
        <v>264</v>
      </c>
      <c r="AH49" s="145" t="s">
        <v>74</v>
      </c>
      <c r="AI49" s="452" t="s">
        <v>263</v>
      </c>
      <c r="AJ49" s="358">
        <v>0.2</v>
      </c>
      <c r="AK49" s="381">
        <v>0.4</v>
      </c>
      <c r="AL49" s="225"/>
      <c r="AM49" s="35"/>
    </row>
    <row r="50" spans="1:39" s="36" customFormat="1" x14ac:dyDescent="0.3">
      <c r="A50" s="476"/>
      <c r="B50" s="456"/>
      <c r="C50" s="459"/>
      <c r="D50" s="446"/>
      <c r="E50" s="449"/>
      <c r="F50" s="451"/>
      <c r="G50" s="451"/>
      <c r="H50" s="453"/>
      <c r="I50" s="360"/>
      <c r="J50" s="360"/>
      <c r="K50" s="453"/>
      <c r="L50" s="360"/>
      <c r="M50" s="360"/>
      <c r="N50" s="360"/>
      <c r="O50" s="360"/>
      <c r="P50" s="453"/>
      <c r="Q50" s="360"/>
      <c r="R50" s="360"/>
      <c r="S50" s="357"/>
      <c r="T50" s="357"/>
      <c r="U50" s="215"/>
      <c r="V50" s="360"/>
      <c r="W50" s="378"/>
      <c r="X50" s="378"/>
      <c r="Y50" s="218"/>
      <c r="Z50" s="380"/>
      <c r="AA50" s="380"/>
      <c r="AB50" s="212"/>
      <c r="AC50" s="357"/>
      <c r="AD50" s="357"/>
      <c r="AE50" s="215"/>
      <c r="AF50" s="360"/>
      <c r="AG50" s="144" t="s">
        <v>265</v>
      </c>
      <c r="AH50" s="145" t="s">
        <v>79</v>
      </c>
      <c r="AI50" s="453"/>
      <c r="AJ50" s="360"/>
      <c r="AK50" s="382"/>
      <c r="AL50" s="226"/>
      <c r="AM50" s="35"/>
    </row>
    <row r="51" spans="1:39" s="36" customFormat="1" x14ac:dyDescent="0.3">
      <c r="A51" s="476"/>
      <c r="B51" s="444" t="s">
        <v>266</v>
      </c>
      <c r="C51" s="445" t="s">
        <v>267</v>
      </c>
      <c r="D51" s="446" t="s">
        <v>268</v>
      </c>
      <c r="E51" s="447">
        <v>0.03</v>
      </c>
      <c r="F51" s="450">
        <v>1</v>
      </c>
      <c r="G51" s="450">
        <v>1</v>
      </c>
      <c r="H51" s="358">
        <v>0.5</v>
      </c>
      <c r="I51" s="358">
        <v>0.65</v>
      </c>
      <c r="J51" s="358">
        <v>0.7</v>
      </c>
      <c r="K51" s="358">
        <v>0.7</v>
      </c>
      <c r="L51" s="219"/>
      <c r="M51" s="219"/>
      <c r="N51" s="219"/>
      <c r="O51" s="219"/>
      <c r="P51" s="358">
        <v>0.95</v>
      </c>
      <c r="Q51" s="358">
        <v>0.98</v>
      </c>
      <c r="R51" s="219"/>
      <c r="S51" s="355">
        <v>1</v>
      </c>
      <c r="T51" s="355">
        <v>1</v>
      </c>
      <c r="U51" s="355" t="s">
        <v>269</v>
      </c>
      <c r="V51" s="219"/>
      <c r="W51" s="377">
        <v>1</v>
      </c>
      <c r="X51" s="377">
        <v>1</v>
      </c>
      <c r="Y51" s="377" t="s">
        <v>269</v>
      </c>
      <c r="Z51" s="379">
        <v>1</v>
      </c>
      <c r="AA51" s="379">
        <v>1</v>
      </c>
      <c r="AB51" s="379" t="s">
        <v>269</v>
      </c>
      <c r="AC51" s="355">
        <v>1</v>
      </c>
      <c r="AD51" s="355" t="s">
        <v>55</v>
      </c>
      <c r="AE51" s="355" t="s">
        <v>55</v>
      </c>
      <c r="AF51" s="358">
        <f>AVERAGE(X51,AA51,AD51)</f>
        <v>1</v>
      </c>
      <c r="AG51" s="144" t="s">
        <v>270</v>
      </c>
      <c r="AH51" s="145" t="s">
        <v>271</v>
      </c>
      <c r="AI51" s="223">
        <v>1</v>
      </c>
      <c r="AJ51" s="223">
        <v>1</v>
      </c>
      <c r="AK51" s="172">
        <v>1</v>
      </c>
      <c r="AL51" s="172"/>
      <c r="AM51" s="35"/>
    </row>
    <row r="52" spans="1:39" x14ac:dyDescent="0.3">
      <c r="A52" s="476"/>
      <c r="B52" s="444"/>
      <c r="C52" s="445"/>
      <c r="D52" s="446"/>
      <c r="E52" s="448"/>
      <c r="F52" s="451"/>
      <c r="G52" s="451"/>
      <c r="H52" s="359"/>
      <c r="I52" s="359"/>
      <c r="J52" s="359"/>
      <c r="K52" s="359"/>
      <c r="L52" s="220">
        <v>0.8</v>
      </c>
      <c r="M52" s="220">
        <v>0.9</v>
      </c>
      <c r="N52" s="220">
        <v>0.95</v>
      </c>
      <c r="O52" s="220">
        <v>0.95</v>
      </c>
      <c r="P52" s="359"/>
      <c r="Q52" s="359"/>
      <c r="R52" s="220">
        <v>1</v>
      </c>
      <c r="S52" s="356"/>
      <c r="T52" s="356"/>
      <c r="U52" s="356"/>
      <c r="V52" s="220"/>
      <c r="W52" s="442"/>
      <c r="X52" s="442"/>
      <c r="Y52" s="442"/>
      <c r="Z52" s="443"/>
      <c r="AA52" s="443"/>
      <c r="AB52" s="443"/>
      <c r="AC52" s="356"/>
      <c r="AD52" s="356"/>
      <c r="AE52" s="356"/>
      <c r="AF52" s="359"/>
      <c r="AG52" s="144" t="s">
        <v>272</v>
      </c>
      <c r="AH52" s="145" t="s">
        <v>74</v>
      </c>
      <c r="AI52" s="223">
        <v>1</v>
      </c>
      <c r="AJ52" s="223">
        <v>1</v>
      </c>
      <c r="AK52" s="172">
        <v>1</v>
      </c>
      <c r="AL52" s="172"/>
      <c r="AM52" s="62"/>
    </row>
    <row r="53" spans="1:39" ht="28.8" x14ac:dyDescent="0.3">
      <c r="A53" s="476"/>
      <c r="B53" s="444"/>
      <c r="C53" s="445"/>
      <c r="D53" s="446"/>
      <c r="E53" s="449"/>
      <c r="F53" s="451"/>
      <c r="G53" s="451"/>
      <c r="H53" s="360"/>
      <c r="I53" s="360"/>
      <c r="J53" s="360"/>
      <c r="K53" s="360"/>
      <c r="L53" s="221"/>
      <c r="M53" s="221"/>
      <c r="N53" s="221"/>
      <c r="O53" s="221"/>
      <c r="P53" s="360"/>
      <c r="Q53" s="360"/>
      <c r="R53" s="221"/>
      <c r="S53" s="357"/>
      <c r="T53" s="357"/>
      <c r="U53" s="357"/>
      <c r="V53" s="221">
        <f>AVERAGE(Q51,R52,T51)</f>
        <v>0.99333333333333329</v>
      </c>
      <c r="W53" s="378"/>
      <c r="X53" s="378"/>
      <c r="Y53" s="378"/>
      <c r="Z53" s="380"/>
      <c r="AA53" s="380"/>
      <c r="AB53" s="380"/>
      <c r="AC53" s="357"/>
      <c r="AD53" s="357"/>
      <c r="AE53" s="357"/>
      <c r="AF53" s="360"/>
      <c r="AG53" s="144" t="s">
        <v>273</v>
      </c>
      <c r="AH53" s="145" t="s">
        <v>74</v>
      </c>
      <c r="AI53" s="223">
        <v>0.5</v>
      </c>
      <c r="AJ53" s="223">
        <v>0.65</v>
      </c>
      <c r="AK53" s="172">
        <v>0.7</v>
      </c>
      <c r="AL53" s="172"/>
      <c r="AM53" s="62"/>
    </row>
  </sheetData>
  <mergeCells count="361">
    <mergeCell ref="K4:K5"/>
    <mergeCell ref="O4:O5"/>
    <mergeCell ref="P4:P5"/>
    <mergeCell ref="S4:U4"/>
    <mergeCell ref="A1:A2"/>
    <mergeCell ref="A4:A5"/>
    <mergeCell ref="B4:C5"/>
    <mergeCell ref="D4:D5"/>
    <mergeCell ref="E4:E5"/>
    <mergeCell ref="F4:F5"/>
    <mergeCell ref="G4:G5"/>
    <mergeCell ref="H4:J4"/>
    <mergeCell ref="B1:AG2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11:A18"/>
    <mergeCell ref="B11:B18"/>
    <mergeCell ref="C11:C14"/>
    <mergeCell ref="D11:D13"/>
    <mergeCell ref="E11:E13"/>
    <mergeCell ref="F11:F13"/>
    <mergeCell ref="G11:G13"/>
    <mergeCell ref="H11:H13"/>
    <mergeCell ref="Y7:Y8"/>
    <mergeCell ref="S7:S8"/>
    <mergeCell ref="T7:T8"/>
    <mergeCell ref="U7:U8"/>
    <mergeCell ref="V7:V8"/>
    <mergeCell ref="W7:W8"/>
    <mergeCell ref="X7:X8"/>
    <mergeCell ref="M7:M8"/>
    <mergeCell ref="N7:N8"/>
    <mergeCell ref="A6:A10"/>
    <mergeCell ref="B7:B10"/>
    <mergeCell ref="C7:C10"/>
    <mergeCell ref="D7:D8"/>
    <mergeCell ref="E7:E8"/>
    <mergeCell ref="F7:F8"/>
    <mergeCell ref="O7:O8"/>
    <mergeCell ref="C15:C18"/>
    <mergeCell ref="D15:D17"/>
    <mergeCell ref="E15:E17"/>
    <mergeCell ref="F15:F17"/>
    <mergeCell ref="G15:G17"/>
    <mergeCell ref="U11:U13"/>
    <mergeCell ref="V11:V13"/>
    <mergeCell ref="W11:W13"/>
    <mergeCell ref="X11:X13"/>
    <mergeCell ref="I11:I13"/>
    <mergeCell ref="K11:K13"/>
    <mergeCell ref="Q11:Q13"/>
    <mergeCell ref="R11:R13"/>
    <mergeCell ref="S11:S13"/>
    <mergeCell ref="T11:T13"/>
    <mergeCell ref="R15:R17"/>
    <mergeCell ref="H15:H17"/>
    <mergeCell ref="K15:K17"/>
    <mergeCell ref="Q15:Q17"/>
    <mergeCell ref="H21:H22"/>
    <mergeCell ref="I21:I22"/>
    <mergeCell ref="J21:J22"/>
    <mergeCell ref="K21:K22"/>
    <mergeCell ref="L21:L22"/>
    <mergeCell ref="M21:M22"/>
    <mergeCell ref="L19:L20"/>
    <mergeCell ref="M19:M20"/>
    <mergeCell ref="N19:N20"/>
    <mergeCell ref="O19:O20"/>
    <mergeCell ref="P19:P20"/>
    <mergeCell ref="A19:A38"/>
    <mergeCell ref="B19:B24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AD19:AD20"/>
    <mergeCell ref="Q19:Q20"/>
    <mergeCell ref="AI21:AI22"/>
    <mergeCell ref="D23:D24"/>
    <mergeCell ref="E23:E24"/>
    <mergeCell ref="B25:B28"/>
    <mergeCell ref="C25:C28"/>
    <mergeCell ref="Z21:Z22"/>
    <mergeCell ref="AA21:AA22"/>
    <mergeCell ref="AB21:AB22"/>
    <mergeCell ref="AC21:AC22"/>
    <mergeCell ref="AD21:AD22"/>
    <mergeCell ref="T21:T22"/>
    <mergeCell ref="U21:U22"/>
    <mergeCell ref="V21:V22"/>
    <mergeCell ref="W21:W22"/>
    <mergeCell ref="X21:X22"/>
    <mergeCell ref="Y21:Y22"/>
    <mergeCell ref="N21:N22"/>
    <mergeCell ref="O21:O22"/>
    <mergeCell ref="AI19:AI20"/>
    <mergeCell ref="C21:C24"/>
    <mergeCell ref="D21:D22"/>
    <mergeCell ref="E21:E22"/>
    <mergeCell ref="P21:P22"/>
    <mergeCell ref="Q21:Q22"/>
    <mergeCell ref="R21:R22"/>
    <mergeCell ref="S21:S22"/>
    <mergeCell ref="B29:B38"/>
    <mergeCell ref="C29:C38"/>
    <mergeCell ref="D29:D31"/>
    <mergeCell ref="E29:E31"/>
    <mergeCell ref="F29:F31"/>
    <mergeCell ref="G29:G31"/>
    <mergeCell ref="S29:S31"/>
    <mergeCell ref="D35:D36"/>
    <mergeCell ref="E35:E36"/>
    <mergeCell ref="F35:F36"/>
    <mergeCell ref="G35:G36"/>
    <mergeCell ref="H35:H36"/>
    <mergeCell ref="I35:I36"/>
    <mergeCell ref="F21:F22"/>
    <mergeCell ref="G21:G22"/>
    <mergeCell ref="D37:D38"/>
    <mergeCell ref="E37:E38"/>
    <mergeCell ref="F37:F38"/>
    <mergeCell ref="G37:G38"/>
    <mergeCell ref="H37:H38"/>
    <mergeCell ref="I37:I38"/>
    <mergeCell ref="J37:J38"/>
    <mergeCell ref="V35:V36"/>
    <mergeCell ref="W35:W36"/>
    <mergeCell ref="P35:P36"/>
    <mergeCell ref="Q35:Q36"/>
    <mergeCell ref="R35:R36"/>
    <mergeCell ref="T35:T36"/>
    <mergeCell ref="U35:U36"/>
    <mergeCell ref="J35:J36"/>
    <mergeCell ref="K35:K36"/>
    <mergeCell ref="L35:L36"/>
    <mergeCell ref="M35:M36"/>
    <mergeCell ref="N35:N36"/>
    <mergeCell ref="O35:O36"/>
    <mergeCell ref="S35:S36"/>
    <mergeCell ref="Q37:Q38"/>
    <mergeCell ref="R37:R38"/>
    <mergeCell ref="S37:S38"/>
    <mergeCell ref="V37:V38"/>
    <mergeCell ref="W37:W38"/>
    <mergeCell ref="K37:K38"/>
    <mergeCell ref="L37:L38"/>
    <mergeCell ref="AA29:AA31"/>
    <mergeCell ref="M37:M38"/>
    <mergeCell ref="N37:N38"/>
    <mergeCell ref="O37:O38"/>
    <mergeCell ref="P37:P38"/>
    <mergeCell ref="X35:X36"/>
    <mergeCell ref="Y35:Y36"/>
    <mergeCell ref="Z35:Z36"/>
    <mergeCell ref="AA35:AA36"/>
    <mergeCell ref="V29:V31"/>
    <mergeCell ref="W29:W31"/>
    <mergeCell ref="X29:X31"/>
    <mergeCell ref="Y29:Y31"/>
    <mergeCell ref="Z29:Z31"/>
    <mergeCell ref="T29:T31"/>
    <mergeCell ref="U29:U31"/>
    <mergeCell ref="R39:R40"/>
    <mergeCell ref="A39:A53"/>
    <mergeCell ref="B39:B46"/>
    <mergeCell ref="C39:C41"/>
    <mergeCell ref="D39:D40"/>
    <mergeCell ref="E39:E40"/>
    <mergeCell ref="F39:F40"/>
    <mergeCell ref="G39:G40"/>
    <mergeCell ref="H39:H40"/>
    <mergeCell ref="I39:I40"/>
    <mergeCell ref="AC39:AC40"/>
    <mergeCell ref="AD39:AD40"/>
    <mergeCell ref="AI39:AI40"/>
    <mergeCell ref="AA39:AA40"/>
    <mergeCell ref="AB39:AB40"/>
    <mergeCell ref="AI42:AI44"/>
    <mergeCell ref="AE39:AE40"/>
    <mergeCell ref="C42:C44"/>
    <mergeCell ref="D42:D44"/>
    <mergeCell ref="E42:E44"/>
    <mergeCell ref="F42:F44"/>
    <mergeCell ref="G42:G44"/>
    <mergeCell ref="W39:W40"/>
    <mergeCell ref="X39:X40"/>
    <mergeCell ref="Y39:Y40"/>
    <mergeCell ref="Z39:Z40"/>
    <mergeCell ref="J39:J40"/>
    <mergeCell ref="Q39:Q40"/>
    <mergeCell ref="S39:S40"/>
    <mergeCell ref="T39:T40"/>
    <mergeCell ref="U39:U40"/>
    <mergeCell ref="V39:V40"/>
    <mergeCell ref="J42:J44"/>
    <mergeCell ref="K42:K44"/>
    <mergeCell ref="C45:C46"/>
    <mergeCell ref="B47:B50"/>
    <mergeCell ref="C47:C48"/>
    <mergeCell ref="C49:C50"/>
    <mergeCell ref="D49:D50"/>
    <mergeCell ref="E49:E50"/>
    <mergeCell ref="Y42:Y44"/>
    <mergeCell ref="Z42:Z44"/>
    <mergeCell ref="AA42:AA44"/>
    <mergeCell ref="S42:S44"/>
    <mergeCell ref="T42:T44"/>
    <mergeCell ref="U42:U44"/>
    <mergeCell ref="W42:W44"/>
    <mergeCell ref="X42:X44"/>
    <mergeCell ref="H42:H44"/>
    <mergeCell ref="I42:I44"/>
    <mergeCell ref="L49:L50"/>
    <mergeCell ref="M49:M50"/>
    <mergeCell ref="N49:N50"/>
    <mergeCell ref="P42:P44"/>
    <mergeCell ref="Q42:Q44"/>
    <mergeCell ref="B51:B53"/>
    <mergeCell ref="C51:C53"/>
    <mergeCell ref="D51:D53"/>
    <mergeCell ref="E51:E53"/>
    <mergeCell ref="F51:F53"/>
    <mergeCell ref="G51:G53"/>
    <mergeCell ref="Z49:Z50"/>
    <mergeCell ref="AC49:AC50"/>
    <mergeCell ref="AI49:AI50"/>
    <mergeCell ref="R49:R50"/>
    <mergeCell ref="S49:S50"/>
    <mergeCell ref="T49:T50"/>
    <mergeCell ref="V49:V50"/>
    <mergeCell ref="W49:W50"/>
    <mergeCell ref="O49:O50"/>
    <mergeCell ref="P49:P50"/>
    <mergeCell ref="Q49:Q50"/>
    <mergeCell ref="F49:F50"/>
    <mergeCell ref="G49:G50"/>
    <mergeCell ref="H49:H50"/>
    <mergeCell ref="I49:I50"/>
    <mergeCell ref="J49:J50"/>
    <mergeCell ref="K49:K50"/>
    <mergeCell ref="S51:S53"/>
    <mergeCell ref="T51:T53"/>
    <mergeCell ref="U51:U53"/>
    <mergeCell ref="W51:W53"/>
    <mergeCell ref="X51:X53"/>
    <mergeCell ref="H51:H53"/>
    <mergeCell ref="I51:I53"/>
    <mergeCell ref="J51:J53"/>
    <mergeCell ref="K51:K53"/>
    <mergeCell ref="P51:P53"/>
    <mergeCell ref="Q51:Q53"/>
    <mergeCell ref="AH1:AH2"/>
    <mergeCell ref="V4:V5"/>
    <mergeCell ref="W4:Y4"/>
    <mergeCell ref="Z4:AB4"/>
    <mergeCell ref="AC4:AE4"/>
    <mergeCell ref="AG4:AG5"/>
    <mergeCell ref="AH4:AH5"/>
    <mergeCell ref="AI4:AK4"/>
    <mergeCell ref="AL4:AL5"/>
    <mergeCell ref="AF4:AF5"/>
    <mergeCell ref="AM4:AM5"/>
    <mergeCell ref="AE7:AE8"/>
    <mergeCell ref="AF7:AF8"/>
    <mergeCell ref="AI7:AI8"/>
    <mergeCell ref="AJ7:AJ8"/>
    <mergeCell ref="AE11:AE13"/>
    <mergeCell ref="AF11:AF13"/>
    <mergeCell ref="AJ11:AJ13"/>
    <mergeCell ref="V15:V17"/>
    <mergeCell ref="AI15:AI17"/>
    <mergeCell ref="AA11:AA13"/>
    <mergeCell ref="AB11:AB13"/>
    <mergeCell ref="AC11:AC13"/>
    <mergeCell ref="AD11:AD13"/>
    <mergeCell ref="Y11:Y13"/>
    <mergeCell ref="Z11:Z13"/>
    <mergeCell ref="Z7:Z8"/>
    <mergeCell ref="AA7:AA8"/>
    <mergeCell ref="AB7:AB8"/>
    <mergeCell ref="AC7:AC8"/>
    <mergeCell ref="AD7:AD8"/>
    <mergeCell ref="AE19:AE20"/>
    <mergeCell ref="AF19:AF20"/>
    <mergeCell ref="AK19:AK20"/>
    <mergeCell ref="AL19:AL20"/>
    <mergeCell ref="AE21:AE22"/>
    <mergeCell ref="AF21:AF22"/>
    <mergeCell ref="AJ21:AJ22"/>
    <mergeCell ref="AK21:AK22"/>
    <mergeCell ref="AL26:AL27"/>
    <mergeCell ref="AJ19:AJ20"/>
    <mergeCell ref="AM26:AM27"/>
    <mergeCell ref="AE29:AE31"/>
    <mergeCell ref="AF29:AF31"/>
    <mergeCell ref="AE35:AE36"/>
    <mergeCell ref="AF35:AF36"/>
    <mergeCell ref="X37:X38"/>
    <mergeCell ref="AE37:AE38"/>
    <mergeCell ref="AF37:AF38"/>
    <mergeCell ref="AL37:AL38"/>
    <mergeCell ref="AM37:AM38"/>
    <mergeCell ref="Z37:Z38"/>
    <mergeCell ref="AA37:AA38"/>
    <mergeCell ref="AB37:AB38"/>
    <mergeCell ref="AC37:AC38"/>
    <mergeCell ref="AD37:AD38"/>
    <mergeCell ref="AB35:AB36"/>
    <mergeCell ref="AC35:AC36"/>
    <mergeCell ref="AD35:AD36"/>
    <mergeCell ref="AB29:AB31"/>
    <mergeCell ref="AC29:AC31"/>
    <mergeCell ref="AD29:AD31"/>
    <mergeCell ref="AE51:AE53"/>
    <mergeCell ref="AF51:AF53"/>
    <mergeCell ref="AJ39:AJ40"/>
    <mergeCell ref="AK39:AK40"/>
    <mergeCell ref="AE42:AE44"/>
    <mergeCell ref="AF42:AF44"/>
    <mergeCell ref="AK42:AK44"/>
    <mergeCell ref="AL42:AL44"/>
    <mergeCell ref="X49:X50"/>
    <mergeCell ref="AA49:AA50"/>
    <mergeCell ref="AD49:AD50"/>
    <mergeCell ref="AF49:AF50"/>
    <mergeCell ref="AJ49:AJ50"/>
    <mergeCell ref="AK49:AK50"/>
    <mergeCell ref="Y51:Y53"/>
    <mergeCell ref="Z51:Z53"/>
    <mergeCell ref="AA51:AA53"/>
    <mergeCell ref="AB51:AB53"/>
    <mergeCell ref="AC51:AC53"/>
    <mergeCell ref="AD51:AD53"/>
    <mergeCell ref="AJ42:AJ44"/>
    <mergeCell ref="AB42:AB44"/>
    <mergeCell ref="AC42:AC44"/>
    <mergeCell ref="AD42:AD4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Analisa Resiko HCGA 2023</vt:lpstr>
      <vt:lpstr>BCS HCGA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Diah</cp:lastModifiedBy>
  <cp:lastPrinted>2019-11-10T13:09:13Z</cp:lastPrinted>
  <dcterms:created xsi:type="dcterms:W3CDTF">2016-06-27T08:33:16Z</dcterms:created>
  <dcterms:modified xsi:type="dcterms:W3CDTF">2024-02-16T01:38:20Z</dcterms:modified>
</cp:coreProperties>
</file>