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1. Internal Audit\6. Rapat Tinjauan Manajemen\2025\1. Semester 1\Data Pelengkap\"/>
    </mc:Choice>
  </mc:AlternateContent>
  <xr:revisionPtr revIDLastSave="0" documentId="13_ncr:1_{48A12336-A5DF-4ABC-8518-FFDE6BEEC5B6}" xr6:coauthVersionLast="47" xr6:coauthVersionMax="47" xr10:uidLastSave="{00000000-0000-0000-0000-000000000000}"/>
  <bookViews>
    <workbookView xWindow="-108" yWindow="-108" windowWidth="23256" windowHeight="12456" tabRatio="920" xr2:uid="{00000000-000D-0000-FFFF-FFFF00000000}"/>
  </bookViews>
  <sheets>
    <sheet name="REKAP NILAI" sheetId="2" r:id="rId1"/>
    <sheet name="Sheet1" sheetId="89" r:id="rId2"/>
    <sheet name="SRIREJEKI" sheetId="3" r:id="rId3"/>
    <sheet name="ISTW" sheetId="45" r:id="rId4"/>
    <sheet name="POSCO" sheetId="46" r:id="rId5"/>
    <sheet name="CONEX" sheetId="47" r:id="rId6"/>
    <sheet name="MWS" sheetId="48" r:id="rId7"/>
    <sheet name="DAEKAN" sheetId="49" r:id="rId8"/>
    <sheet name="MATSUYA" sheetId="50" r:id="rId9"/>
    <sheet name="UNGGUL" sheetId="51" r:id="rId10"/>
    <sheet name="MARGA" sheetId="52" r:id="rId11"/>
    <sheet name="TECHNOWOOD" sheetId="53" r:id="rId12"/>
    <sheet name="ROYAL" sheetId="54" r:id="rId13"/>
    <sheet name="TSJ" sheetId="55" r:id="rId14"/>
    <sheet name="TJIKKO" sheetId="56" r:id="rId15"/>
    <sheet name="ERLANGGA" sheetId="57" r:id="rId16"/>
    <sheet name="ARMSTRONG" sheetId="58" r:id="rId17"/>
    <sheet name="IMAI" sheetId="59" r:id="rId18"/>
    <sheet name="SANTO" sheetId="60" r:id="rId19"/>
    <sheet name="POLYNDO" sheetId="61" r:id="rId20"/>
    <sheet name="HADI" sheetId="62" r:id="rId21"/>
    <sheet name="CMI" sheetId="63" r:id="rId22"/>
    <sheet name="DKP" sheetId="64" r:id="rId23"/>
    <sheet name="ARTEK" sheetId="65" r:id="rId24"/>
    <sheet name="TRIJAYA" sheetId="66" r:id="rId25"/>
    <sheet name="GARMET" sheetId="67" r:id="rId26"/>
    <sheet name="GINSA" sheetId="68" r:id="rId27"/>
    <sheet name="MEGA" sheetId="69" r:id="rId28"/>
    <sheet name="ATEJA" sheetId="70" r:id="rId29"/>
    <sheet name="SC" sheetId="71" r:id="rId30"/>
    <sheet name="MEIWA" sheetId="72" r:id="rId31"/>
    <sheet name="STERLING" sheetId="78" r:id="rId32"/>
    <sheet name="AKZO" sheetId="79" r:id="rId33"/>
    <sheet name="CG" sheetId="80" r:id="rId34"/>
    <sheet name="SMP" sheetId="81" r:id="rId35"/>
    <sheet name="HMS" sheetId="82" r:id="rId36"/>
    <sheet name="HINANI" sheetId="83" r:id="rId37"/>
    <sheet name="RAJAWALI" sheetId="84" r:id="rId38"/>
    <sheet name="NUMAN" sheetId="85" r:id="rId39"/>
    <sheet name="BAHTERA" sheetId="86" r:id="rId40"/>
    <sheet name="RCA" sheetId="87" r:id="rId41"/>
    <sheet name="TRISONS" sheetId="88" r:id="rId42"/>
  </sheets>
  <definedNames>
    <definedName name="_xlnm._FilterDatabase" localSheetId="32" hidden="1">AKZO!#REF!</definedName>
    <definedName name="_xlnm._FilterDatabase" localSheetId="16" hidden="1">ARMSTRONG!#REF!</definedName>
    <definedName name="_xlnm._FilterDatabase" localSheetId="23" hidden="1">ARTEK!#REF!</definedName>
    <definedName name="_xlnm._FilterDatabase" localSheetId="28" hidden="1">ATEJA!#REF!</definedName>
    <definedName name="_xlnm._FilterDatabase" localSheetId="39" hidden="1">BAHTERA!#REF!</definedName>
    <definedName name="_xlnm._FilterDatabase" localSheetId="33" hidden="1">CG!#REF!</definedName>
    <definedName name="_xlnm._FilterDatabase" localSheetId="21" hidden="1">CMI!#REF!</definedName>
    <definedName name="_xlnm._FilterDatabase" localSheetId="5" hidden="1">CONEX!#REF!</definedName>
    <definedName name="_xlnm._FilterDatabase" localSheetId="7" hidden="1">DAEKAN!#REF!</definedName>
    <definedName name="_xlnm._FilterDatabase" localSheetId="22" hidden="1">DKP!#REF!</definedName>
    <definedName name="_xlnm._FilterDatabase" localSheetId="15" hidden="1">ERLANGGA!#REF!</definedName>
    <definedName name="_xlnm._FilterDatabase" localSheetId="25" hidden="1">GARMET!#REF!</definedName>
    <definedName name="_xlnm._FilterDatabase" localSheetId="26" hidden="1">GINSA!#REF!</definedName>
    <definedName name="_xlnm._FilterDatabase" localSheetId="20" hidden="1">HADI!#REF!</definedName>
    <definedName name="_xlnm._FilterDatabase" localSheetId="36" hidden="1">HINANI!#REF!</definedName>
    <definedName name="_xlnm._FilterDatabase" localSheetId="35" hidden="1">HMS!#REF!</definedName>
    <definedName name="_xlnm._FilterDatabase" localSheetId="17" hidden="1">IMAI!#REF!</definedName>
    <definedName name="_xlnm._FilterDatabase" localSheetId="3" hidden="1">ISTW!#REF!</definedName>
    <definedName name="_xlnm._FilterDatabase" localSheetId="10" hidden="1">MARGA!#REF!</definedName>
    <definedName name="_xlnm._FilterDatabase" localSheetId="8" hidden="1">MATSUYA!#REF!</definedName>
    <definedName name="_xlnm._FilterDatabase" localSheetId="27" hidden="1">MEGA!#REF!</definedName>
    <definedName name="_xlnm._FilterDatabase" localSheetId="30" hidden="1">MEIWA!#REF!</definedName>
    <definedName name="_xlnm._FilterDatabase" localSheetId="6" hidden="1">MWS!#REF!</definedName>
    <definedName name="_xlnm._FilterDatabase" localSheetId="38" hidden="1">NUMAN!#REF!</definedName>
    <definedName name="_xlnm._FilterDatabase" localSheetId="19" hidden="1">POLYNDO!#REF!</definedName>
    <definedName name="_xlnm._FilterDatabase" localSheetId="4" hidden="1">POSCO!#REF!</definedName>
    <definedName name="_xlnm._FilterDatabase" localSheetId="37" hidden="1">RAJAWALI!#REF!</definedName>
    <definedName name="_xlnm._FilterDatabase" localSheetId="40" hidden="1">RCA!#REF!</definedName>
    <definedName name="_xlnm._FilterDatabase" localSheetId="0" hidden="1">'REKAP NILAI'!$A$3:$H$43</definedName>
    <definedName name="_xlnm._FilterDatabase" localSheetId="12" hidden="1">ROYAL!#REF!</definedName>
    <definedName name="_xlnm._FilterDatabase" localSheetId="18" hidden="1">SANTO!#REF!</definedName>
    <definedName name="_xlnm._FilterDatabase" localSheetId="29" hidden="1">SC!#REF!</definedName>
    <definedName name="_xlnm._FilterDatabase" localSheetId="1" hidden="1">Sheet1!#REF!</definedName>
    <definedName name="_xlnm._FilterDatabase" localSheetId="34" hidden="1">SMP!#REF!</definedName>
    <definedName name="_xlnm._FilterDatabase" localSheetId="2" hidden="1">SRIREJEKI!#REF!</definedName>
    <definedName name="_xlnm._FilterDatabase" localSheetId="31" hidden="1">STERLING!#REF!</definedName>
    <definedName name="_xlnm._FilterDatabase" localSheetId="11" hidden="1">TECHNOWOOD!#REF!</definedName>
    <definedName name="_xlnm._FilterDatabase" localSheetId="14" hidden="1">TJIKKO!#REF!</definedName>
    <definedName name="_xlnm._FilterDatabase" localSheetId="24" hidden="1">TRIJAYA!#REF!</definedName>
    <definedName name="_xlnm._FilterDatabase" localSheetId="41" hidden="1">TRISONS!#REF!</definedName>
    <definedName name="_xlnm._FilterDatabase" localSheetId="13" hidden="1">TSJ!#REF!</definedName>
    <definedName name="_xlnm._FilterDatabase" localSheetId="9" hidden="1">UNGGUL!#REF!</definedName>
    <definedName name="D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9" l="1"/>
  <c r="E5" i="89"/>
  <c r="E4" i="89"/>
  <c r="C39" i="88"/>
  <c r="F34" i="88"/>
  <c r="E35" i="2" s="1"/>
  <c r="F35" i="2" s="1"/>
  <c r="C3" i="88"/>
  <c r="C39" i="87"/>
  <c r="F34" i="87"/>
  <c r="E34" i="2" s="1"/>
  <c r="F34" i="2" s="1"/>
  <c r="C3" i="87"/>
  <c r="C39" i="86"/>
  <c r="F34" i="86"/>
  <c r="E43" i="2" s="1"/>
  <c r="F43" i="2" s="1"/>
  <c r="C3" i="86"/>
  <c r="C39" i="85"/>
  <c r="F34" i="85"/>
  <c r="E30" i="2" s="1"/>
  <c r="F30" i="2" s="1"/>
  <c r="C3" i="85"/>
  <c r="C39" i="84"/>
  <c r="F34" i="84"/>
  <c r="E42" i="2" s="1"/>
  <c r="F42" i="2" s="1"/>
  <c r="C3" i="84"/>
  <c r="C39" i="83"/>
  <c r="F34" i="83"/>
  <c r="E41" i="2" s="1"/>
  <c r="F41" i="2" s="1"/>
  <c r="C3" i="83"/>
  <c r="C39" i="82"/>
  <c r="F34" i="82"/>
  <c r="E40" i="2" s="1"/>
  <c r="F40" i="2" s="1"/>
  <c r="C3" i="82"/>
  <c r="C39" i="81"/>
  <c r="F34" i="81"/>
  <c r="E10" i="2" s="1"/>
  <c r="F10" i="2" s="1"/>
  <c r="C3" i="81"/>
  <c r="C39" i="80"/>
  <c r="F34" i="80"/>
  <c r="E33" i="2" s="1"/>
  <c r="F33" i="2" s="1"/>
  <c r="C3" i="80"/>
  <c r="C39" i="79"/>
  <c r="F34" i="79"/>
  <c r="E22" i="2" s="1"/>
  <c r="F22" i="2" s="1"/>
  <c r="C3" i="79"/>
  <c r="C39" i="78"/>
  <c r="F34" i="78"/>
  <c r="E21" i="2" s="1"/>
  <c r="F21" i="2" s="1"/>
  <c r="C3" i="78"/>
  <c r="E19" i="2" l="1"/>
  <c r="E18" i="2"/>
  <c r="E17" i="2"/>
  <c r="F34" i="67" l="1"/>
  <c r="E7" i="2" s="1"/>
  <c r="C39" i="72"/>
  <c r="F34" i="72"/>
  <c r="E20" i="2" s="1"/>
  <c r="C3" i="72"/>
  <c r="C39" i="71"/>
  <c r="F34" i="71"/>
  <c r="E9" i="2" s="1"/>
  <c r="C3" i="71"/>
  <c r="C39" i="70"/>
  <c r="F34" i="70"/>
  <c r="E8" i="2" s="1"/>
  <c r="K53" i="2" s="1"/>
  <c r="C3" i="70"/>
  <c r="C39" i="69"/>
  <c r="F34" i="69"/>
  <c r="E32" i="2" s="1"/>
  <c r="C3" i="69"/>
  <c r="C39" i="68"/>
  <c r="F34" i="68"/>
  <c r="C3" i="68"/>
  <c r="C39" i="67"/>
  <c r="C3" i="67"/>
  <c r="C39" i="66"/>
  <c r="F34" i="66"/>
  <c r="E23" i="2" s="1"/>
  <c r="K46" i="2" s="1"/>
  <c r="C3" i="66"/>
  <c r="C39" i="65"/>
  <c r="F34" i="65"/>
  <c r="C3" i="65"/>
  <c r="C39" i="64"/>
  <c r="F34" i="64"/>
  <c r="C3" i="64"/>
  <c r="C39" i="63"/>
  <c r="F34" i="63"/>
  <c r="E4" i="2" s="1"/>
  <c r="C3" i="63"/>
  <c r="E39" i="2"/>
  <c r="C39" i="62"/>
  <c r="F34" i="62"/>
  <c r="C3" i="62"/>
  <c r="E38" i="2"/>
  <c r="C39" i="61"/>
  <c r="F34" i="61"/>
  <c r="C3" i="61"/>
  <c r="E16" i="2"/>
  <c r="C39" i="60"/>
  <c r="F34" i="60"/>
  <c r="C3" i="60"/>
  <c r="K52" i="2" l="1"/>
  <c r="C39" i="59"/>
  <c r="F34" i="59"/>
  <c r="E27" i="2" s="1"/>
  <c r="C3" i="59"/>
  <c r="C39" i="58"/>
  <c r="F34" i="58"/>
  <c r="E29" i="2" s="1"/>
  <c r="C3" i="58"/>
  <c r="C39" i="57"/>
  <c r="F34" i="57"/>
  <c r="E37" i="2" s="1"/>
  <c r="C3" i="57"/>
  <c r="E15" i="2"/>
  <c r="C39" i="56"/>
  <c r="F34" i="56"/>
  <c r="C3" i="56"/>
  <c r="C39" i="55" l="1"/>
  <c r="F34" i="55"/>
  <c r="E14" i="2" s="1"/>
  <c r="C3" i="55"/>
  <c r="C39" i="54"/>
  <c r="F34" i="54"/>
  <c r="E13" i="2" s="1"/>
  <c r="K55" i="2" s="1"/>
  <c r="C3" i="54"/>
  <c r="C39" i="53"/>
  <c r="F34" i="53"/>
  <c r="E36" i="2" s="1"/>
  <c r="C3" i="53"/>
  <c r="C39" i="52"/>
  <c r="F34" i="52"/>
  <c r="E26" i="2" s="1"/>
  <c r="C3" i="52"/>
  <c r="C39" i="51"/>
  <c r="F34" i="51"/>
  <c r="E25" i="2" s="1"/>
  <c r="C3" i="51"/>
  <c r="C39" i="50"/>
  <c r="F34" i="50"/>
  <c r="E24" i="2" s="1"/>
  <c r="C3" i="50"/>
  <c r="E12" i="2"/>
  <c r="C39" i="49"/>
  <c r="F34" i="49"/>
  <c r="C3" i="49"/>
  <c r="C39" i="48"/>
  <c r="F34" i="48"/>
  <c r="E31" i="2" s="1"/>
  <c r="C3" i="48"/>
  <c r="C39" i="47"/>
  <c r="F34" i="47"/>
  <c r="E11" i="2" s="1"/>
  <c r="C3" i="47"/>
  <c r="E28" i="2"/>
  <c r="K48" i="2" s="1"/>
  <c r="C39" i="46"/>
  <c r="F34" i="46"/>
  <c r="C3" i="46"/>
  <c r="C39" i="45"/>
  <c r="F34" i="45"/>
  <c r="E6" i="2" s="1"/>
  <c r="C3" i="45"/>
  <c r="F34" i="3"/>
  <c r="E5" i="2" s="1"/>
  <c r="K54" i="2" s="1"/>
  <c r="K45" i="2" l="1"/>
  <c r="F5" i="2"/>
  <c r="K49" i="2"/>
  <c r="K51" i="2"/>
  <c r="G5" i="2"/>
  <c r="G24" i="2"/>
  <c r="G27" i="2"/>
  <c r="G16" i="2"/>
  <c r="G8" i="2"/>
  <c r="G31" i="2"/>
  <c r="G37" i="2"/>
  <c r="G9" i="2"/>
  <c r="G12" i="2"/>
  <c r="G17" i="2"/>
  <c r="G19" i="2"/>
  <c r="G11" i="2"/>
  <c r="G18" i="2"/>
  <c r="G4" i="2"/>
  <c r="G26" i="2"/>
  <c r="G25" i="2"/>
  <c r="G7" i="2"/>
  <c r="G29" i="2"/>
  <c r="G39" i="2"/>
  <c r="G13" i="2"/>
  <c r="G32" i="2"/>
  <c r="G6" i="2"/>
  <c r="G28" i="2"/>
  <c r="G36" i="2"/>
  <c r="G14" i="2"/>
  <c r="G15" i="2"/>
  <c r="G38" i="2"/>
  <c r="G23" i="2"/>
  <c r="G20" i="2"/>
  <c r="F13" i="2" l="1"/>
  <c r="F25" i="2" l="1"/>
  <c r="C39" i="3" l="1"/>
  <c r="F20" i="2" l="1"/>
  <c r="F9" i="2"/>
  <c r="F8" i="2"/>
  <c r="F32" i="2"/>
  <c r="F19" i="2"/>
  <c r="F7" i="2"/>
  <c r="F23" i="2"/>
  <c r="F18" i="2"/>
  <c r="F17" i="2"/>
  <c r="F4" i="2"/>
  <c r="F39" i="2"/>
  <c r="F38" i="2"/>
  <c r="F16" i="2"/>
  <c r="F27" i="2"/>
  <c r="F29" i="2"/>
  <c r="F37" i="2"/>
  <c r="F15" i="2"/>
  <c r="F14" i="2"/>
  <c r="F36" i="2" l="1"/>
  <c r="F26" i="2"/>
  <c r="F24" i="2"/>
  <c r="F12" i="2" l="1"/>
  <c r="F31" i="2"/>
  <c r="F11" i="2"/>
  <c r="F28" i="2"/>
  <c r="F6" i="2"/>
  <c r="E48" i="2" l="1"/>
  <c r="E47" i="2"/>
  <c r="E49" i="2"/>
  <c r="E50" i="2"/>
  <c r="H48" i="2"/>
  <c r="H47" i="2"/>
  <c r="C3" i="3"/>
  <c r="E51" i="2" l="1"/>
  <c r="H51" i="2"/>
  <c r="A6" i="2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" i="2" s="1"/>
</calcChain>
</file>

<file path=xl/sharedStrings.xml><?xml version="1.0" encoding="utf-8"?>
<sst xmlns="http://schemas.openxmlformats.org/spreadsheetml/2006/main" count="3072" uniqueCount="165">
  <si>
    <t>STANDARD
NILAI</t>
  </si>
  <si>
    <t>BOBOT
NILAI</t>
  </si>
  <si>
    <t>(Ketidaksesuaian/NG terhadap Jumlah Kirim)</t>
  </si>
  <si>
    <t>a. Temuan ketidaksesuaian produk &lt; 0,5%</t>
  </si>
  <si>
    <t>BAIK</t>
  </si>
  <si>
    <t>b. Temuan ketidaksesuaian produk 0,5 % - &lt; 1%</t>
  </si>
  <si>
    <t>TIDAK BAIK</t>
  </si>
  <si>
    <t>c. Temuan ketidaksesuaian produk &gt; 1%</t>
  </si>
  <si>
    <t>KETEPATAN JUMLAH DAN WAKTU PENGIRIMAN</t>
  </si>
  <si>
    <t>a. Total jumlah diterima dan tepat  &gt;= 90%</t>
  </si>
  <si>
    <t>b. Total jumlah diterima dan tepat  71%-89%</t>
  </si>
  <si>
    <t>c. Total jumlah diterima dan tepat  &lt;= 70%</t>
  </si>
  <si>
    <t>KURANG BAIK</t>
  </si>
  <si>
    <t>KRITERIA PENILAIAN : HARGA / BIAYA</t>
  </si>
  <si>
    <t>Harga &lt;= dari Kompetitor</t>
  </si>
  <si>
    <t>Harga &gt; dari Kompetitor</t>
  </si>
  <si>
    <t>MOQ &lt;= dari Kompetitor</t>
  </si>
  <si>
    <t>MOQ &gt; dari kompetitor</t>
  </si>
  <si>
    <t>Term of Payment &gt;= 60 Hari</t>
  </si>
  <si>
    <t>Term of Payment 30 - 45 Hari</t>
  </si>
  <si>
    <t>Term of Payment &lt; 30 Hari</t>
  </si>
  <si>
    <t>KRITERIA PENILAIAN : PELAYANAN</t>
  </si>
  <si>
    <t>KRITERIA PENILAIAN : KEPATUHAN TERHADAP PERATURAN LINGKUNGAN</t>
  </si>
  <si>
    <t xml:space="preserve">Ada Dokumen Uji Emisi Kendaraan </t>
  </si>
  <si>
    <t>Tdk ada Dokumen Uji emisi untuk kendaraan</t>
  </si>
  <si>
    <t>Menggunakan APD Minimal (Sepatu, Helm, Pakaian Formal)</t>
  </si>
  <si>
    <t>Tidak Menggunakan APD Minimal (Sepatu, Helm, Pakaian Formal)</t>
  </si>
  <si>
    <t xml:space="preserve">STANDARD PENILAIAN PEMASOK </t>
  </si>
  <si>
    <t>VENDOR/SUBKONT DIPERTAHANKAN</t>
  </si>
  <si>
    <t>90 - 100</t>
  </si>
  <si>
    <t>70 - 89</t>
  </si>
  <si>
    <t>VENDOR/SUBKONT DI BINA &amp; PORSI DI KURANGI</t>
  </si>
  <si>
    <t>50 - 69</t>
  </si>
  <si>
    <t>VENDOR/SUBKONT DIKELUARKAN DARI LIST/DAFTAR PEMASOK</t>
  </si>
  <si>
    <t>&lt; 50</t>
  </si>
  <si>
    <t>Dibuat</t>
  </si>
  <si>
    <t>Diketahui</t>
  </si>
  <si>
    <t>M. Ichwan K</t>
  </si>
  <si>
    <t>R. Mauludin Nur</t>
  </si>
  <si>
    <t>Purchasing Manager</t>
  </si>
  <si>
    <t>NO</t>
  </si>
  <si>
    <t>KODE
VENDOR</t>
  </si>
  <si>
    <t>NAMA VENDOR / SUBKONT</t>
  </si>
  <si>
    <t>JENIS BAHAN</t>
  </si>
  <si>
    <t>SRIREJEKI PERDANA STEEL, PT</t>
  </si>
  <si>
    <t>PIPA</t>
  </si>
  <si>
    <t>INDONESIA STEEL TUBE WORKS, PT</t>
  </si>
  <si>
    <t>POSCO ( IJPC ) PT.</t>
  </si>
  <si>
    <t>PLATE</t>
  </si>
  <si>
    <t>CONEX INTI MAKMUR, PT</t>
  </si>
  <si>
    <t>KAYU</t>
  </si>
  <si>
    <t>MULTIARTHA WIDJAJA SENTOSA, PT</t>
  </si>
  <si>
    <t>DAEKAN INDAR INDONESIA, PT</t>
  </si>
  <si>
    <t>INDONESIA MATSUYA, PT</t>
  </si>
  <si>
    <t>UNGGUL KREASI, PT</t>
  </si>
  <si>
    <t>MARGA BHARATA,PT</t>
  </si>
  <si>
    <t>TECHNO WOOD INDONESIA, PT</t>
  </si>
  <si>
    <t>ROYAL ABADI SEJAHTERA, PT</t>
  </si>
  <si>
    <t>BUSA</t>
  </si>
  <si>
    <t>TJIKKO SENTRAL INDUSTRIAL,PT</t>
  </si>
  <si>
    <t>ERLANGGA TRIMANUNGGAL KUSUMAH, PT</t>
  </si>
  <si>
    <t>IMAI INDONESIA, PT</t>
  </si>
  <si>
    <t>PLASTIK</t>
  </si>
  <si>
    <t>SANTO ABADI PLASTIK, PT.</t>
  </si>
  <si>
    <t>POLYNDO BERTHA,PT</t>
  </si>
  <si>
    <t>HADI WIRIADINATA MANUFACTURE,PT</t>
  </si>
  <si>
    <t>CAKRAWALA MEGA INDAH, PT</t>
  </si>
  <si>
    <t>CARTON BOX</t>
  </si>
  <si>
    <t>DWI KARYA PACKINDO, PT.</t>
  </si>
  <si>
    <t>ARTEK SEIKO INDONESIA, PT.</t>
  </si>
  <si>
    <t>GARUDA METALINDO, PT</t>
  </si>
  <si>
    <t>FASTENER</t>
  </si>
  <si>
    <t>GINSA INTI PRATAMA PT.</t>
  </si>
  <si>
    <t>MEGA WAJA CORPORINDO, PT</t>
  </si>
  <si>
    <t>ATEJA TRITUNGGAL, PT</t>
  </si>
  <si>
    <t>COVER</t>
  </si>
  <si>
    <t>MEIWA INDONESIA, PT</t>
  </si>
  <si>
    <t>SAN CENTRAL INDAH, PT</t>
  </si>
  <si>
    <t>POWDER COATING</t>
  </si>
  <si>
    <t>ALUMINIUM</t>
  </si>
  <si>
    <t>HIDAYAT MULIA SEJATI, PT</t>
  </si>
  <si>
    <t>SUB KONT</t>
  </si>
  <si>
    <t>RAJAWALI SAKTI, CV</t>
  </si>
  <si>
    <t>BAHAGIA SEJAHTERA METALINDO, PT</t>
  </si>
  <si>
    <t>REKA CIPTA ANUGRAH</t>
  </si>
  <si>
    <t>TRISONS COVER JAYA, PT</t>
  </si>
  <si>
    <t>BOBOT NILAI</t>
  </si>
  <si>
    <t>NILAI AKHIR</t>
  </si>
  <si>
    <t>KETERANGAN</t>
  </si>
  <si>
    <t>REKAPITULASI PENILAIAN PEMASOK</t>
  </si>
  <si>
    <t>FORMULIR PENILAIAN KINERJA PEMASOK</t>
  </si>
  <si>
    <t>PURCHASING DEPT.</t>
  </si>
  <si>
    <t>NAMA VENDOR / SUBKONT : PT. SRIREJEKI PERDANA STEEL</t>
  </si>
  <si>
    <t>NAMA VENDOR / SUBKONT : PT. POSCO IJPC</t>
  </si>
  <si>
    <t>NAMA VENDOR / SUBKONT : PT. CONEX INTI MAKMUR</t>
  </si>
  <si>
    <t>NAMA VENDOR / SUBKONT : PT. DAEKAN INDAR INDONESIA</t>
  </si>
  <si>
    <t>NAMA VENDOR / SUBKONT : PT. INDONESIA MATSUYA</t>
  </si>
  <si>
    <t>NAMA VENDOR / SUBKONT : PT. UNGGUL KREASI</t>
  </si>
  <si>
    <t>NAMA VENDOR / SUBKONT : PT. MARGA BHARATA</t>
  </si>
  <si>
    <t>NAMA VENDOR / SUBKONT : PT. ROYAL ABADI SEJAHTERA</t>
  </si>
  <si>
    <t>NAMA VENDOR / SUBKONT : PT. TRI SUKSES JAYA</t>
  </si>
  <si>
    <t>VENDOR</t>
  </si>
  <si>
    <t>TOTAL VENDOR DINILAI</t>
  </si>
  <si>
    <t>KESIMPULAN HASIL PENILAIAN PEMASOK :</t>
  </si>
  <si>
    <t>Cimahi, 09 Januari 2025</t>
  </si>
  <si>
    <t>Dibuat oleh</t>
  </si>
  <si>
    <t>Diketahui oleh</t>
  </si>
  <si>
    <t xml:space="preserve">R. Mauludin </t>
  </si>
  <si>
    <t>Purchasing Asst. Mgr</t>
  </si>
  <si>
    <t>SINAR CONTINENTAL, PT.</t>
  </si>
  <si>
    <t>STAR MUSTIKA PLASTMETAL,PT</t>
  </si>
  <si>
    <t>TRI SUKSES JAYA, PT.</t>
  </si>
  <si>
    <t>ARMSTRONG INDUSTRI INDONESIA, PT</t>
  </si>
  <si>
    <t>AKZONOBEL WOOD FINISHES AND ADHESIV</t>
  </si>
  <si>
    <t>TRIJAYA MANDIRI DUSINDO, CV.</t>
  </si>
  <si>
    <t>NILAI PEMBELIAN</t>
  </si>
  <si>
    <t>BURUK</t>
  </si>
  <si>
    <t>PERIODE : JAN - APR 2025</t>
  </si>
  <si>
    <t>KRITERIA PENILAIAN</t>
  </si>
  <si>
    <t>KESESUAIAN SPESIFIKASI BARANG (KUALITAS)</t>
  </si>
  <si>
    <t>HASIL PENILAIAN</t>
  </si>
  <si>
    <t>Konfirmasi PO, Jadwal Kirim dan tanggapan keluhan &lt;= 3 Hari</t>
  </si>
  <si>
    <t>Konfirmasi PO, Jadwal Kirim dan tanggapan keluhan &gt; 3 Hari</t>
  </si>
  <si>
    <t>VENDOR/SUBKONT DIPERTAHANKAN &amp; LAKUKAN PERBAIKAN DIKRITERIA RENDAH</t>
  </si>
  <si>
    <t>CAKRAWALA GUNATAMA</t>
  </si>
  <si>
    <t>OTHER</t>
  </si>
  <si>
    <t>HINANI</t>
  </si>
  <si>
    <t>NUMAN BASIR / SINAR CEMERLANG JAYA</t>
  </si>
  <si>
    <t>NAMA VENDOR / SUBKONT : PT. INDONESIA STEEL TUBE WORKS (ISTW)</t>
  </si>
  <si>
    <t>Asst. Mgr Purchasing</t>
  </si>
  <si>
    <t>NAMA VENDOR / SUBKONT : PT. MULTIARTHA WIDJAYA SENTOSA (MWS)</t>
  </si>
  <si>
    <t>\</t>
  </si>
  <si>
    <t>NAMA VENDOR / SUBKONT : PT. TECHNO WOOD</t>
  </si>
  <si>
    <t>NAMA VENDOR / SUBKONT : PT. TJIKKO</t>
  </si>
  <si>
    <t>NAMA VENDOR / SUBKONT : PT. ERLANGGA</t>
  </si>
  <si>
    <t>NAMA VENDOR / SUBKONT : PT. ARMSTRONG</t>
  </si>
  <si>
    <t>NAMA VENDOR / SUBKONT : PT. IMAI</t>
  </si>
  <si>
    <t>NAMA VENDOR / SUBKONT : PT. SANTO PLASTIC</t>
  </si>
  <si>
    <t>NAMA VENDOR / SUBKONT : PT. POLYNDO</t>
  </si>
  <si>
    <t>NAMA VENDOR / SUBKONT : PT. HADI</t>
  </si>
  <si>
    <t>NAMA VENDOR / SUBKONT : PT. CAKRAWALA MEGA INDAH</t>
  </si>
  <si>
    <t>NAMA VENDOR / SUBKONT : PT. DWI KARYA PACKINDO</t>
  </si>
  <si>
    <t>NAMA VENDOR / SUBKONT : PT. ARTEK SEIKOU</t>
  </si>
  <si>
    <t>NAMA VENDOR / SUBKONT : PT. TRIJAYA MANDIRI DUSINDO</t>
  </si>
  <si>
    <t>NAMA VENDOR / SUBKONT : PT. GARUDA METALINDO</t>
  </si>
  <si>
    <t>NAMA VENDOR / SUBKONT : PT. GINSA INTI PRATAMA</t>
  </si>
  <si>
    <t>NAMA VENDOR / SUBKONT : PT. MEGA WAJA</t>
  </si>
  <si>
    <t>NAMA VENDOR / SUBKONT : PT. ATEJA TRITUNGGAL</t>
  </si>
  <si>
    <t>NAMA VENDOR / SUBKONT : PT. SINAR CONTINENTAL</t>
  </si>
  <si>
    <t>NAMA VENDOR / SUBKONT : PT. MEIWA INDONESIA</t>
  </si>
  <si>
    <t>NAMA VENDOR / SUBKONT : PT. SAN CENTRAL</t>
  </si>
  <si>
    <t>NAMA VENDOR / SUBKONT : PT. AKZONOBEL WOOD FINISHES AND ADHESIV</t>
  </si>
  <si>
    <t>NAMA VENDOR / SUBKONT : CAKRAWALA GUNATAMA</t>
  </si>
  <si>
    <t>NAMA VENDOR / SUBKONT : PT. STAR MUSTIKA PLASMETAL</t>
  </si>
  <si>
    <t>NAMA VENDOR / SUBKONT : PT. HIDAYAT MULIA SEJATI</t>
  </si>
  <si>
    <t>NAMA VENDOR / SUBKONT : CV. HINANI</t>
  </si>
  <si>
    <t>NAMA VENDOR / SUBKONT : CV. RAJAWALI SAKTI</t>
  </si>
  <si>
    <t>NAMA VENDOR / SUBKONT : NUMAN</t>
  </si>
  <si>
    <t>NAMA VENDOR / SUBKONT : PT. BAHAGIA SEJAHTERA</t>
  </si>
  <si>
    <t>NAMA VENDOR / SUBKONT : PT. REKA CIPTA ANUGERAH</t>
  </si>
  <si>
    <t>NAMA VENDOR / SUBKONT : TRISONS</t>
  </si>
  <si>
    <t>total vendor</t>
  </si>
  <si>
    <t>Bahan</t>
  </si>
  <si>
    <t>Nilai Average</t>
  </si>
  <si>
    <t>3 VENDOR NILAI TERENDAH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</si>
</sst>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\ ;&quot; (&quot;#,##0.00\);&quot; -&quot;#\ ;@\ 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 Light"/>
      <family val="2"/>
    </font>
    <font>
      <b/>
      <sz val="10"/>
      <name val="Calibri Light"/>
      <family val="2"/>
    </font>
    <font>
      <b/>
      <u/>
      <sz val="10"/>
      <name val="Calibri Light"/>
      <family val="2"/>
    </font>
    <font>
      <b/>
      <i/>
      <u/>
      <sz val="10"/>
      <name val="Calibri Light"/>
      <family val="2"/>
    </font>
    <font>
      <u/>
      <sz val="10"/>
      <name val="Calibri Light"/>
      <family val="2"/>
    </font>
    <font>
      <i/>
      <u/>
      <sz val="10"/>
      <name val="Calibri Light"/>
      <family val="2"/>
    </font>
    <font>
      <i/>
      <sz val="10"/>
      <name val="Calibri Light"/>
      <family val="2"/>
    </font>
    <font>
      <b/>
      <i/>
      <sz val="10"/>
      <name val="Calibri Light"/>
      <family val="2"/>
    </font>
    <font>
      <b/>
      <sz val="12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2" fillId="0" borderId="0"/>
    <xf numFmtId="165" fontId="2" fillId="0" borderId="0" applyFill="0" applyBorder="0" applyAlignment="0" applyProtection="0"/>
    <xf numFmtId="0" fontId="1" fillId="0" borderId="0"/>
    <xf numFmtId="9" fontId="2" fillId="0" borderId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3">
    <xf numFmtId="0" fontId="0" fillId="0" borderId="0" xfId="0"/>
    <xf numFmtId="0" fontId="5" fillId="0" borderId="0" xfId="4" applyFont="1"/>
    <xf numFmtId="0" fontId="5" fillId="0" borderId="0" xfId="4" applyFont="1" applyAlignment="1">
      <alignment horizontal="left"/>
    </xf>
    <xf numFmtId="0" fontId="5" fillId="0" borderId="0" xfId="4" applyFont="1" applyAlignment="1">
      <alignment horizontal="center"/>
    </xf>
    <xf numFmtId="0" fontId="6" fillId="0" borderId="0" xfId="2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/>
    <xf numFmtId="164" fontId="11" fillId="0" borderId="1" xfId="1" applyNumberFormat="1" applyFont="1" applyFill="1" applyBorder="1"/>
    <xf numFmtId="0" fontId="6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164" fontId="12" fillId="0" borderId="1" xfId="1" applyNumberFormat="1" applyFont="1" applyFill="1" applyBorder="1" applyAlignment="1">
      <alignment horizontal="center" wrapText="1"/>
    </xf>
    <xf numFmtId="0" fontId="6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0" fontId="6" fillId="0" borderId="1" xfId="2" applyFont="1" applyBorder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6" fillId="0" borderId="0" xfId="0" applyFont="1"/>
    <xf numFmtId="0" fontId="8" fillId="0" borderId="0" xfId="0" applyFont="1"/>
    <xf numFmtId="0" fontId="10" fillId="0" borderId="0" xfId="2" applyFont="1"/>
    <xf numFmtId="0" fontId="6" fillId="0" borderId="2" xfId="2" applyFont="1" applyBorder="1"/>
    <xf numFmtId="164" fontId="6" fillId="0" borderId="0" xfId="1" applyNumberFormat="1" applyFont="1" applyFill="1" applyBorder="1"/>
    <xf numFmtId="43" fontId="6" fillId="0" borderId="0" xfId="1" applyFont="1" applyFill="1" applyBorder="1"/>
    <xf numFmtId="0" fontId="7" fillId="0" borderId="0" xfId="2" applyFont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7" fillId="0" borderId="0" xfId="2" applyFont="1"/>
    <xf numFmtId="0" fontId="4" fillId="0" borderId="0" xfId="4" applyFont="1"/>
    <xf numFmtId="0" fontId="5" fillId="0" borderId="7" xfId="4" applyFont="1" applyBorder="1"/>
    <xf numFmtId="0" fontId="5" fillId="0" borderId="6" xfId="4" applyFont="1" applyBorder="1"/>
    <xf numFmtId="0" fontId="4" fillId="2" borderId="7" xfId="4" applyFont="1" applyFill="1" applyBorder="1" applyAlignment="1">
      <alignment horizontal="center" vertical="center"/>
    </xf>
    <xf numFmtId="9" fontId="6" fillId="0" borderId="0" xfId="6" applyFont="1" applyFill="1" applyBorder="1"/>
    <xf numFmtId="9" fontId="7" fillId="0" borderId="0" xfId="6" applyFont="1" applyFill="1" applyBorder="1" applyAlignment="1">
      <alignment horizontal="center" vertical="center"/>
    </xf>
    <xf numFmtId="9" fontId="7" fillId="0" borderId="0" xfId="6" applyFont="1" applyFill="1" applyBorder="1"/>
    <xf numFmtId="0" fontId="8" fillId="3" borderId="1" xfId="2" applyFont="1" applyFill="1" applyBorder="1"/>
    <xf numFmtId="164" fontId="8" fillId="3" borderId="1" xfId="1" applyNumberFormat="1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9" fillId="3" borderId="1" xfId="1" applyNumberFormat="1" applyFont="1" applyFill="1" applyBorder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0" fontId="13" fillId="5" borderId="1" xfId="2" applyFont="1" applyFill="1" applyBorder="1" applyAlignment="1">
      <alignment horizontal="center" vertical="center"/>
    </xf>
    <xf numFmtId="0" fontId="14" fillId="0" borderId="0" xfId="2" applyFont="1"/>
    <xf numFmtId="0" fontId="12" fillId="6" borderId="1" xfId="0" applyFont="1" applyFill="1" applyBorder="1" applyAlignment="1">
      <alignment horizontal="center"/>
    </xf>
    <xf numFmtId="0" fontId="13" fillId="6" borderId="1" xfId="2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43" fontId="7" fillId="0" borderId="3" xfId="1" applyFont="1" applyBorder="1" applyAlignment="1">
      <alignment vertical="center" wrapText="1"/>
    </xf>
    <xf numFmtId="164" fontId="6" fillId="0" borderId="4" xfId="1" applyNumberFormat="1" applyFont="1" applyBorder="1" applyAlignment="1">
      <alignment vertical="center" wrapText="1"/>
    </xf>
    <xf numFmtId="164" fontId="6" fillId="0" borderId="5" xfId="1" applyNumberFormat="1" applyFont="1" applyBorder="1" applyAlignment="1">
      <alignment vertical="center" wrapText="1"/>
    </xf>
    <xf numFmtId="164" fontId="10" fillId="3" borderId="1" xfId="1" applyNumberFormat="1" applyFont="1" applyFill="1" applyBorder="1"/>
    <xf numFmtId="164" fontId="6" fillId="0" borderId="3" xfId="1" applyNumberFormat="1" applyFont="1" applyFill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  <xf numFmtId="164" fontId="6" fillId="0" borderId="5" xfId="1" applyNumberFormat="1" applyFont="1" applyFill="1" applyBorder="1" applyAlignment="1">
      <alignment vertical="center"/>
    </xf>
    <xf numFmtId="0" fontId="5" fillId="0" borderId="0" xfId="2" applyFont="1" applyAlignment="1">
      <alignment horizontal="left"/>
    </xf>
    <xf numFmtId="0" fontId="5" fillId="0" borderId="0" xfId="2" applyFont="1"/>
    <xf numFmtId="164" fontId="5" fillId="0" borderId="0" xfId="1" applyNumberFormat="1" applyFont="1" applyFill="1" applyBorder="1" applyAlignment="1">
      <alignment horizontal="center"/>
    </xf>
    <xf numFmtId="43" fontId="5" fillId="0" borderId="0" xfId="1" applyFont="1" applyFill="1" applyBorder="1"/>
    <xf numFmtId="43" fontId="5" fillId="0" borderId="0" xfId="4" applyNumberFormat="1" applyFont="1" applyAlignment="1">
      <alignment horizontal="center"/>
    </xf>
    <xf numFmtId="0" fontId="4" fillId="0" borderId="0" xfId="4" applyFont="1" applyAlignment="1">
      <alignment horizontal="right"/>
    </xf>
    <xf numFmtId="9" fontId="5" fillId="0" borderId="0" xfId="6" applyFont="1" applyBorder="1" applyAlignment="1">
      <alignment horizontal="center"/>
    </xf>
    <xf numFmtId="164" fontId="4" fillId="0" borderId="0" xfId="1" applyNumberFormat="1" applyFont="1" applyBorder="1"/>
    <xf numFmtId="0" fontId="4" fillId="2" borderId="8" xfId="4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/>
    </xf>
    <xf numFmtId="0" fontId="4" fillId="2" borderId="6" xfId="4" applyFont="1" applyFill="1" applyBorder="1" applyAlignment="1">
      <alignment horizontal="center" vertical="center"/>
    </xf>
    <xf numFmtId="0" fontId="4" fillId="2" borderId="6" xfId="4" applyFont="1" applyFill="1" applyBorder="1" applyAlignment="1">
      <alignment horizontal="center" vertical="center" wrapText="1"/>
    </xf>
    <xf numFmtId="0" fontId="5" fillId="0" borderId="6" xfId="4" applyFont="1" applyBorder="1" applyAlignment="1">
      <alignment horizontal="left"/>
    </xf>
    <xf numFmtId="0" fontId="5" fillId="0" borderId="6" xfId="2" applyFont="1" applyBorder="1" applyAlignment="1">
      <alignment horizontal="left"/>
    </xf>
    <xf numFmtId="0" fontId="5" fillId="0" borderId="6" xfId="2" applyFont="1" applyBorder="1"/>
    <xf numFmtId="43" fontId="5" fillId="0" borderId="6" xfId="1" applyFont="1" applyFill="1" applyBorder="1"/>
    <xf numFmtId="0" fontId="5" fillId="0" borderId="6" xfId="4" applyFont="1" applyBorder="1" applyAlignment="1">
      <alignment horizontal="center"/>
    </xf>
    <xf numFmtId="0" fontId="5" fillId="0" borderId="6" xfId="2" applyFont="1" applyBorder="1" applyAlignment="1">
      <alignment horizontal="left" vertical="top"/>
    </xf>
    <xf numFmtId="0" fontId="4" fillId="0" borderId="0" xfId="4" applyFont="1" applyAlignment="1">
      <alignment horizontal="center"/>
    </xf>
    <xf numFmtId="164" fontId="5" fillId="0" borderId="0" xfId="1" applyNumberFormat="1" applyFont="1" applyFill="1" applyBorder="1"/>
    <xf numFmtId="164" fontId="4" fillId="0" borderId="0" xfId="4" applyNumberFormat="1" applyFont="1"/>
    <xf numFmtId="43" fontId="13" fillId="5" borderId="3" xfId="1" applyFont="1" applyFill="1" applyBorder="1" applyAlignment="1">
      <alignment horizontal="center" vertical="center"/>
    </xf>
    <xf numFmtId="43" fontId="13" fillId="5" borderId="4" xfId="1" applyFont="1" applyFill="1" applyBorder="1" applyAlignment="1">
      <alignment horizontal="center" vertical="center"/>
    </xf>
    <xf numFmtId="43" fontId="13" fillId="5" borderId="5" xfId="1" applyFont="1" applyFill="1" applyBorder="1" applyAlignment="1">
      <alignment horizontal="center" vertical="center"/>
    </xf>
    <xf numFmtId="9" fontId="7" fillId="0" borderId="3" xfId="2" applyNumberFormat="1" applyFont="1" applyBorder="1" applyAlignment="1">
      <alignment horizontal="center" vertical="center"/>
    </xf>
    <xf numFmtId="9" fontId="7" fillId="0" borderId="4" xfId="2" applyNumberFormat="1" applyFont="1" applyBorder="1" applyAlignment="1">
      <alignment horizontal="center" vertical="center"/>
    </xf>
    <xf numFmtId="9" fontId="7" fillId="0" borderId="5" xfId="2" applyNumberFormat="1" applyFont="1" applyBorder="1" applyAlignment="1">
      <alignment horizontal="center" vertical="center"/>
    </xf>
    <xf numFmtId="9" fontId="7" fillId="0" borderId="3" xfId="6" applyFont="1" applyFill="1" applyBorder="1" applyAlignment="1">
      <alignment horizontal="center" vertical="center" wrapText="1"/>
    </xf>
    <xf numFmtId="9" fontId="7" fillId="0" borderId="4" xfId="6" applyFont="1" applyFill="1" applyBorder="1" applyAlignment="1">
      <alignment horizontal="center" vertical="center" wrapText="1"/>
    </xf>
    <xf numFmtId="9" fontId="7" fillId="0" borderId="5" xfId="6" applyFont="1" applyFill="1" applyBorder="1" applyAlignment="1">
      <alignment horizontal="center" vertical="center" wrapText="1"/>
    </xf>
    <xf numFmtId="9" fontId="6" fillId="0" borderId="3" xfId="6" applyFont="1" applyFill="1" applyBorder="1" applyAlignment="1">
      <alignment horizontal="center" vertical="center" wrapText="1"/>
    </xf>
    <xf numFmtId="9" fontId="6" fillId="0" borderId="4" xfId="6" applyFont="1" applyFill="1" applyBorder="1" applyAlignment="1">
      <alignment horizontal="center" vertical="center" wrapText="1"/>
    </xf>
    <xf numFmtId="9" fontId="6" fillId="0" borderId="5" xfId="6" applyFont="1" applyFill="1" applyBorder="1" applyAlignment="1">
      <alignment horizontal="center" vertical="center" wrapText="1"/>
    </xf>
    <xf numFmtId="9" fontId="6" fillId="0" borderId="3" xfId="2" applyNumberFormat="1" applyFont="1" applyBorder="1" applyAlignment="1">
      <alignment horizontal="center" vertical="center"/>
    </xf>
    <xf numFmtId="9" fontId="6" fillId="0" borderId="4" xfId="2" applyNumberFormat="1" applyFont="1" applyBorder="1" applyAlignment="1">
      <alignment horizontal="center" vertical="center"/>
    </xf>
    <xf numFmtId="9" fontId="6" fillId="0" borderId="5" xfId="2" applyNumberFormat="1" applyFont="1" applyBorder="1" applyAlignment="1">
      <alignment horizontal="center" vertical="center"/>
    </xf>
    <xf numFmtId="10" fontId="7" fillId="0" borderId="3" xfId="6" applyNumberFormat="1" applyFont="1" applyFill="1" applyBorder="1" applyAlignment="1">
      <alignment horizontal="center" vertical="center" wrapText="1"/>
    </xf>
    <xf numFmtId="10" fontId="7" fillId="0" borderId="4" xfId="6" applyNumberFormat="1" applyFont="1" applyFill="1" applyBorder="1" applyAlignment="1">
      <alignment horizontal="center" vertical="center" wrapText="1"/>
    </xf>
    <xf numFmtId="10" fontId="7" fillId="0" borderId="5" xfId="6" applyNumberFormat="1" applyFont="1" applyFill="1" applyBorder="1" applyAlignment="1">
      <alignment horizontal="center" vertical="center" wrapText="1"/>
    </xf>
    <xf numFmtId="166" fontId="7" fillId="0" borderId="3" xfId="6" applyNumberFormat="1" applyFont="1" applyFill="1" applyBorder="1" applyAlignment="1">
      <alignment horizontal="center" vertical="center" wrapText="1"/>
    </xf>
    <xf numFmtId="166" fontId="7" fillId="0" borderId="4" xfId="6" applyNumberFormat="1" applyFont="1" applyFill="1" applyBorder="1" applyAlignment="1">
      <alignment horizontal="center" vertical="center" wrapText="1"/>
    </xf>
    <xf numFmtId="166" fontId="7" fillId="0" borderId="5" xfId="6" applyNumberFormat="1" applyFont="1" applyFill="1" applyBorder="1" applyAlignment="1">
      <alignment horizontal="center" vertical="center" wrapText="1"/>
    </xf>
    <xf numFmtId="43" fontId="13" fillId="0" borderId="3" xfId="1" applyFont="1" applyFill="1" applyBorder="1" applyAlignment="1">
      <alignment horizontal="center" vertical="center"/>
    </xf>
    <xf numFmtId="43" fontId="13" fillId="0" borderId="4" xfId="1" applyFont="1" applyFill="1" applyBorder="1" applyAlignment="1">
      <alignment horizontal="center" vertical="center"/>
    </xf>
    <xf numFmtId="43" fontId="13" fillId="0" borderId="5" xfId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0" fontId="5" fillId="0" borderId="0" xfId="4" applyFont="1" applyBorder="1"/>
    <xf numFmtId="43" fontId="5" fillId="0" borderId="0" xfId="4" applyNumberFormat="1" applyFont="1"/>
    <xf numFmtId="2" fontId="5" fillId="0" borderId="0" xfId="4" applyNumberFormat="1" applyFont="1"/>
    <xf numFmtId="0" fontId="0" fillId="7" borderId="0" xfId="0" applyFill="1"/>
    <xf numFmtId="0" fontId="4" fillId="7" borderId="9" xfId="4" applyFont="1" applyFill="1" applyBorder="1" applyAlignment="1">
      <alignment horizontal="center" vertical="center"/>
    </xf>
    <xf numFmtId="0" fontId="4" fillId="7" borderId="10" xfId="4" applyFont="1" applyFill="1" applyBorder="1" applyAlignment="1">
      <alignment horizontal="center" vertical="center"/>
    </xf>
    <xf numFmtId="0" fontId="4" fillId="7" borderId="11" xfId="4" applyFont="1" applyFill="1" applyBorder="1" applyAlignment="1">
      <alignment horizontal="center" vertical="center"/>
    </xf>
    <xf numFmtId="0" fontId="4" fillId="7" borderId="9" xfId="4" applyFont="1" applyFill="1" applyBorder="1" applyAlignment="1">
      <alignment horizontal="center" vertical="center"/>
    </xf>
    <xf numFmtId="0" fontId="4" fillId="7" borderId="10" xfId="4" applyFont="1" applyFill="1" applyBorder="1" applyAlignment="1">
      <alignment horizontal="center" vertical="center"/>
    </xf>
    <xf numFmtId="0" fontId="4" fillId="7" borderId="10" xfId="4" applyFont="1" applyFill="1" applyBorder="1" applyAlignment="1">
      <alignment horizontal="center" vertical="center" wrapText="1"/>
    </xf>
    <xf numFmtId="0" fontId="4" fillId="7" borderId="11" xfId="4" applyFont="1" applyFill="1" applyBorder="1" applyAlignment="1">
      <alignment horizontal="center" vertical="center"/>
    </xf>
    <xf numFmtId="0" fontId="5" fillId="7" borderId="12" xfId="2" applyFont="1" applyFill="1" applyBorder="1"/>
    <xf numFmtId="0" fontId="5" fillId="7" borderId="13" xfId="4" applyFont="1" applyFill="1" applyBorder="1"/>
    <xf numFmtId="43" fontId="5" fillId="7" borderId="13" xfId="1" applyFont="1" applyFill="1" applyBorder="1"/>
    <xf numFmtId="0" fontId="5" fillId="7" borderId="14" xfId="4" applyFont="1" applyFill="1" applyBorder="1" applyAlignment="1">
      <alignment horizontal="center"/>
    </xf>
    <xf numFmtId="0" fontId="5" fillId="7" borderId="15" xfId="2" applyFont="1" applyFill="1" applyBorder="1"/>
    <xf numFmtId="0" fontId="5" fillId="7" borderId="1" xfId="4" applyFont="1" applyFill="1" applyBorder="1"/>
    <xf numFmtId="43" fontId="5" fillId="7" borderId="1" xfId="1" applyFont="1" applyFill="1" applyBorder="1"/>
    <xf numFmtId="0" fontId="5" fillId="7" borderId="16" xfId="4" applyFont="1" applyFill="1" applyBorder="1" applyAlignment="1">
      <alignment horizontal="center"/>
    </xf>
    <xf numFmtId="0" fontId="5" fillId="7" borderId="17" xfId="2" applyFont="1" applyFill="1" applyBorder="1"/>
    <xf numFmtId="0" fontId="5" fillId="7" borderId="18" xfId="4" applyFont="1" applyFill="1" applyBorder="1"/>
    <xf numFmtId="43" fontId="5" fillId="7" borderId="18" xfId="1" applyFont="1" applyFill="1" applyBorder="1"/>
    <xf numFmtId="0" fontId="5" fillId="7" borderId="19" xfId="4" applyFont="1" applyFill="1" applyBorder="1" applyAlignment="1">
      <alignment horizontal="center"/>
    </xf>
    <xf numFmtId="0" fontId="0" fillId="0" borderId="0" xfId="0" applyFill="1"/>
    <xf numFmtId="0" fontId="7" fillId="7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6" fillId="7" borderId="12" xfId="0" applyFont="1" applyFill="1" applyBorder="1"/>
    <xf numFmtId="0" fontId="12" fillId="7" borderId="13" xfId="0" applyFont="1" applyFill="1" applyBorder="1" applyAlignment="1">
      <alignment horizontal="center"/>
    </xf>
    <xf numFmtId="0" fontId="13" fillId="7" borderId="13" xfId="2" applyFont="1" applyFill="1" applyBorder="1" applyAlignment="1">
      <alignment horizontal="center" vertical="center"/>
    </xf>
    <xf numFmtId="43" fontId="13" fillId="7" borderId="20" xfId="1" applyFont="1" applyFill="1" applyBorder="1" applyAlignment="1">
      <alignment horizontal="center" vertical="center"/>
    </xf>
    <xf numFmtId="0" fontId="6" fillId="7" borderId="15" xfId="0" applyFont="1" applyFill="1" applyBorder="1"/>
    <xf numFmtId="0" fontId="12" fillId="7" borderId="1" xfId="0" applyFont="1" applyFill="1" applyBorder="1" applyAlignment="1">
      <alignment horizontal="center"/>
    </xf>
    <xf numFmtId="0" fontId="13" fillId="7" borderId="1" xfId="2" applyFont="1" applyFill="1" applyBorder="1" applyAlignment="1">
      <alignment horizontal="center" vertical="center"/>
    </xf>
    <xf numFmtId="43" fontId="13" fillId="7" borderId="21" xfId="1" applyFont="1" applyFill="1" applyBorder="1" applyAlignment="1">
      <alignment horizontal="center" vertical="center"/>
    </xf>
    <xf numFmtId="0" fontId="6" fillId="7" borderId="17" xfId="0" applyFont="1" applyFill="1" applyBorder="1"/>
    <xf numFmtId="0" fontId="12" fillId="7" borderId="18" xfId="0" applyFont="1" applyFill="1" applyBorder="1" applyAlignment="1">
      <alignment horizontal="center"/>
    </xf>
    <xf numFmtId="0" fontId="13" fillId="7" borderId="18" xfId="2" applyFont="1" applyFill="1" applyBorder="1" applyAlignment="1">
      <alignment horizontal="center" vertical="center"/>
    </xf>
    <xf numFmtId="43" fontId="13" fillId="7" borderId="22" xfId="1" applyFont="1" applyFill="1" applyBorder="1" applyAlignment="1">
      <alignment horizontal="center" vertical="center"/>
    </xf>
  </cellXfs>
  <cellStyles count="8">
    <cellStyle name="Comma" xfId="1" builtinId="3"/>
    <cellStyle name="Comma 2" xfId="3" xr:uid="{00000000-0005-0000-0000-000001000000}"/>
    <cellStyle name="Comma 3" xfId="7" xr:uid="{F287D23B-6854-439E-9A3D-24844C9AD125}"/>
    <cellStyle name="Normal" xfId="0" builtinId="0"/>
    <cellStyle name="Normal 2" xfId="2" xr:uid="{00000000-0005-0000-0000-000003000000}"/>
    <cellStyle name="Normal 3" xfId="4" xr:uid="{00000000-0005-0000-0000-000004000000}"/>
    <cellStyle name="Percent" xfId="6" builtinId="5"/>
    <cellStyle name="Percent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5</xdr:col>
      <xdr:colOff>7620</xdr:colOff>
      <xdr:row>20</xdr:row>
      <xdr:rowOff>7620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44D1A64-A1AC-9563-0759-84DF4F29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81300"/>
          <a:ext cx="705612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1"/>
  <sheetViews>
    <sheetView tabSelected="1" topLeftCell="A30" zoomScale="90" zoomScaleNormal="90" workbookViewId="0">
      <selection activeCell="F38" sqref="F38"/>
    </sheetView>
  </sheetViews>
  <sheetFormatPr defaultColWidth="9.21875" defaultRowHeight="13.8" x14ac:dyDescent="0.3"/>
  <cols>
    <col min="1" max="1" width="3.21875" style="1" customWidth="1"/>
    <col min="2" max="2" width="8.77734375" style="2" customWidth="1"/>
    <col min="3" max="3" width="46.5546875" style="1" bestFit="1" customWidth="1"/>
    <col min="4" max="4" width="19.21875" style="1" bestFit="1" customWidth="1"/>
    <col min="5" max="5" width="9.77734375" style="1" customWidth="1"/>
    <col min="6" max="6" width="13.77734375" style="3" customWidth="1"/>
    <col min="7" max="7" width="15.6640625" style="3" hidden="1" customWidth="1"/>
    <col min="8" max="8" width="23.21875" style="1" hidden="1" customWidth="1"/>
    <col min="9" max="9" width="9.21875" style="1"/>
    <col min="10" max="10" width="15.5546875" style="1" bestFit="1" customWidth="1"/>
    <col min="11" max="11" width="11.109375" style="1" bestFit="1" customWidth="1"/>
    <col min="12" max="12" width="10.5546875" style="1" bestFit="1" customWidth="1"/>
    <col min="13" max="16384" width="9.21875" style="1"/>
  </cols>
  <sheetData>
    <row r="1" spans="1:8" ht="13.05" x14ac:dyDescent="0.3">
      <c r="A1" s="29" t="s">
        <v>89</v>
      </c>
    </row>
    <row r="2" spans="1:8" ht="13.05" x14ac:dyDescent="0.3">
      <c r="A2" s="1" t="s">
        <v>117</v>
      </c>
    </row>
    <row r="3" spans="1:8" ht="25.95" x14ac:dyDescent="0.3">
      <c r="A3" s="66" t="s">
        <v>40</v>
      </c>
      <c r="B3" s="67" t="s">
        <v>41</v>
      </c>
      <c r="C3" s="66" t="s">
        <v>42</v>
      </c>
      <c r="D3" s="66" t="s">
        <v>43</v>
      </c>
      <c r="E3" s="67" t="s">
        <v>86</v>
      </c>
      <c r="F3" s="66" t="s">
        <v>87</v>
      </c>
      <c r="G3" s="64" t="s">
        <v>115</v>
      </c>
      <c r="H3" s="32" t="s">
        <v>88</v>
      </c>
    </row>
    <row r="4" spans="1:8" x14ac:dyDescent="0.3">
      <c r="A4" s="68" t="e">
        <f>A3+1</f>
        <v>#VALUE!</v>
      </c>
      <c r="B4" s="69">
        <v>1003006</v>
      </c>
      <c r="C4" s="70" t="s">
        <v>66</v>
      </c>
      <c r="D4" s="31" t="s">
        <v>67</v>
      </c>
      <c r="E4" s="71">
        <f>CMI!F34</f>
        <v>50</v>
      </c>
      <c r="F4" s="72" t="str">
        <f>IF(E4&gt;89,"BAIK",IF(E4&gt;69,"KURANG BAIK",IF(E4&gt;49,"TIDAK BAIK",IF(E4=0,"","BURUK"))))</f>
        <v>TIDAK BAIK</v>
      </c>
      <c r="G4" s="65" t="e">
        <f>VLOOKUP(B4,#REF!,16,FALSE)</f>
        <v>#REF!</v>
      </c>
      <c r="H4" s="30"/>
    </row>
    <row r="5" spans="1:8" x14ac:dyDescent="0.3">
      <c r="A5" s="68">
        <v>1</v>
      </c>
      <c r="B5" s="69">
        <v>1003107</v>
      </c>
      <c r="C5" s="70" t="s">
        <v>44</v>
      </c>
      <c r="D5" s="31" t="s">
        <v>45</v>
      </c>
      <c r="E5" s="71">
        <f>SRIREJEKI!F34</f>
        <v>81</v>
      </c>
      <c r="F5" s="72" t="str">
        <f>IF(E5&gt;89,"BAIK",IF(E5&gt;69,"KURANG BAIK",IF(E5&gt;49,"TIDAK BAIK",IF(E5=0,"","BURUK"))))</f>
        <v>KURANG BAIK</v>
      </c>
      <c r="G5" s="65" t="e">
        <f>VLOOKUP(B5,#REF!,16,FALSE)</f>
        <v>#REF!</v>
      </c>
      <c r="H5" s="30"/>
    </row>
    <row r="6" spans="1:8" x14ac:dyDescent="0.3">
      <c r="A6" s="68">
        <f>A5+1</f>
        <v>2</v>
      </c>
      <c r="B6" s="69">
        <v>1003043</v>
      </c>
      <c r="C6" s="70" t="s">
        <v>46</v>
      </c>
      <c r="D6" s="31" t="s">
        <v>45</v>
      </c>
      <c r="E6" s="71">
        <f>ISTW!F34</f>
        <v>83</v>
      </c>
      <c r="F6" s="72" t="str">
        <f>IF(E6&gt;89,"BAIK",IF(E6&gt;69,"KURANG BAIK",IF(E6&gt;49,"TIDAK BAIK",IF(E6=0,"","BURUK"))))</f>
        <v>KURANG BAIK</v>
      </c>
      <c r="G6" s="65" t="e">
        <f>VLOOKUP(B6,#REF!,16,FALSE)</f>
        <v>#REF!</v>
      </c>
      <c r="H6" s="30"/>
    </row>
    <row r="7" spans="1:8" x14ac:dyDescent="0.3">
      <c r="A7" s="68">
        <f>A6+1</f>
        <v>3</v>
      </c>
      <c r="B7" s="69">
        <v>1003027</v>
      </c>
      <c r="C7" s="70" t="s">
        <v>70</v>
      </c>
      <c r="D7" s="31" t="s">
        <v>71</v>
      </c>
      <c r="E7" s="71">
        <f>GARMET!F34</f>
        <v>83</v>
      </c>
      <c r="F7" s="72" t="str">
        <f>IF(E7&gt;89,"BAIK",IF(E7&gt;69,"KURANG BAIK",IF(E7&gt;49,"TIDAK BAIK",IF(E7=0,"","BURUK"))))</f>
        <v>KURANG BAIK</v>
      </c>
      <c r="G7" s="65" t="e">
        <f>VLOOKUP(B7,#REF!,16,FALSE)</f>
        <v>#REF!</v>
      </c>
      <c r="H7" s="30"/>
    </row>
    <row r="8" spans="1:8" x14ac:dyDescent="0.3">
      <c r="A8" s="68">
        <f>A7+1</f>
        <v>4</v>
      </c>
      <c r="B8" s="69">
        <v>1002993</v>
      </c>
      <c r="C8" s="70" t="s">
        <v>74</v>
      </c>
      <c r="D8" s="31" t="s">
        <v>75</v>
      </c>
      <c r="E8" s="71">
        <f>ATEJA!F34</f>
        <v>83</v>
      </c>
      <c r="F8" s="72" t="str">
        <f>IF(E8&gt;89,"BAIK",IF(E8&gt;69,"KURANG BAIK",IF(E8&gt;49,"TIDAK BAIK",IF(E8=0,"","BURUK"))))</f>
        <v>KURANG BAIK</v>
      </c>
      <c r="G8" s="65" t="e">
        <f>VLOOKUP(B8,#REF!,16,FALSE)</f>
        <v>#REF!</v>
      </c>
      <c r="H8" s="30"/>
    </row>
    <row r="9" spans="1:8" x14ac:dyDescent="0.3">
      <c r="A9" s="68">
        <f>A8+1</f>
        <v>5</v>
      </c>
      <c r="B9" s="69">
        <v>1002817</v>
      </c>
      <c r="C9" s="70" t="s">
        <v>109</v>
      </c>
      <c r="D9" s="31" t="s">
        <v>75</v>
      </c>
      <c r="E9" s="71">
        <f>SC!F34</f>
        <v>83</v>
      </c>
      <c r="F9" s="72" t="str">
        <f>IF(E9&gt;89,"BAIK",IF(E9&gt;69,"KURANG BAIK",IF(E9&gt;49,"TIDAK BAIK",IF(E9=0,"","BURUK"))))</f>
        <v>KURANG BAIK</v>
      </c>
      <c r="G9" s="65" t="e">
        <f>VLOOKUP(B9,#REF!,16,FALSE)</f>
        <v>#REF!</v>
      </c>
      <c r="H9" s="30"/>
    </row>
    <row r="10" spans="1:8" x14ac:dyDescent="0.3">
      <c r="A10" s="68">
        <f>A9+1</f>
        <v>6</v>
      </c>
      <c r="B10" s="69">
        <v>1003108</v>
      </c>
      <c r="C10" s="70" t="s">
        <v>110</v>
      </c>
      <c r="D10" s="31" t="s">
        <v>125</v>
      </c>
      <c r="E10" s="71">
        <f>SMP!F34</f>
        <v>83</v>
      </c>
      <c r="F10" s="72" t="str">
        <f>IF(E10&gt;89,"BAIK",IF(E10&gt;69,"KURANG BAIK",IF(E10&gt;49,"TIDAK BAIK",IF(E10=0,"","BURUK"))))</f>
        <v>KURANG BAIK</v>
      </c>
      <c r="G10" s="65"/>
      <c r="H10" s="30"/>
    </row>
    <row r="11" spans="1:8" x14ac:dyDescent="0.3">
      <c r="A11" s="68">
        <f>A10+1</f>
        <v>7</v>
      </c>
      <c r="B11" s="69">
        <v>1003011</v>
      </c>
      <c r="C11" s="70" t="s">
        <v>49</v>
      </c>
      <c r="D11" s="31" t="s">
        <v>50</v>
      </c>
      <c r="E11" s="71">
        <f>CONEX!F34</f>
        <v>85</v>
      </c>
      <c r="F11" s="72" t="str">
        <f>IF(E11&gt;89,"BAIK",IF(E11&gt;69,"KURANG BAIK",IF(E11&gt;49,"TIDAK BAIK",IF(E11=0,"","BURUK"))))</f>
        <v>KURANG BAIK</v>
      </c>
      <c r="G11" s="65" t="e">
        <f>VLOOKUP(B11,#REF!,16,FALSE)</f>
        <v>#REF!</v>
      </c>
      <c r="H11" s="30"/>
    </row>
    <row r="12" spans="1:8" x14ac:dyDescent="0.3">
      <c r="A12" s="68">
        <f>A11+1</f>
        <v>8</v>
      </c>
      <c r="B12" s="69">
        <v>1003012</v>
      </c>
      <c r="C12" s="70" t="s">
        <v>52</v>
      </c>
      <c r="D12" s="31" t="s">
        <v>50</v>
      </c>
      <c r="E12" s="71">
        <f>DAEKAN!F34</f>
        <v>85</v>
      </c>
      <c r="F12" s="72" t="str">
        <f>IF(E12&gt;89,"BAIK",IF(E12&gt;69,"KURANG BAIK",IF(E12&gt;49,"TIDAK BAIK",IF(E12=0,"","BURUK"))))</f>
        <v>KURANG BAIK</v>
      </c>
      <c r="G12" s="65" t="e">
        <f>VLOOKUP(B12,#REF!,16,FALSE)</f>
        <v>#REF!</v>
      </c>
      <c r="H12" s="30"/>
    </row>
    <row r="13" spans="1:8" x14ac:dyDescent="0.3">
      <c r="A13" s="68">
        <f>A12+1</f>
        <v>9</v>
      </c>
      <c r="B13" s="68">
        <v>1003094</v>
      </c>
      <c r="C13" s="31" t="s">
        <v>57</v>
      </c>
      <c r="D13" s="31" t="s">
        <v>58</v>
      </c>
      <c r="E13" s="71">
        <f>ROYAL!F34</f>
        <v>85</v>
      </c>
      <c r="F13" s="72" t="str">
        <f>IF(E13&gt;89,"BAIK",IF(E13&gt;69,"KURANG BAIK",IF(E13&gt;49,"TIDAK BAIK",IF(E13=0,"","BURUK"))))</f>
        <v>KURANG BAIK</v>
      </c>
      <c r="G13" s="65" t="e">
        <f>VLOOKUP(B13,#REF!,16,FALSE)</f>
        <v>#REF!</v>
      </c>
      <c r="H13" s="30"/>
    </row>
    <row r="14" spans="1:8" x14ac:dyDescent="0.3">
      <c r="A14" s="68">
        <f>A13+1</f>
        <v>10</v>
      </c>
      <c r="B14" s="69">
        <v>1003135</v>
      </c>
      <c r="C14" s="70" t="s">
        <v>111</v>
      </c>
      <c r="D14" s="31" t="s">
        <v>58</v>
      </c>
      <c r="E14" s="71">
        <f>TSJ!F34</f>
        <v>85</v>
      </c>
      <c r="F14" s="72" t="str">
        <f>IF(E14&gt;89,"BAIK",IF(E14&gt;69,"KURANG BAIK",IF(E14&gt;49,"TIDAK BAIK",IF(E14=0,"","BURUK"))))</f>
        <v>KURANG BAIK</v>
      </c>
      <c r="G14" s="65" t="e">
        <f>VLOOKUP(B14,#REF!,16,FALSE)</f>
        <v>#REF!</v>
      </c>
      <c r="H14" s="30"/>
    </row>
    <row r="15" spans="1:8" x14ac:dyDescent="0.3">
      <c r="A15" s="68">
        <f>A14+1</f>
        <v>11</v>
      </c>
      <c r="B15" s="69">
        <v>1003120</v>
      </c>
      <c r="C15" s="70" t="s">
        <v>59</v>
      </c>
      <c r="D15" s="31" t="s">
        <v>58</v>
      </c>
      <c r="E15" s="71">
        <f>TJIKKO!F34</f>
        <v>85</v>
      </c>
      <c r="F15" s="72" t="str">
        <f>IF(E15&gt;89,"BAIK",IF(E15&gt;69,"KURANG BAIK",IF(E15&gt;49,"TIDAK BAIK",IF(E15=0,"","BURUK"))))</f>
        <v>KURANG BAIK</v>
      </c>
      <c r="G15" s="65" t="e">
        <f>VLOOKUP(B15,#REF!,16,FALSE)</f>
        <v>#REF!</v>
      </c>
      <c r="H15" s="30"/>
    </row>
    <row r="16" spans="1:8" x14ac:dyDescent="0.3">
      <c r="A16" s="68">
        <f>A15+1</f>
        <v>12</v>
      </c>
      <c r="B16" s="69">
        <v>1003099</v>
      </c>
      <c r="C16" s="70" t="s">
        <v>63</v>
      </c>
      <c r="D16" s="31" t="s">
        <v>62</v>
      </c>
      <c r="E16" s="71">
        <f>SANTO!F34</f>
        <v>85</v>
      </c>
      <c r="F16" s="72" t="str">
        <f>IF(E16&gt;89,"BAIK",IF(E16&gt;69,"KURANG BAIK",IF(E16&gt;49,"TIDAK BAIK",IF(E16=0,"","BURUK"))))</f>
        <v>KURANG BAIK</v>
      </c>
      <c r="G16" s="65" t="e">
        <f>VLOOKUP(B16,#REF!,16,FALSE)</f>
        <v>#REF!</v>
      </c>
      <c r="H16" s="30"/>
    </row>
    <row r="17" spans="1:8" x14ac:dyDescent="0.3">
      <c r="A17" s="68">
        <f>A16+1</f>
        <v>13</v>
      </c>
      <c r="B17" s="69">
        <v>1003020</v>
      </c>
      <c r="C17" s="70" t="s">
        <v>68</v>
      </c>
      <c r="D17" s="31" t="s">
        <v>67</v>
      </c>
      <c r="E17" s="71">
        <f>DKP!F34</f>
        <v>85</v>
      </c>
      <c r="F17" s="72" t="str">
        <f>IF(E17&gt;89,"BAIK",IF(E17&gt;69,"KURANG BAIK",IF(E17&gt;49,"TIDAK BAIK",IF(E17=0,"","BURUK"))))</f>
        <v>KURANG BAIK</v>
      </c>
      <c r="G17" s="65" t="e">
        <f>VLOOKUP(B17,#REF!,16,FALSE)</f>
        <v>#REF!</v>
      </c>
      <c r="H17" s="30"/>
    </row>
    <row r="18" spans="1:8" x14ac:dyDescent="0.3">
      <c r="A18" s="68">
        <f>A17+1</f>
        <v>14</v>
      </c>
      <c r="B18" s="69">
        <v>1002990</v>
      </c>
      <c r="C18" s="70" t="s">
        <v>69</v>
      </c>
      <c r="D18" s="31" t="s">
        <v>67</v>
      </c>
      <c r="E18" s="71">
        <f>ARTEK!F34</f>
        <v>85</v>
      </c>
      <c r="F18" s="72" t="str">
        <f>IF(E18&gt;89,"BAIK",IF(E18&gt;69,"KURANG BAIK",IF(E18&gt;49,"TIDAK BAIK",IF(E18=0,"","BURUK"))))</f>
        <v>KURANG BAIK</v>
      </c>
      <c r="G18" s="65" t="e">
        <f>VLOOKUP(B18,#REF!,16,FALSE)</f>
        <v>#REF!</v>
      </c>
      <c r="H18" s="30"/>
    </row>
    <row r="19" spans="1:8" x14ac:dyDescent="0.3">
      <c r="A19" s="68">
        <f>A18+1</f>
        <v>15</v>
      </c>
      <c r="B19" s="69">
        <v>1003028</v>
      </c>
      <c r="C19" s="70" t="s">
        <v>72</v>
      </c>
      <c r="D19" s="31" t="s">
        <v>71</v>
      </c>
      <c r="E19" s="71">
        <f>GINSA!F34</f>
        <v>85</v>
      </c>
      <c r="F19" s="72" t="str">
        <f>IF(E19&gt;89,"BAIK",IF(E19&gt;69,"KURANG BAIK",IF(E19&gt;49,"TIDAK BAIK",IF(E19=0,"","BURUK"))))</f>
        <v>KURANG BAIK</v>
      </c>
      <c r="G19" s="65" t="e">
        <f>VLOOKUP(B19,#REF!,16,FALSE)</f>
        <v>#REF!</v>
      </c>
      <c r="H19" s="30"/>
    </row>
    <row r="20" spans="1:8" x14ac:dyDescent="0.3">
      <c r="A20" s="68">
        <f>A19+1</f>
        <v>16</v>
      </c>
      <c r="B20" s="69">
        <v>1003063</v>
      </c>
      <c r="C20" s="70" t="s">
        <v>76</v>
      </c>
      <c r="D20" s="31" t="s">
        <v>75</v>
      </c>
      <c r="E20" s="71">
        <f>MEIWA!F34</f>
        <v>85</v>
      </c>
      <c r="F20" s="72" t="str">
        <f>IF(E20&gt;89,"BAIK",IF(E20&gt;69,"KURANG BAIK",IF(E20&gt;49,"TIDAK BAIK",IF(E20=0,"","BURUK"))))</f>
        <v>KURANG BAIK</v>
      </c>
      <c r="G20" s="65" t="e">
        <f>VLOOKUP(B20,#REF!,16,FALSE)</f>
        <v>#REF!</v>
      </c>
      <c r="H20" s="30"/>
    </row>
    <row r="21" spans="1:8" x14ac:dyDescent="0.3">
      <c r="A21" s="68">
        <f>A20+1</f>
        <v>17</v>
      </c>
      <c r="B21" s="69">
        <v>1003097</v>
      </c>
      <c r="C21" s="70" t="s">
        <v>77</v>
      </c>
      <c r="D21" s="31" t="s">
        <v>78</v>
      </c>
      <c r="E21" s="71">
        <f>STERLING!F34</f>
        <v>85</v>
      </c>
      <c r="F21" s="72" t="str">
        <f>IF(E21&gt;89,"BAIK",IF(E21&gt;69,"KURANG BAIK",IF(E21&gt;49,"TIDAK BAIK",IF(E21=0,"","BURUK"))))</f>
        <v>KURANG BAIK</v>
      </c>
      <c r="G21" s="65"/>
      <c r="H21" s="30"/>
    </row>
    <row r="22" spans="1:8" x14ac:dyDescent="0.3">
      <c r="A22" s="68">
        <f>A21+1</f>
        <v>18</v>
      </c>
      <c r="B22" s="69">
        <v>1002918</v>
      </c>
      <c r="C22" s="70" t="s">
        <v>113</v>
      </c>
      <c r="D22" s="31" t="s">
        <v>78</v>
      </c>
      <c r="E22" s="71">
        <f>AKZO!F34</f>
        <v>88</v>
      </c>
      <c r="F22" s="72" t="str">
        <f>IF(E22&gt;89,"BAIK",IF(E22&gt;69,"KURANG BAIK",IF(E22&gt;49,"TIDAK BAIK",IF(E22=0,"","BURUK"))))</f>
        <v>KURANG BAIK</v>
      </c>
      <c r="G22" s="65"/>
      <c r="H22" s="30"/>
    </row>
    <row r="23" spans="1:8" x14ac:dyDescent="0.3">
      <c r="A23" s="68">
        <f>A22+1</f>
        <v>19</v>
      </c>
      <c r="B23" s="69">
        <v>1000889</v>
      </c>
      <c r="C23" s="70" t="s">
        <v>114</v>
      </c>
      <c r="D23" s="31" t="s">
        <v>67</v>
      </c>
      <c r="E23" s="71">
        <f>TRIJAYA!F34</f>
        <v>89</v>
      </c>
      <c r="F23" s="72" t="str">
        <f>IF(E23&gt;89,"BAIK",IF(E23&gt;69,"KURANG BAIK",IF(E23&gt;49,"TIDAK BAIK",IF(E23=0,"","BURUK"))))</f>
        <v>KURANG BAIK</v>
      </c>
      <c r="G23" s="65" t="e">
        <f>VLOOKUP(B23,#REF!,16,FALSE)</f>
        <v>#REF!</v>
      </c>
      <c r="H23" s="30"/>
    </row>
    <row r="24" spans="1:8" x14ac:dyDescent="0.3">
      <c r="A24" s="68">
        <f>A23+1</f>
        <v>20</v>
      </c>
      <c r="B24" s="69">
        <v>1003042</v>
      </c>
      <c r="C24" s="70" t="s">
        <v>53</v>
      </c>
      <c r="D24" s="31" t="s">
        <v>50</v>
      </c>
      <c r="E24" s="71">
        <f>MATSUYA!F34</f>
        <v>91</v>
      </c>
      <c r="F24" s="72" t="str">
        <f>IF(E24&gt;89,"BAIK",IF(E24&gt;69,"KURANG BAIK",IF(E24&gt;49,"TIDAK BAIK",IF(E24=0,"","BURUK"))))</f>
        <v>BAIK</v>
      </c>
      <c r="G24" s="65" t="e">
        <f>VLOOKUP(B24,#REF!,16,FALSE)</f>
        <v>#REF!</v>
      </c>
      <c r="H24" s="30"/>
    </row>
    <row r="25" spans="1:8" x14ac:dyDescent="0.3">
      <c r="A25" s="68">
        <f>A24+1</f>
        <v>21</v>
      </c>
      <c r="B25" s="68">
        <v>1003125</v>
      </c>
      <c r="C25" s="31" t="s">
        <v>54</v>
      </c>
      <c r="D25" s="31" t="s">
        <v>50</v>
      </c>
      <c r="E25" s="71">
        <f>UNGGUL!F34</f>
        <v>91</v>
      </c>
      <c r="F25" s="72" t="str">
        <f>IF(E25&gt;89,"BAIK",IF(E25&gt;69,"KURANG BAIK",IF(E25&gt;49,"TIDAK BAIK",IF(E25=0,"","BURUK"))))</f>
        <v>BAIK</v>
      </c>
      <c r="G25" s="65" t="e">
        <f>VLOOKUP(B25,#REF!,16,FALSE)</f>
        <v>#REF!</v>
      </c>
      <c r="H25" s="30"/>
    </row>
    <row r="26" spans="1:8" x14ac:dyDescent="0.3">
      <c r="A26" s="68">
        <f>A25+1</f>
        <v>22</v>
      </c>
      <c r="B26" s="73">
        <v>1003061</v>
      </c>
      <c r="C26" s="31" t="s">
        <v>55</v>
      </c>
      <c r="D26" s="31" t="s">
        <v>50</v>
      </c>
      <c r="E26" s="71">
        <f>MARGA!F34</f>
        <v>91</v>
      </c>
      <c r="F26" s="72" t="str">
        <f>IF(E26&gt;89,"BAIK",IF(E26&gt;69,"KURANG BAIK",IF(E26&gt;49,"TIDAK BAIK",IF(E26=0,"","BURUK"))))</f>
        <v>BAIK</v>
      </c>
      <c r="G26" s="65" t="e">
        <f>VLOOKUP(B26,#REF!,16,FALSE)</f>
        <v>#REF!</v>
      </c>
      <c r="H26" s="30"/>
    </row>
    <row r="27" spans="1:8" x14ac:dyDescent="0.3">
      <c r="A27" s="68">
        <f>A26+1</f>
        <v>23</v>
      </c>
      <c r="B27" s="69">
        <v>1003039</v>
      </c>
      <c r="C27" s="70" t="s">
        <v>61</v>
      </c>
      <c r="D27" s="31" t="s">
        <v>62</v>
      </c>
      <c r="E27" s="71">
        <f>IMAI!F34</f>
        <v>95</v>
      </c>
      <c r="F27" s="72" t="str">
        <f>IF(E27&gt;89,"BAIK",IF(E27&gt;69,"KURANG BAIK",IF(E27&gt;49,"TIDAK BAIK",IF(E27=0,"","BURUK"))))</f>
        <v>BAIK</v>
      </c>
      <c r="G27" s="65" t="e">
        <f>VLOOKUP(B27,#REF!,16,FALSE)</f>
        <v>#REF!</v>
      </c>
      <c r="H27" s="30"/>
    </row>
    <row r="28" spans="1:8" x14ac:dyDescent="0.3">
      <c r="A28" s="68">
        <f>A27+1</f>
        <v>24</v>
      </c>
      <c r="B28" s="69">
        <v>1003078</v>
      </c>
      <c r="C28" s="70" t="s">
        <v>47</v>
      </c>
      <c r="D28" s="31" t="s">
        <v>48</v>
      </c>
      <c r="E28" s="71">
        <f>POSCO!F34</f>
        <v>96</v>
      </c>
      <c r="F28" s="72" t="str">
        <f>IF(E28&gt;89,"BAIK",IF(E28&gt;69,"KURANG BAIK",IF(E28&gt;49,"TIDAK BAIK",IF(E28=0,"","BURUK"))))</f>
        <v>BAIK</v>
      </c>
      <c r="G28" s="65" t="e">
        <f>VLOOKUP(B28,#REF!,16,FALSE)</f>
        <v>#REF!</v>
      </c>
      <c r="H28" s="30"/>
    </row>
    <row r="29" spans="1:8" x14ac:dyDescent="0.3">
      <c r="A29" s="68">
        <f>A28+1</f>
        <v>25</v>
      </c>
      <c r="B29" s="69">
        <v>1002989</v>
      </c>
      <c r="C29" s="70" t="s">
        <v>112</v>
      </c>
      <c r="D29" s="31" t="s">
        <v>58</v>
      </c>
      <c r="E29" s="71">
        <f>ARMSTRONG!F34</f>
        <v>96</v>
      </c>
      <c r="F29" s="72" t="str">
        <f>IF(E29&gt;89,"BAIK",IF(E29&gt;69,"KURANG BAIK",IF(E29&gt;49,"TIDAK BAIK",IF(E29=0,"","BURUK"))))</f>
        <v>BAIK</v>
      </c>
      <c r="G29" s="65" t="e">
        <f>VLOOKUP(B29,#REF!,16,FALSE)</f>
        <v>#REF!</v>
      </c>
      <c r="H29" s="30"/>
    </row>
    <row r="30" spans="1:8" x14ac:dyDescent="0.3">
      <c r="A30" s="68">
        <f>A29+1</f>
        <v>26</v>
      </c>
      <c r="B30" s="69">
        <v>1003102</v>
      </c>
      <c r="C30" s="70" t="s">
        <v>127</v>
      </c>
      <c r="D30" s="31" t="s">
        <v>81</v>
      </c>
      <c r="E30" s="71">
        <f>NUMAN!F34</f>
        <v>96</v>
      </c>
      <c r="F30" s="72" t="str">
        <f>IF(E30&gt;89,"BAIK",IF(E30&gt;69,"KURANG BAIK",IF(E30&gt;49,"TIDAK BAIK",IF(E30=0,"","BURUK"))))</f>
        <v>BAIK</v>
      </c>
      <c r="G30" s="65"/>
      <c r="H30" s="30"/>
    </row>
    <row r="31" spans="1:8" x14ac:dyDescent="0.3">
      <c r="A31" s="68">
        <f>A30+1</f>
        <v>27</v>
      </c>
      <c r="B31" s="69">
        <v>1003067</v>
      </c>
      <c r="C31" s="70" t="s">
        <v>51</v>
      </c>
      <c r="D31" s="31" t="s">
        <v>50</v>
      </c>
      <c r="E31" s="71">
        <f>MWS!F34</f>
        <v>98</v>
      </c>
      <c r="F31" s="72" t="str">
        <f>IF(E31&gt;89,"BAIK",IF(E31&gt;69,"KURANG BAIK",IF(E31&gt;49,"TIDAK BAIK",IF(E31=0,"","BURUK"))))</f>
        <v>BAIK</v>
      </c>
      <c r="G31" s="65" t="e">
        <f>VLOOKUP(B31,#REF!,16,FALSE)</f>
        <v>#REF!</v>
      </c>
      <c r="H31" s="30"/>
    </row>
    <row r="32" spans="1:8" x14ac:dyDescent="0.3">
      <c r="A32" s="68">
        <f>A31+1</f>
        <v>28</v>
      </c>
      <c r="B32" s="69">
        <v>1003062</v>
      </c>
      <c r="C32" s="70" t="s">
        <v>73</v>
      </c>
      <c r="D32" s="31" t="s">
        <v>71</v>
      </c>
      <c r="E32" s="71">
        <f>MEGA!F34</f>
        <v>98</v>
      </c>
      <c r="F32" s="72" t="str">
        <f>IF(E32&gt;89,"BAIK",IF(E32&gt;69,"KURANG BAIK",IF(E32&gt;49,"TIDAK BAIK",IF(E32=0,"","BURUK"))))</f>
        <v>BAIK</v>
      </c>
      <c r="G32" s="65" t="e">
        <f>VLOOKUP(B32,#REF!,16,FALSE)</f>
        <v>#REF!</v>
      </c>
      <c r="H32" s="30"/>
    </row>
    <row r="33" spans="1:12" x14ac:dyDescent="0.3">
      <c r="A33" s="68">
        <f>A32+1</f>
        <v>29</v>
      </c>
      <c r="B33" s="69">
        <v>1003005</v>
      </c>
      <c r="C33" s="70" t="s">
        <v>124</v>
      </c>
      <c r="D33" s="31" t="s">
        <v>79</v>
      </c>
      <c r="E33" s="71">
        <f>CG!F34</f>
        <v>98</v>
      </c>
      <c r="F33" s="72" t="str">
        <f>IF(E33&gt;89,"BAIK",IF(E33&gt;69,"KURANG BAIK",IF(E33&gt;49,"TIDAK BAIK",IF(E33=0,"","BURUK"))))</f>
        <v>BAIK</v>
      </c>
      <c r="G33" s="58"/>
      <c r="H33" s="104"/>
    </row>
    <row r="34" spans="1:12" x14ac:dyDescent="0.3">
      <c r="A34" s="68">
        <f>A33+1</f>
        <v>30</v>
      </c>
      <c r="B34" s="69">
        <v>1003090</v>
      </c>
      <c r="C34" s="70" t="s">
        <v>84</v>
      </c>
      <c r="D34" s="31" t="s">
        <v>81</v>
      </c>
      <c r="E34" s="71">
        <f>RCA!F34</f>
        <v>98</v>
      </c>
      <c r="F34" s="72" t="str">
        <f>IF(E34&gt;89,"BAIK",IF(E34&gt;69,"KURANG BAIK",IF(E34&gt;49,"TIDAK BAIK",IF(E34=0,"","BURUK"))))</f>
        <v>BAIK</v>
      </c>
      <c r="G34" s="58"/>
    </row>
    <row r="35" spans="1:12" x14ac:dyDescent="0.3">
      <c r="A35" s="68">
        <f>A34+1</f>
        <v>31</v>
      </c>
      <c r="B35" s="69">
        <v>1003124</v>
      </c>
      <c r="C35" s="70" t="s">
        <v>85</v>
      </c>
      <c r="D35" s="31" t="s">
        <v>81</v>
      </c>
      <c r="E35" s="71">
        <f>TRISONS!F34</f>
        <v>98</v>
      </c>
      <c r="F35" s="72" t="str">
        <f>IF(E35&gt;89,"BAIK",IF(E35&gt;69,"KURANG BAIK",IF(E35&gt;49,"TIDAK BAIK",IF(E35=0,"","BURUK"))))</f>
        <v>BAIK</v>
      </c>
      <c r="G35" s="58"/>
    </row>
    <row r="36" spans="1:12" x14ac:dyDescent="0.3">
      <c r="A36" s="68">
        <f>A35+1</f>
        <v>32</v>
      </c>
      <c r="B36" s="69">
        <v>1003321</v>
      </c>
      <c r="C36" s="70" t="s">
        <v>56</v>
      </c>
      <c r="D36" s="31" t="s">
        <v>50</v>
      </c>
      <c r="E36" s="71">
        <f>TECHNOWOOD!F34</f>
        <v>100</v>
      </c>
      <c r="F36" s="72" t="str">
        <f>IF(E36&gt;89,"BAIK",IF(E36&gt;69,"KURANG BAIK",IF(E36&gt;49,"TIDAK BAIK",IF(E36=0,"","BURUK"))))</f>
        <v>BAIK</v>
      </c>
      <c r="G36" s="58" t="e">
        <f>VLOOKUP(B36,#REF!,16,FALSE)</f>
        <v>#REF!</v>
      </c>
      <c r="H36" s="104"/>
    </row>
    <row r="37" spans="1:12" x14ac:dyDescent="0.3">
      <c r="A37" s="68">
        <f>A36+1</f>
        <v>33</v>
      </c>
      <c r="B37" s="69">
        <v>1003025</v>
      </c>
      <c r="C37" s="70" t="s">
        <v>60</v>
      </c>
      <c r="D37" s="31" t="s">
        <v>58</v>
      </c>
      <c r="E37" s="71">
        <f>ERLANGGA!F34</f>
        <v>100</v>
      </c>
      <c r="F37" s="72" t="str">
        <f>IF(E37&gt;89,"BAIK",IF(E37&gt;69,"KURANG BAIK",IF(E37&gt;49,"TIDAK BAIK",IF(E37=0,"","BURUK"))))</f>
        <v>BAIK</v>
      </c>
      <c r="G37" s="58" t="e">
        <f>VLOOKUP(B37,#REF!,16,FALSE)</f>
        <v>#REF!</v>
      </c>
      <c r="H37" s="104"/>
    </row>
    <row r="38" spans="1:12" x14ac:dyDescent="0.3">
      <c r="A38" s="68">
        <f>A37+1</f>
        <v>34</v>
      </c>
      <c r="B38" s="69">
        <v>1003077</v>
      </c>
      <c r="C38" s="70" t="s">
        <v>64</v>
      </c>
      <c r="D38" s="31" t="s">
        <v>62</v>
      </c>
      <c r="E38" s="71">
        <f>POLYNDO!F34</f>
        <v>100</v>
      </c>
      <c r="F38" s="72" t="str">
        <f>IF(E38&gt;89,"BAIK",IF(E38&gt;69,"KURANG BAIK",IF(E38&gt;49,"TIDAK BAIK",IF(E38=0,"","BURUK"))))</f>
        <v>BAIK</v>
      </c>
      <c r="G38" s="58" t="e">
        <f>VLOOKUP(B38,#REF!,16,FALSE)</f>
        <v>#REF!</v>
      </c>
      <c r="H38" s="104"/>
    </row>
    <row r="39" spans="1:12" x14ac:dyDescent="0.3">
      <c r="A39" s="68">
        <f>A38+1</f>
        <v>35</v>
      </c>
      <c r="B39" s="69">
        <v>1003033</v>
      </c>
      <c r="C39" s="70" t="s">
        <v>65</v>
      </c>
      <c r="D39" s="31" t="s">
        <v>62</v>
      </c>
      <c r="E39" s="71">
        <f>HADI!F34</f>
        <v>100</v>
      </c>
      <c r="F39" s="72" t="str">
        <f>IF(E39&gt;89,"BAIK",IF(E39&gt;69,"KURANG BAIK",IF(E39&gt;49,"TIDAK BAIK",IF(E39=0,"","BURUK"))))</f>
        <v>BAIK</v>
      </c>
      <c r="G39" s="58" t="e">
        <f>VLOOKUP(B39,#REF!,16,FALSE)</f>
        <v>#REF!</v>
      </c>
      <c r="H39" s="104"/>
    </row>
    <row r="40" spans="1:12" x14ac:dyDescent="0.3">
      <c r="A40" s="68">
        <f>A39+1</f>
        <v>36</v>
      </c>
      <c r="B40" s="69">
        <v>1003037</v>
      </c>
      <c r="C40" s="70" t="s">
        <v>80</v>
      </c>
      <c r="D40" s="31" t="s">
        <v>81</v>
      </c>
      <c r="E40" s="71">
        <f>HMS!F34</f>
        <v>100</v>
      </c>
      <c r="F40" s="72" t="str">
        <f>IF(E40&gt;89,"BAIK",IF(E40&gt;69,"KURANG BAIK",IF(E40&gt;49,"TIDAK BAIK",IF(E40=0,"","BURUK"))))</f>
        <v>BAIK</v>
      </c>
      <c r="G40" s="58"/>
    </row>
    <row r="41" spans="1:12" x14ac:dyDescent="0.3">
      <c r="A41" s="68">
        <f>A40+1</f>
        <v>37</v>
      </c>
      <c r="B41" s="69">
        <v>1003038</v>
      </c>
      <c r="C41" s="70" t="s">
        <v>126</v>
      </c>
      <c r="D41" s="31" t="s">
        <v>81</v>
      </c>
      <c r="E41" s="71">
        <f>HINANI!F34</f>
        <v>100</v>
      </c>
      <c r="F41" s="72" t="str">
        <f>IF(E41&gt;89,"BAIK",IF(E41&gt;69,"KURANG BAIK",IF(E41&gt;49,"TIDAK BAIK",IF(E41=0,"","BURUK"))))</f>
        <v>BAIK</v>
      </c>
      <c r="G41" s="58"/>
    </row>
    <row r="42" spans="1:12" x14ac:dyDescent="0.3">
      <c r="A42" s="68">
        <f>A41+1</f>
        <v>38</v>
      </c>
      <c r="B42" s="69">
        <v>1003134</v>
      </c>
      <c r="C42" s="70" t="s">
        <v>82</v>
      </c>
      <c r="D42" s="31" t="s">
        <v>81</v>
      </c>
      <c r="E42" s="71">
        <f>RAJAWALI!F34</f>
        <v>100</v>
      </c>
      <c r="F42" s="72" t="str">
        <f>IF(E42&gt;89,"BAIK",IF(E42&gt;69,"KURANG BAIK",IF(E42&gt;49,"TIDAK BAIK",IF(E42=0,"","BURUK"))))</f>
        <v>BAIK</v>
      </c>
      <c r="G42" s="58"/>
    </row>
    <row r="43" spans="1:12" x14ac:dyDescent="0.3">
      <c r="A43" s="68">
        <f>A42+1</f>
        <v>39</v>
      </c>
      <c r="B43" s="69">
        <v>1002996</v>
      </c>
      <c r="C43" s="70" t="s">
        <v>83</v>
      </c>
      <c r="D43" s="31" t="s">
        <v>81</v>
      </c>
      <c r="E43" s="71">
        <f>BAHTERA!F34</f>
        <v>100</v>
      </c>
      <c r="F43" s="72" t="str">
        <f>IF(E43&gt;89,"BAIK",IF(E43&gt;69,"KURANG BAIK",IF(E43&gt;49,"TIDAK BAIK",IF(E43=0,"","BURUK"))))</f>
        <v>BAIK</v>
      </c>
      <c r="G43" s="58"/>
    </row>
    <row r="44" spans="1:12" x14ac:dyDescent="0.3">
      <c r="A44" s="2"/>
      <c r="B44" s="56"/>
      <c r="C44" s="57"/>
      <c r="E44" s="59"/>
      <c r="G44" s="58"/>
      <c r="J44" s="1" t="s">
        <v>162</v>
      </c>
      <c r="K44" s="1" t="s">
        <v>163</v>
      </c>
      <c r="L44" s="1" t="s">
        <v>161</v>
      </c>
    </row>
    <row r="45" spans="1:12" x14ac:dyDescent="0.3">
      <c r="A45" s="2"/>
      <c r="B45" s="56"/>
      <c r="C45" s="57"/>
      <c r="E45" s="59"/>
      <c r="G45" s="58"/>
      <c r="J45" s="31" t="s">
        <v>81</v>
      </c>
      <c r="K45" s="105">
        <f>AVERAGE(E30,E34,E35,E40,E41,E42,E43)</f>
        <v>98.857142857142861</v>
      </c>
      <c r="L45" s="1">
        <v>7</v>
      </c>
    </row>
    <row r="46" spans="1:12" x14ac:dyDescent="0.3">
      <c r="E46" s="59"/>
      <c r="G46" s="60"/>
      <c r="J46" s="31" t="s">
        <v>78</v>
      </c>
      <c r="K46" s="105">
        <f>AVERAGE(E21,E22)</f>
        <v>86.5</v>
      </c>
      <c r="L46" s="1">
        <v>2</v>
      </c>
    </row>
    <row r="47" spans="1:12" x14ac:dyDescent="0.3">
      <c r="C47" s="61" t="s">
        <v>103</v>
      </c>
      <c r="D47" s="1" t="s">
        <v>4</v>
      </c>
      <c r="E47" s="75">
        <f>COUNTIF($F$4:$F$43,D47)</f>
        <v>20</v>
      </c>
      <c r="F47" s="3" t="s">
        <v>101</v>
      </c>
      <c r="G47" s="62"/>
      <c r="H47" s="63" t="e">
        <f>SUMIF($F$3:$F$32,D47,$G$3:$G$32)</f>
        <v>#REF!</v>
      </c>
      <c r="J47" s="31" t="s">
        <v>48</v>
      </c>
      <c r="K47" s="106">
        <v>96</v>
      </c>
      <c r="L47" s="1">
        <v>1</v>
      </c>
    </row>
    <row r="48" spans="1:12" x14ac:dyDescent="0.3">
      <c r="D48" s="1" t="s">
        <v>12</v>
      </c>
      <c r="E48" s="75">
        <f t="shared" ref="E48:E50" si="0">COUNTIF($F$4:$F$43,D48)</f>
        <v>19</v>
      </c>
      <c r="F48" s="3" t="s">
        <v>101</v>
      </c>
      <c r="G48" s="62"/>
      <c r="H48" s="63" t="e">
        <f>SUMIF($F$3:$F$32,D48,$G$3:$G$32)</f>
        <v>#REF!</v>
      </c>
      <c r="J48" s="31" t="s">
        <v>62</v>
      </c>
      <c r="K48" s="105">
        <f>AVERAGE(E16,E27,E38,E39)</f>
        <v>95</v>
      </c>
      <c r="L48" s="1">
        <v>4</v>
      </c>
    </row>
    <row r="49" spans="2:12" x14ac:dyDescent="0.3">
      <c r="D49" s="1" t="s">
        <v>6</v>
      </c>
      <c r="E49" s="75">
        <f t="shared" si="0"/>
        <v>1</v>
      </c>
      <c r="F49" s="3" t="s">
        <v>101</v>
      </c>
      <c r="G49" s="62"/>
      <c r="H49" s="63"/>
      <c r="J49" s="31" t="s">
        <v>45</v>
      </c>
      <c r="K49" s="105">
        <f>AVERAGE(E5,E6)</f>
        <v>82</v>
      </c>
      <c r="L49" s="1">
        <v>2</v>
      </c>
    </row>
    <row r="50" spans="2:12" x14ac:dyDescent="0.3">
      <c r="D50" s="1" t="s">
        <v>116</v>
      </c>
      <c r="E50" s="75">
        <f t="shared" si="0"/>
        <v>0</v>
      </c>
      <c r="F50" s="3" t="s">
        <v>101</v>
      </c>
      <c r="G50" s="62"/>
      <c r="H50" s="63"/>
      <c r="J50" s="31" t="s">
        <v>125</v>
      </c>
      <c r="K50" s="106">
        <v>83</v>
      </c>
      <c r="L50" s="1">
        <v>1</v>
      </c>
    </row>
    <row r="51" spans="2:12" x14ac:dyDescent="0.3">
      <c r="D51" s="29" t="s">
        <v>102</v>
      </c>
      <c r="E51" s="76">
        <f>SUM(E47:E50)</f>
        <v>40</v>
      </c>
      <c r="F51" s="74" t="s">
        <v>101</v>
      </c>
      <c r="G51" s="62"/>
      <c r="H51" s="63" t="e">
        <f>H47+H48</f>
        <v>#REF!</v>
      </c>
      <c r="J51" s="31" t="s">
        <v>50</v>
      </c>
      <c r="K51" s="105">
        <f>AVERAGE(E11,E24,E12,E25,E26,E31,E36)</f>
        <v>91.571428571428569</v>
      </c>
      <c r="L51" s="1">
        <v>7</v>
      </c>
    </row>
    <row r="52" spans="2:12" x14ac:dyDescent="0.3">
      <c r="J52" s="31" t="s">
        <v>71</v>
      </c>
      <c r="K52" s="105">
        <f>AVERAGE(E7,E19,E32)</f>
        <v>88.666666666666671</v>
      </c>
      <c r="L52" s="1">
        <v>3</v>
      </c>
    </row>
    <row r="53" spans="2:12" x14ac:dyDescent="0.3">
      <c r="J53" s="31" t="s">
        <v>75</v>
      </c>
      <c r="K53" s="105">
        <f>AVERAGE(E8,E9,E20)</f>
        <v>83.666666666666671</v>
      </c>
      <c r="L53" s="1">
        <v>3</v>
      </c>
    </row>
    <row r="54" spans="2:12" x14ac:dyDescent="0.3">
      <c r="E54" s="2" t="s">
        <v>104</v>
      </c>
      <c r="J54" s="31" t="s">
        <v>67</v>
      </c>
      <c r="K54" s="105">
        <f>AVERAGE(E4,E17,E18,E23)</f>
        <v>77.25</v>
      </c>
      <c r="L54" s="1">
        <v>4</v>
      </c>
    </row>
    <row r="55" spans="2:12" x14ac:dyDescent="0.3">
      <c r="B55" s="2" t="s">
        <v>106</v>
      </c>
      <c r="E55" s="2" t="s">
        <v>105</v>
      </c>
      <c r="J55" s="31" t="s">
        <v>58</v>
      </c>
      <c r="K55" s="105">
        <f>AVERAGE(E13,E14,E15,E29,E37)</f>
        <v>90.2</v>
      </c>
      <c r="L55" s="1">
        <v>5</v>
      </c>
    </row>
    <row r="56" spans="2:12" x14ac:dyDescent="0.3">
      <c r="E56" s="3"/>
      <c r="J56" s="31" t="s">
        <v>79</v>
      </c>
      <c r="K56" s="106">
        <v>98</v>
      </c>
      <c r="L56" s="1">
        <v>1</v>
      </c>
    </row>
    <row r="57" spans="2:12" x14ac:dyDescent="0.3">
      <c r="E57" s="3"/>
    </row>
    <row r="58" spans="2:12" x14ac:dyDescent="0.3">
      <c r="E58" s="3"/>
    </row>
    <row r="59" spans="2:12" x14ac:dyDescent="0.3">
      <c r="E59" s="3"/>
    </row>
    <row r="60" spans="2:12" x14ac:dyDescent="0.3">
      <c r="B60" s="2" t="s">
        <v>107</v>
      </c>
      <c r="E60" s="1" t="s">
        <v>37</v>
      </c>
    </row>
    <row r="61" spans="2:12" x14ac:dyDescent="0.3">
      <c r="B61" s="2" t="s">
        <v>39</v>
      </c>
      <c r="E61" s="1" t="s">
        <v>108</v>
      </c>
    </row>
  </sheetData>
  <autoFilter ref="A3:H43" xr:uid="{00000000-0001-0000-0100-000000000000}">
    <sortState xmlns:xlrd2="http://schemas.microsoft.com/office/spreadsheetml/2017/richdata2" ref="A4:H43">
      <sortCondition ref="E3:E43"/>
    </sortState>
  </autoFilter>
  <printOptions horizontalCentered="1"/>
  <pageMargins left="0.5" right="0.5" top="0.75" bottom="0.75" header="0.3" footer="0.3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D0BE4-80D9-49ED-938D-72BF0F934480}">
  <sheetPr>
    <pageSetUpPr fitToPage="1"/>
  </sheetPr>
  <dimension ref="A1:K46"/>
  <sheetViews>
    <sheetView showGridLines="0" zoomScale="90" zoomScaleNormal="90" workbookViewId="0">
      <pane xSplit="2" ySplit="6" topLeftCell="C18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97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1</v>
      </c>
      <c r="E13" s="11" t="s">
        <v>4</v>
      </c>
      <c r="F13" s="15">
        <v>30</v>
      </c>
    </row>
    <row r="14" spans="3:8" x14ac:dyDescent="0.3">
      <c r="C14" s="16" t="s">
        <v>10</v>
      </c>
      <c r="D14" s="81"/>
      <c r="E14" s="14" t="s">
        <v>6</v>
      </c>
      <c r="F14" s="15"/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/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>
        <v>5</v>
      </c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>
        <v>1</v>
      </c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91</v>
      </c>
    </row>
    <row r="35" spans="1:11" x14ac:dyDescent="0.3">
      <c r="C35" s="13" t="s">
        <v>123</v>
      </c>
      <c r="D35" s="46" t="s">
        <v>30</v>
      </c>
      <c r="E35" s="47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EED3-8AC8-4608-AD91-A5034245E20A}">
  <sheetPr>
    <pageSetUpPr fitToPage="1"/>
  </sheetPr>
  <dimension ref="A1:K46"/>
  <sheetViews>
    <sheetView showGridLines="0" zoomScale="90" zoomScaleNormal="90" workbookViewId="0">
      <pane xSplit="2" ySplit="6" topLeftCell="C24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98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6">
        <v>0</v>
      </c>
      <c r="E8" s="8"/>
      <c r="F8" s="9"/>
    </row>
    <row r="9" spans="3:8" x14ac:dyDescent="0.3">
      <c r="C9" s="10" t="s">
        <v>3</v>
      </c>
      <c r="D9" s="87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7"/>
      <c r="E10" s="14" t="s">
        <v>6</v>
      </c>
      <c r="F10" s="15"/>
    </row>
    <row r="11" spans="3:8" x14ac:dyDescent="0.3">
      <c r="C11" s="13" t="s">
        <v>7</v>
      </c>
      <c r="D11" s="88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9">
        <v>0.92740740740740746</v>
      </c>
      <c r="E13" s="11" t="s">
        <v>4</v>
      </c>
      <c r="F13" s="15">
        <v>30</v>
      </c>
    </row>
    <row r="14" spans="3:8" x14ac:dyDescent="0.3">
      <c r="C14" s="16" t="s">
        <v>10</v>
      </c>
      <c r="D14" s="90"/>
      <c r="E14" s="14" t="s">
        <v>6</v>
      </c>
      <c r="F14" s="15"/>
    </row>
    <row r="15" spans="3:8" x14ac:dyDescent="0.3">
      <c r="C15" s="16" t="s">
        <v>11</v>
      </c>
      <c r="D15" s="91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/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>
        <v>5</v>
      </c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>
        <v>1</v>
      </c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91</v>
      </c>
    </row>
    <row r="35" spans="1:11" x14ac:dyDescent="0.3">
      <c r="C35" s="13" t="s">
        <v>123</v>
      </c>
      <c r="D35" s="46" t="s">
        <v>30</v>
      </c>
      <c r="E35" s="47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C7CF-B37B-4E3E-BAB1-D16C2DA231AA}">
  <sheetPr>
    <pageSetUpPr fitToPage="1"/>
  </sheetPr>
  <dimension ref="A1:K46"/>
  <sheetViews>
    <sheetView showGridLines="0" zoomScale="90" zoomScaleNormal="90" workbookViewId="0">
      <pane xSplit="2" ySplit="6" topLeftCell="C27" activePane="bottomRight" state="frozen"/>
      <selection pane="topRight" activeCell="C1" sqref="C1"/>
      <selection pane="bottomLeft" activeCell="A7" sqref="A7"/>
      <selection pane="bottomRight" activeCell="F41" sqref="F41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132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92">
        <v>0</v>
      </c>
      <c r="E8" s="8"/>
      <c r="F8" s="9"/>
    </row>
    <row r="9" spans="3:8" x14ac:dyDescent="0.3">
      <c r="C9" s="10" t="s">
        <v>3</v>
      </c>
      <c r="D9" s="93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93"/>
      <c r="E10" s="14" t="s">
        <v>6</v>
      </c>
      <c r="F10" s="15"/>
    </row>
    <row r="11" spans="3:8" x14ac:dyDescent="0.3">
      <c r="C11" s="13" t="s">
        <v>7</v>
      </c>
      <c r="D11" s="94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1</v>
      </c>
      <c r="E13" s="11" t="s">
        <v>4</v>
      </c>
      <c r="F13" s="15">
        <v>30</v>
      </c>
    </row>
    <row r="14" spans="3:8" x14ac:dyDescent="0.3">
      <c r="C14" s="16" t="s">
        <v>10</v>
      </c>
      <c r="D14" s="81"/>
      <c r="E14" s="14" t="s">
        <v>6</v>
      </c>
      <c r="F14" s="15"/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100</v>
      </c>
    </row>
    <row r="35" spans="1:11" x14ac:dyDescent="0.3">
      <c r="C35" s="13" t="s">
        <v>123</v>
      </c>
      <c r="D35" s="46" t="s">
        <v>30</v>
      </c>
      <c r="E35" s="47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374C-7415-4250-B71C-BE12FC277340}">
  <sheetPr>
    <pageSetUpPr fitToPage="1"/>
  </sheetPr>
  <dimension ref="A1:K46"/>
  <sheetViews>
    <sheetView showGridLines="0" zoomScale="90" zoomScaleNormal="90" workbookViewId="0">
      <pane xSplit="2" ySplit="6" topLeftCell="C24" activePane="bottomRight" state="frozen"/>
      <selection pane="topRight" activeCell="C1" sqref="C1"/>
      <selection pane="bottomLeft" activeCell="A7" sqref="A7"/>
      <selection pane="bottomRight" activeCell="F15" sqref="F15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99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0.66133706037552176</v>
      </c>
      <c r="E13" s="11" t="s">
        <v>4</v>
      </c>
      <c r="F13" s="15"/>
    </row>
    <row r="14" spans="3:8" x14ac:dyDescent="0.3">
      <c r="C14" s="16" t="s">
        <v>10</v>
      </c>
      <c r="D14" s="81"/>
      <c r="E14" s="14" t="s">
        <v>6</v>
      </c>
      <c r="F14" s="15">
        <v>15</v>
      </c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85</v>
      </c>
    </row>
    <row r="35" spans="1:11" x14ac:dyDescent="0.3">
      <c r="C35" s="13" t="s">
        <v>123</v>
      </c>
      <c r="D35" s="46" t="s">
        <v>30</v>
      </c>
      <c r="E35" s="47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C96D4-7565-427B-9350-80232304A119}">
  <sheetPr>
    <pageSetUpPr fitToPage="1"/>
  </sheetPr>
  <dimension ref="A1:K46"/>
  <sheetViews>
    <sheetView showGridLines="0" zoomScale="90" zoomScaleNormal="9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F18" sqref="F18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100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0.71609202500595948</v>
      </c>
      <c r="E13" s="11" t="s">
        <v>4</v>
      </c>
      <c r="F13" s="15"/>
    </row>
    <row r="14" spans="3:8" x14ac:dyDescent="0.3">
      <c r="C14" s="16" t="s">
        <v>10</v>
      </c>
      <c r="D14" s="81"/>
      <c r="E14" s="14" t="s">
        <v>6</v>
      </c>
      <c r="F14" s="15">
        <v>15</v>
      </c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85</v>
      </c>
    </row>
    <row r="35" spans="1:11" x14ac:dyDescent="0.3">
      <c r="C35" s="13" t="s">
        <v>123</v>
      </c>
      <c r="D35" s="46" t="s">
        <v>30</v>
      </c>
      <c r="E35" s="47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FDCB3-D788-4CA3-9278-64DD6C1D57B7}">
  <sheetPr>
    <pageSetUpPr fitToPage="1"/>
  </sheetPr>
  <dimension ref="A1:K46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4" sqref="F14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133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0.83746015349217828</v>
      </c>
      <c r="E13" s="11" t="s">
        <v>4</v>
      </c>
      <c r="F13" s="15"/>
    </row>
    <row r="14" spans="3:8" x14ac:dyDescent="0.3">
      <c r="C14" s="16" t="s">
        <v>10</v>
      </c>
      <c r="D14" s="81"/>
      <c r="E14" s="14" t="s">
        <v>6</v>
      </c>
      <c r="F14" s="15">
        <v>15</v>
      </c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85</v>
      </c>
    </row>
    <row r="35" spans="1:11" x14ac:dyDescent="0.3">
      <c r="C35" s="13" t="s">
        <v>123</v>
      </c>
      <c r="D35" s="46" t="s">
        <v>30</v>
      </c>
      <c r="E35" s="47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x14ac:dyDescent="0.3">
      <c r="C40" s="4" t="s">
        <v>35</v>
      </c>
      <c r="E40" s="4" t="s">
        <v>36</v>
      </c>
    </row>
    <row r="44" spans="1:11" s="23" customFormat="1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FC66-2A8B-4796-803C-C5A8654C0D9F}">
  <sheetPr>
    <pageSetUpPr fitToPage="1"/>
  </sheetPr>
  <dimension ref="A1:K46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4" sqref="F14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134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0.91666666666666663</v>
      </c>
      <c r="E13" s="11" t="s">
        <v>4</v>
      </c>
      <c r="F13" s="15">
        <v>30</v>
      </c>
    </row>
    <row r="14" spans="3:8" x14ac:dyDescent="0.3">
      <c r="C14" s="16" t="s">
        <v>10</v>
      </c>
      <c r="D14" s="81"/>
      <c r="E14" s="14" t="s">
        <v>6</v>
      </c>
      <c r="F14" s="15"/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100</v>
      </c>
    </row>
    <row r="35" spans="1:11" x14ac:dyDescent="0.3">
      <c r="C35" s="13" t="s">
        <v>123</v>
      </c>
      <c r="D35" s="46" t="s">
        <v>30</v>
      </c>
      <c r="E35" s="47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x14ac:dyDescent="0.3">
      <c r="C40" s="4" t="s">
        <v>35</v>
      </c>
      <c r="E40" s="4" t="s">
        <v>36</v>
      </c>
    </row>
    <row r="44" spans="1:11" s="23" customFormat="1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26D5F-35A7-4265-BAFA-C784761E80B1}">
  <sheetPr>
    <pageSetUpPr fitToPage="1"/>
  </sheetPr>
  <dimension ref="A1:K46"/>
  <sheetViews>
    <sheetView showGridLines="0" zoomScale="90" zoomScaleNormal="90" workbookViewId="0">
      <pane xSplit="2" ySplit="6" topLeftCell="C27" activePane="bottomRight" state="frozen"/>
      <selection pane="topRight" activeCell="C1" sqref="C1"/>
      <selection pane="bottomLeft" activeCell="A7" sqref="A7"/>
      <selection pane="bottomRight" activeCell="F21" sqref="F21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135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1</v>
      </c>
      <c r="E13" s="11" t="s">
        <v>4</v>
      </c>
      <c r="F13" s="15">
        <v>30</v>
      </c>
    </row>
    <row r="14" spans="3:8" x14ac:dyDescent="0.3">
      <c r="C14" s="16" t="s">
        <v>10</v>
      </c>
      <c r="D14" s="81"/>
      <c r="E14" s="14" t="s">
        <v>6</v>
      </c>
      <c r="F14" s="15"/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>
        <v>1</v>
      </c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96</v>
      </c>
    </row>
    <row r="35" spans="1:11" x14ac:dyDescent="0.3">
      <c r="C35" s="13" t="s">
        <v>123</v>
      </c>
      <c r="D35" s="46" t="s">
        <v>30</v>
      </c>
      <c r="E35" s="47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19D7F-12E9-4F71-931A-25D106ADAF17}">
  <sheetPr>
    <pageSetUpPr fitToPage="1"/>
  </sheetPr>
  <dimension ref="A1:K46"/>
  <sheetViews>
    <sheetView showGridLines="0" zoomScale="90" zoomScaleNormal="90" workbookViewId="0">
      <pane xSplit="2" ySplit="6" topLeftCell="C24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136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0.89818558840682938</v>
      </c>
      <c r="E13" s="11" t="s">
        <v>4</v>
      </c>
      <c r="F13" s="15">
        <v>30</v>
      </c>
    </row>
    <row r="14" spans="3:8" x14ac:dyDescent="0.3">
      <c r="C14" s="16" t="s">
        <v>10</v>
      </c>
      <c r="D14" s="81"/>
      <c r="E14" s="14" t="s">
        <v>6</v>
      </c>
      <c r="F14" s="15"/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/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>
        <v>5</v>
      </c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95</v>
      </c>
    </row>
    <row r="35" spans="1:11" x14ac:dyDescent="0.3">
      <c r="C35" s="13" t="s">
        <v>123</v>
      </c>
      <c r="D35" s="46" t="s">
        <v>30</v>
      </c>
      <c r="E35" s="47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D3F-F5D7-412A-9DD1-707B1BD1DE06}">
  <sheetPr>
    <pageSetUpPr fitToPage="1"/>
  </sheetPr>
  <dimension ref="A1:K46"/>
  <sheetViews>
    <sheetView showGridLines="0" zoomScale="90" zoomScaleNormal="90" workbookViewId="0">
      <pane xSplit="2" ySplit="6" topLeftCell="C24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137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92">
        <v>7.4474027183019922E-4</v>
      </c>
      <c r="E8" s="8"/>
      <c r="F8" s="9"/>
    </row>
    <row r="9" spans="3:8" x14ac:dyDescent="0.3">
      <c r="C9" s="10" t="s">
        <v>3</v>
      </c>
      <c r="D9" s="93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93"/>
      <c r="E10" s="14" t="s">
        <v>6</v>
      </c>
      <c r="F10" s="15"/>
    </row>
    <row r="11" spans="3:8" x14ac:dyDescent="0.3">
      <c r="C11" s="13" t="s">
        <v>7</v>
      </c>
      <c r="D11" s="94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0.75732088602746006</v>
      </c>
      <c r="E13" s="11" t="s">
        <v>4</v>
      </c>
      <c r="F13" s="15"/>
    </row>
    <row r="14" spans="3:8" x14ac:dyDescent="0.3">
      <c r="C14" s="16" t="s">
        <v>10</v>
      </c>
      <c r="D14" s="81"/>
      <c r="E14" s="14" t="s">
        <v>6</v>
      </c>
      <c r="F14" s="15">
        <v>15</v>
      </c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85</v>
      </c>
    </row>
    <row r="35" spans="1:11" x14ac:dyDescent="0.3">
      <c r="C35" s="13" t="s">
        <v>123</v>
      </c>
      <c r="D35" s="46" t="s">
        <v>30</v>
      </c>
      <c r="E35" s="47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F99F4-B648-4B02-9136-C502073BA927}">
  <dimension ref="A1:F16"/>
  <sheetViews>
    <sheetView zoomScale="130" zoomScaleNormal="130" workbookViewId="0">
      <selection activeCell="B23" sqref="B23"/>
    </sheetView>
  </sheetViews>
  <sheetFormatPr defaultRowHeight="14.4" x14ac:dyDescent="0.3"/>
  <cols>
    <col min="2" max="2" width="63.33203125" customWidth="1"/>
    <col min="3" max="3" width="13.88671875" customWidth="1"/>
    <col min="4" max="4" width="13.77734375" bestFit="1" customWidth="1"/>
    <col min="5" max="5" width="11.77734375" bestFit="1" customWidth="1"/>
  </cols>
  <sheetData>
    <row r="1" spans="1:6" ht="15" thickBot="1" x14ac:dyDescent="0.35">
      <c r="A1" s="107"/>
      <c r="B1" s="107"/>
      <c r="C1" s="107"/>
      <c r="D1" s="107"/>
      <c r="E1" s="107"/>
      <c r="F1" s="107"/>
    </row>
    <row r="2" spans="1:6" ht="15" thickBot="1" x14ac:dyDescent="0.35">
      <c r="A2" s="107"/>
      <c r="B2" s="108" t="s">
        <v>164</v>
      </c>
      <c r="C2" s="109"/>
      <c r="D2" s="109"/>
      <c r="E2" s="110"/>
      <c r="F2" s="107"/>
    </row>
    <row r="3" spans="1:6" ht="15" thickBot="1" x14ac:dyDescent="0.35">
      <c r="A3" s="107"/>
      <c r="B3" s="111" t="s">
        <v>42</v>
      </c>
      <c r="C3" s="112" t="s">
        <v>43</v>
      </c>
      <c r="D3" s="113" t="s">
        <v>86</v>
      </c>
      <c r="E3" s="114" t="s">
        <v>87</v>
      </c>
      <c r="F3" s="107"/>
    </row>
    <row r="4" spans="1:6" x14ac:dyDescent="0.3">
      <c r="A4" s="107"/>
      <c r="B4" s="115" t="s">
        <v>66</v>
      </c>
      <c r="C4" s="116" t="s">
        <v>67</v>
      </c>
      <c r="D4" s="117">
        <v>50</v>
      </c>
      <c r="E4" s="118" t="str">
        <f>IF(D4&gt;89,"BAIK",IF(D4&gt;69,"KURANG BAIK",IF(D4&gt;49,"TIDAK BAIK",IF(D4=0,"","BURUK"))))</f>
        <v>TIDAK BAIK</v>
      </c>
      <c r="F4" s="107"/>
    </row>
    <row r="5" spans="1:6" x14ac:dyDescent="0.3">
      <c r="A5" s="107"/>
      <c r="B5" s="119" t="s">
        <v>44</v>
      </c>
      <c r="C5" s="120" t="s">
        <v>45</v>
      </c>
      <c r="D5" s="121">
        <v>81</v>
      </c>
      <c r="E5" s="122" t="str">
        <f>IF(D5&gt;89,"BAIK",IF(D5&gt;69,"KURANG BAIK",IF(D5&gt;49,"TIDAK BAIK",IF(D5=0,"","BURUK"))))</f>
        <v>KURANG BAIK</v>
      </c>
      <c r="F5" s="107"/>
    </row>
    <row r="6" spans="1:6" ht="15" thickBot="1" x14ac:dyDescent="0.35">
      <c r="A6" s="107"/>
      <c r="B6" s="123" t="s">
        <v>46</v>
      </c>
      <c r="C6" s="124" t="s">
        <v>45</v>
      </c>
      <c r="D6" s="125">
        <v>83</v>
      </c>
      <c r="E6" s="126" t="str">
        <f>IF(D6&gt;89,"BAIK",IF(D6&gt;69,"KURANG BAIK",IF(D6&gt;49,"TIDAK BAIK",IF(D6=0,"","BURUK"))))</f>
        <v>KURANG BAIK</v>
      </c>
      <c r="F6" s="107"/>
    </row>
    <row r="7" spans="1:6" x14ac:dyDescent="0.3">
      <c r="A7" s="107"/>
      <c r="B7" s="107"/>
      <c r="C7" s="107"/>
      <c r="D7" s="107"/>
      <c r="E7" s="107"/>
      <c r="F7" s="107"/>
    </row>
    <row r="8" spans="1:6" ht="15" thickBot="1" x14ac:dyDescent="0.35">
      <c r="A8" s="107"/>
      <c r="B8" s="107"/>
      <c r="C8" s="107"/>
      <c r="D8" s="107"/>
      <c r="E8" s="107"/>
      <c r="F8" s="107"/>
    </row>
    <row r="9" spans="1:6" ht="28.2" thickBot="1" x14ac:dyDescent="0.35">
      <c r="A9" s="107"/>
      <c r="B9" s="128" t="s">
        <v>27</v>
      </c>
      <c r="C9" s="129" t="s">
        <v>1</v>
      </c>
      <c r="D9" s="129" t="s">
        <v>0</v>
      </c>
      <c r="E9" s="130" t="s">
        <v>87</v>
      </c>
      <c r="F9" s="107"/>
    </row>
    <row r="10" spans="1:6" x14ac:dyDescent="0.3">
      <c r="A10" s="107"/>
      <c r="B10" s="131" t="s">
        <v>28</v>
      </c>
      <c r="C10" s="132" t="s">
        <v>29</v>
      </c>
      <c r="D10" s="133" t="s">
        <v>4</v>
      </c>
      <c r="E10" s="134">
        <v>0</v>
      </c>
      <c r="F10" s="107"/>
    </row>
    <row r="11" spans="1:6" x14ac:dyDescent="0.3">
      <c r="A11" s="107"/>
      <c r="B11" s="135" t="s">
        <v>123</v>
      </c>
      <c r="C11" s="136" t="s">
        <v>30</v>
      </c>
      <c r="D11" s="137" t="s">
        <v>12</v>
      </c>
      <c r="E11" s="138"/>
      <c r="F11" s="107"/>
    </row>
    <row r="12" spans="1:6" x14ac:dyDescent="0.3">
      <c r="A12" s="107"/>
      <c r="B12" s="135" t="s">
        <v>31</v>
      </c>
      <c r="C12" s="136" t="s">
        <v>32</v>
      </c>
      <c r="D12" s="137" t="s">
        <v>6</v>
      </c>
      <c r="E12" s="138"/>
      <c r="F12" s="107"/>
    </row>
    <row r="13" spans="1:6" ht="15" thickBot="1" x14ac:dyDescent="0.35">
      <c r="A13" s="107"/>
      <c r="B13" s="139" t="s">
        <v>33</v>
      </c>
      <c r="C13" s="140" t="s">
        <v>34</v>
      </c>
      <c r="D13" s="141" t="s">
        <v>116</v>
      </c>
      <c r="E13" s="142"/>
      <c r="F13" s="107"/>
    </row>
    <row r="14" spans="1:6" x14ac:dyDescent="0.3">
      <c r="A14" s="107"/>
      <c r="B14" s="107"/>
      <c r="C14" s="107"/>
      <c r="D14" s="107"/>
      <c r="E14" s="107"/>
      <c r="F14" s="107"/>
    </row>
    <row r="15" spans="1:6" x14ac:dyDescent="0.3">
      <c r="A15" s="107"/>
      <c r="B15" s="107"/>
      <c r="C15" s="107"/>
      <c r="D15" s="107"/>
      <c r="E15" s="107"/>
      <c r="F15" s="107"/>
    </row>
    <row r="16" spans="1:6" x14ac:dyDescent="0.3">
      <c r="A16" s="127"/>
      <c r="B16" s="127"/>
      <c r="C16" s="127"/>
      <c r="D16" s="127"/>
      <c r="E16" s="127"/>
      <c r="F16" s="127"/>
    </row>
  </sheetData>
  <mergeCells count="2">
    <mergeCell ref="B2:E2"/>
    <mergeCell ref="E10:E13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A56D-9F26-441C-A23B-DBDDBF0C2316}">
  <sheetPr>
    <pageSetUpPr fitToPage="1"/>
  </sheetPr>
  <dimension ref="A1:K46"/>
  <sheetViews>
    <sheetView showGridLines="0" zoomScale="90" zoomScaleNormal="90" workbookViewId="0">
      <pane xSplit="2" ySplit="6" topLeftCell="C27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138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92">
        <v>0</v>
      </c>
      <c r="E8" s="8"/>
      <c r="F8" s="9"/>
    </row>
    <row r="9" spans="3:8" x14ac:dyDescent="0.3">
      <c r="C9" s="10" t="s">
        <v>3</v>
      </c>
      <c r="D9" s="93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93"/>
      <c r="E10" s="14" t="s">
        <v>6</v>
      </c>
      <c r="F10" s="15"/>
    </row>
    <row r="11" spans="3:8" x14ac:dyDescent="0.3">
      <c r="C11" s="13" t="s">
        <v>7</v>
      </c>
      <c r="D11" s="94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0.91304429429429435</v>
      </c>
      <c r="E13" s="11" t="s">
        <v>4</v>
      </c>
      <c r="F13" s="15">
        <v>30</v>
      </c>
    </row>
    <row r="14" spans="3:8" x14ac:dyDescent="0.3">
      <c r="C14" s="16" t="s">
        <v>10</v>
      </c>
      <c r="D14" s="81"/>
      <c r="E14" s="14" t="s">
        <v>6</v>
      </c>
      <c r="F14" s="15"/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100</v>
      </c>
    </row>
    <row r="35" spans="1:11" x14ac:dyDescent="0.3">
      <c r="C35" s="13" t="s">
        <v>123</v>
      </c>
      <c r="D35" s="46" t="s">
        <v>30</v>
      </c>
      <c r="E35" s="47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A5E42-C761-494B-B1A6-3DA0498846A5}">
  <sheetPr>
    <pageSetUpPr fitToPage="1"/>
  </sheetPr>
  <dimension ref="A1:K46"/>
  <sheetViews>
    <sheetView showGridLines="0" zoomScale="90" zoomScaleNormal="9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139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1</v>
      </c>
      <c r="E13" s="11" t="s">
        <v>4</v>
      </c>
      <c r="F13" s="15">
        <v>30</v>
      </c>
    </row>
    <row r="14" spans="3:8" x14ac:dyDescent="0.3">
      <c r="C14" s="16" t="s">
        <v>10</v>
      </c>
      <c r="D14" s="81"/>
      <c r="E14" s="14" t="s">
        <v>6</v>
      </c>
      <c r="F14" s="15"/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100</v>
      </c>
    </row>
    <row r="35" spans="1:11" x14ac:dyDescent="0.3">
      <c r="C35" s="13" t="s">
        <v>123</v>
      </c>
      <c r="D35" s="43" t="s">
        <v>30</v>
      </c>
      <c r="E35" s="44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6B08-2238-4D66-8ECA-FB9525B2CF03}">
  <sheetPr>
    <pageSetUpPr fitToPage="1"/>
  </sheetPr>
  <dimension ref="A1:K46"/>
  <sheetViews>
    <sheetView showGridLines="0" zoomScale="90" zoomScaleNormal="9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K33" sqref="K33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140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5.0845238682619961E-2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/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>
        <v>5</v>
      </c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0.70379452454847191</v>
      </c>
      <c r="E13" s="11" t="s">
        <v>4</v>
      </c>
      <c r="F13" s="15"/>
    </row>
    <row r="14" spans="3:8" x14ac:dyDescent="0.3">
      <c r="C14" s="16" t="s">
        <v>10</v>
      </c>
      <c r="D14" s="81"/>
      <c r="E14" s="14" t="s">
        <v>6</v>
      </c>
      <c r="F14" s="15"/>
    </row>
    <row r="15" spans="3:8" x14ac:dyDescent="0.3">
      <c r="C15" s="16" t="s">
        <v>11</v>
      </c>
      <c r="D15" s="82"/>
      <c r="E15" s="14" t="s">
        <v>116</v>
      </c>
      <c r="F15" s="15">
        <v>5</v>
      </c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50</v>
      </c>
    </row>
    <row r="35" spans="1:11" x14ac:dyDescent="0.3">
      <c r="C35" s="13" t="s">
        <v>123</v>
      </c>
      <c r="D35" s="14" t="s">
        <v>30</v>
      </c>
      <c r="E35" s="27" t="s">
        <v>12</v>
      </c>
      <c r="F35" s="78"/>
    </row>
    <row r="36" spans="1:11" x14ac:dyDescent="0.3">
      <c r="C36" s="13" t="s">
        <v>31</v>
      </c>
      <c r="D36" s="43" t="s">
        <v>32</v>
      </c>
      <c r="E36" s="44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5361-83DB-4273-940A-F70A71F77544}">
  <sheetPr>
    <pageSetUpPr fitToPage="1"/>
  </sheetPr>
  <dimension ref="A1:K46"/>
  <sheetViews>
    <sheetView showGridLines="0" zoomScale="90" zoomScaleNormal="9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141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0.75839401029884568</v>
      </c>
      <c r="E13" s="11" t="s">
        <v>4</v>
      </c>
      <c r="F13" s="15"/>
    </row>
    <row r="14" spans="3:8" x14ac:dyDescent="0.3">
      <c r="C14" s="16" t="s">
        <v>10</v>
      </c>
      <c r="D14" s="81"/>
      <c r="E14" s="14" t="s">
        <v>6</v>
      </c>
      <c r="F14" s="15">
        <v>15</v>
      </c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85</v>
      </c>
    </row>
    <row r="35" spans="1:11" x14ac:dyDescent="0.3">
      <c r="C35" s="13" t="s">
        <v>123</v>
      </c>
      <c r="D35" s="43" t="s">
        <v>30</v>
      </c>
      <c r="E35" s="44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C55B-0CF8-4434-AE9F-1671AF51D5A8}">
  <sheetPr>
    <pageSetUpPr fitToPage="1"/>
  </sheetPr>
  <dimension ref="A1:K46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1" sqref="F21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142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2.0136120172365187E-5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0.76508506565562984</v>
      </c>
      <c r="E13" s="11" t="s">
        <v>4</v>
      </c>
      <c r="F13" s="15"/>
    </row>
    <row r="14" spans="3:8" x14ac:dyDescent="0.3">
      <c r="C14" s="16" t="s">
        <v>10</v>
      </c>
      <c r="D14" s="81"/>
      <c r="E14" s="14" t="s">
        <v>6</v>
      </c>
      <c r="F14" s="15">
        <v>15</v>
      </c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85</v>
      </c>
    </row>
    <row r="35" spans="1:11" x14ac:dyDescent="0.3">
      <c r="C35" s="13" t="s">
        <v>123</v>
      </c>
      <c r="D35" s="43" t="s">
        <v>30</v>
      </c>
      <c r="E35" s="44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x14ac:dyDescent="0.3">
      <c r="C40" s="4" t="s">
        <v>35</v>
      </c>
      <c r="E40" s="4" t="s">
        <v>36</v>
      </c>
    </row>
    <row r="44" spans="1:11" s="23" customFormat="1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183D3-52C6-4353-91B9-42F4D3214C4D}">
  <sheetPr>
    <pageSetUpPr fitToPage="1"/>
  </sheetPr>
  <dimension ref="A1:K46"/>
  <sheetViews>
    <sheetView showGridLines="0" zoomScale="90" zoomScaleNormal="9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F38" sqref="F38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143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0.97916666666666663</v>
      </c>
      <c r="E13" s="11" t="s">
        <v>4</v>
      </c>
      <c r="F13" s="15">
        <v>30</v>
      </c>
    </row>
    <row r="14" spans="3:8" x14ac:dyDescent="0.3">
      <c r="C14" s="16" t="s">
        <v>10</v>
      </c>
      <c r="D14" s="81"/>
      <c r="E14" s="14" t="s">
        <v>6</v>
      </c>
      <c r="F14" s="15"/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/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>
        <v>5</v>
      </c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>
        <v>1</v>
      </c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/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>
        <v>3</v>
      </c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89</v>
      </c>
    </row>
    <row r="35" spans="1:11" x14ac:dyDescent="0.3">
      <c r="C35" s="13" t="s">
        <v>123</v>
      </c>
      <c r="D35" s="43" t="s">
        <v>30</v>
      </c>
      <c r="E35" s="44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308AF-CC7C-4C96-9F8C-0BF8D1DE42A9}">
  <sheetPr>
    <pageSetUpPr fitToPage="1"/>
  </sheetPr>
  <dimension ref="A1:K46"/>
  <sheetViews>
    <sheetView showGridLines="0" zoomScale="90" zoomScaleNormal="9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144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95">
        <v>0</v>
      </c>
      <c r="E8" s="48"/>
      <c r="F8" s="49"/>
    </row>
    <row r="9" spans="3:8" x14ac:dyDescent="0.3">
      <c r="C9" s="10" t="s">
        <v>3</v>
      </c>
      <c r="D9" s="96"/>
      <c r="E9" s="11" t="s">
        <v>4</v>
      </c>
      <c r="F9" s="50">
        <v>30</v>
      </c>
      <c r="G9" s="24"/>
      <c r="H9" s="23"/>
    </row>
    <row r="10" spans="3:8" x14ac:dyDescent="0.3">
      <c r="C10" s="13" t="s">
        <v>5</v>
      </c>
      <c r="D10" s="96"/>
      <c r="E10" s="14" t="s">
        <v>6</v>
      </c>
      <c r="F10" s="50"/>
    </row>
    <row r="11" spans="3:8" x14ac:dyDescent="0.3">
      <c r="C11" s="13" t="s">
        <v>7</v>
      </c>
      <c r="D11" s="97"/>
      <c r="E11" s="14" t="s">
        <v>116</v>
      </c>
      <c r="F11" s="51"/>
    </row>
    <row r="12" spans="3:8" ht="13.05" x14ac:dyDescent="0.3">
      <c r="C12" s="36" t="s">
        <v>8</v>
      </c>
      <c r="D12" s="36"/>
      <c r="E12" s="36"/>
      <c r="F12" s="52"/>
    </row>
    <row r="13" spans="3:8" x14ac:dyDescent="0.3">
      <c r="C13" s="16" t="s">
        <v>9</v>
      </c>
      <c r="D13" s="80">
        <v>0.66144162394863959</v>
      </c>
      <c r="E13" s="11" t="s">
        <v>4</v>
      </c>
      <c r="F13" s="53"/>
    </row>
    <row r="14" spans="3:8" x14ac:dyDescent="0.3">
      <c r="C14" s="16" t="s">
        <v>10</v>
      </c>
      <c r="D14" s="81"/>
      <c r="E14" s="14" t="s">
        <v>6</v>
      </c>
      <c r="F14" s="54">
        <v>15</v>
      </c>
    </row>
    <row r="15" spans="3:8" x14ac:dyDescent="0.3">
      <c r="C15" s="16" t="s">
        <v>11</v>
      </c>
      <c r="D15" s="82"/>
      <c r="E15" s="14" t="s">
        <v>116</v>
      </c>
      <c r="F15" s="5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>
        <v>3</v>
      </c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SUM(F9:F31)</f>
        <v>83</v>
      </c>
    </row>
    <row r="35" spans="1:11" x14ac:dyDescent="0.3">
      <c r="C35" s="13" t="s">
        <v>123</v>
      </c>
      <c r="D35" s="43" t="s">
        <v>30</v>
      </c>
      <c r="E35" s="44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4A2A3-86D4-415B-AAEC-265E5B5EF825}">
  <sheetPr>
    <pageSetUpPr fitToPage="1"/>
  </sheetPr>
  <dimension ref="A1:K46"/>
  <sheetViews>
    <sheetView showGridLines="0" zoomScale="90" zoomScaleNormal="90" workbookViewId="0">
      <pane xSplit="2" ySplit="6" topLeftCell="C24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145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0.71564700740718123</v>
      </c>
      <c r="E13" s="11" t="s">
        <v>4</v>
      </c>
      <c r="F13" s="15"/>
    </row>
    <row r="14" spans="3:8" x14ac:dyDescent="0.3">
      <c r="C14" s="16" t="s">
        <v>10</v>
      </c>
      <c r="D14" s="81"/>
      <c r="E14" s="14" t="s">
        <v>6</v>
      </c>
      <c r="F14" s="15">
        <v>15</v>
      </c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85</v>
      </c>
    </row>
    <row r="35" spans="1:11" x14ac:dyDescent="0.3">
      <c r="C35" s="13" t="s">
        <v>123</v>
      </c>
      <c r="D35" s="43" t="s">
        <v>30</v>
      </c>
      <c r="E35" s="44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784D0-6E45-490B-A705-D1DE9F860180}">
  <sheetPr>
    <pageSetUpPr fitToPage="1"/>
  </sheetPr>
  <dimension ref="A1:K46"/>
  <sheetViews>
    <sheetView showGridLines="0" zoomScale="90" zoomScaleNormal="90" workbookViewId="0">
      <pane xSplit="2" ySplit="6" topLeftCell="C24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146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1</v>
      </c>
      <c r="E13" s="11" t="s">
        <v>4</v>
      </c>
      <c r="F13" s="15">
        <v>30</v>
      </c>
    </row>
    <row r="14" spans="3:8" x14ac:dyDescent="0.3">
      <c r="C14" s="16" t="s">
        <v>10</v>
      </c>
      <c r="D14" s="81"/>
      <c r="E14" s="14" t="s">
        <v>6</v>
      </c>
      <c r="F14" s="15"/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>
        <v>3</v>
      </c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98">
        <f>SUM(F7:F31)</f>
        <v>98</v>
      </c>
    </row>
    <row r="35" spans="1:11" x14ac:dyDescent="0.3">
      <c r="C35" s="13" t="s">
        <v>123</v>
      </c>
      <c r="D35" s="14" t="s">
        <v>30</v>
      </c>
      <c r="E35" s="27" t="s">
        <v>12</v>
      </c>
      <c r="F35" s="99"/>
    </row>
    <row r="36" spans="1:11" x14ac:dyDescent="0.3">
      <c r="C36" s="13" t="s">
        <v>31</v>
      </c>
      <c r="D36" s="14" t="s">
        <v>32</v>
      </c>
      <c r="E36" s="27" t="s">
        <v>6</v>
      </c>
      <c r="F36" s="99"/>
    </row>
    <row r="37" spans="1:11" x14ac:dyDescent="0.3">
      <c r="C37" s="13" t="s">
        <v>33</v>
      </c>
      <c r="D37" s="14" t="s">
        <v>34</v>
      </c>
      <c r="E37" s="27" t="s">
        <v>116</v>
      </c>
      <c r="F37" s="100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840B-A6C6-4F42-8B4C-0F538FF6B1BF}">
  <sheetPr>
    <pageSetUpPr fitToPage="1"/>
  </sheetPr>
  <dimension ref="A1:K46"/>
  <sheetViews>
    <sheetView showGridLines="0" zoomScale="90" zoomScaleNormal="90" workbookViewId="0">
      <pane xSplit="2" ySplit="6" topLeftCell="C24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147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0.84672373943514279</v>
      </c>
      <c r="E13" s="11" t="s">
        <v>4</v>
      </c>
      <c r="F13" s="15"/>
    </row>
    <row r="14" spans="3:8" x14ac:dyDescent="0.3">
      <c r="C14" s="16" t="s">
        <v>10</v>
      </c>
      <c r="D14" s="81"/>
      <c r="E14" s="14" t="s">
        <v>6</v>
      </c>
      <c r="F14" s="15">
        <v>15</v>
      </c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>
        <v>3</v>
      </c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83</v>
      </c>
    </row>
    <row r="35" spans="1:11" x14ac:dyDescent="0.3">
      <c r="C35" s="13" t="s">
        <v>123</v>
      </c>
      <c r="D35" s="43" t="s">
        <v>30</v>
      </c>
      <c r="E35" s="44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6"/>
  <sheetViews>
    <sheetView showGridLines="0" zoomScale="90" zoomScaleNormal="9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C33" sqref="C33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92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0.69579361293182784</v>
      </c>
      <c r="E13" s="11" t="s">
        <v>4</v>
      </c>
      <c r="F13" s="15"/>
    </row>
    <row r="14" spans="3:8" x14ac:dyDescent="0.3">
      <c r="C14" s="16" t="s">
        <v>10</v>
      </c>
      <c r="D14" s="81"/>
      <c r="E14" s="14" t="s">
        <v>6</v>
      </c>
      <c r="F14" s="15">
        <v>15</v>
      </c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>
        <v>3</v>
      </c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/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>
        <v>3</v>
      </c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81</v>
      </c>
    </row>
    <row r="35" spans="1:11" x14ac:dyDescent="0.3">
      <c r="C35" s="13" t="s">
        <v>123</v>
      </c>
      <c r="D35" s="43" t="s">
        <v>30</v>
      </c>
      <c r="E35" s="44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x14ac:dyDescent="0.3">
      <c r="C40" s="4" t="s">
        <v>35</v>
      </c>
      <c r="E40" s="4" t="s">
        <v>36</v>
      </c>
    </row>
    <row r="44" spans="1:11" s="23" customFormat="1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F34:F37"/>
    <mergeCell ref="D13:D15"/>
    <mergeCell ref="D8:D1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F7B0D-8D75-4BF8-A6FA-5B48065E3046}">
  <sheetPr>
    <pageSetUpPr fitToPage="1"/>
  </sheetPr>
  <dimension ref="A1:K46"/>
  <sheetViews>
    <sheetView showGridLines="0" zoomScale="90" zoomScaleNormal="90" workbookViewId="0">
      <pane xSplit="2" ySplit="6" topLeftCell="C24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148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0.81905079431438121</v>
      </c>
      <c r="E13" s="11" t="s">
        <v>4</v>
      </c>
      <c r="F13" s="15"/>
    </row>
    <row r="14" spans="3:8" x14ac:dyDescent="0.3">
      <c r="C14" s="16" t="s">
        <v>10</v>
      </c>
      <c r="D14" s="81"/>
      <c r="E14" s="14" t="s">
        <v>6</v>
      </c>
      <c r="F14" s="15">
        <v>15</v>
      </c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>
        <v>3</v>
      </c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83</v>
      </c>
    </row>
    <row r="35" spans="1:11" x14ac:dyDescent="0.3">
      <c r="C35" s="13" t="s">
        <v>123</v>
      </c>
      <c r="D35" s="43" t="s">
        <v>30</v>
      </c>
      <c r="E35" s="44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7399-E399-4C6C-B172-0B38F7961DB8}">
  <sheetPr>
    <pageSetUpPr fitToPage="1"/>
  </sheetPr>
  <dimension ref="A1:K46"/>
  <sheetViews>
    <sheetView showGridLines="0" zoomScale="90" zoomScaleNormal="90" workbookViewId="0">
      <pane xSplit="2" ySplit="6" topLeftCell="C27" activePane="bottomRight" state="frozen"/>
      <selection pane="topRight" activeCell="C1" sqref="C1"/>
      <selection pane="bottomLeft" activeCell="A7" sqref="A7"/>
      <selection pane="bottomRight" activeCell="F22" sqref="F22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149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0.70643645142944633</v>
      </c>
      <c r="E13" s="11" t="s">
        <v>4</v>
      </c>
      <c r="F13" s="15"/>
    </row>
    <row r="14" spans="3:8" x14ac:dyDescent="0.3">
      <c r="C14" s="16" t="s">
        <v>10</v>
      </c>
      <c r="D14" s="81"/>
      <c r="E14" s="14" t="s">
        <v>6</v>
      </c>
      <c r="F14" s="15">
        <v>15</v>
      </c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85</v>
      </c>
    </row>
    <row r="35" spans="1:11" x14ac:dyDescent="0.3">
      <c r="C35" s="13" t="s">
        <v>123</v>
      </c>
      <c r="D35" s="43" t="s">
        <v>30</v>
      </c>
      <c r="E35" s="44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41F5C-0053-4DED-BF28-9C40DD623415}">
  <sheetPr>
    <pageSetUpPr fitToPage="1"/>
  </sheetPr>
  <dimension ref="A1:K46"/>
  <sheetViews>
    <sheetView showGridLines="0" zoomScale="90" zoomScaleNormal="90" workbookViewId="0">
      <pane xSplit="2" ySplit="6" topLeftCell="C21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150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95">
        <v>0</v>
      </c>
      <c r="E8" s="48"/>
      <c r="F8" s="49"/>
    </row>
    <row r="9" spans="3:8" x14ac:dyDescent="0.3">
      <c r="C9" s="10" t="s">
        <v>3</v>
      </c>
      <c r="D9" s="96"/>
      <c r="E9" s="11" t="s">
        <v>4</v>
      </c>
      <c r="F9" s="50">
        <v>30</v>
      </c>
      <c r="G9" s="24"/>
      <c r="H9" s="23"/>
    </row>
    <row r="10" spans="3:8" x14ac:dyDescent="0.3">
      <c r="C10" s="13" t="s">
        <v>5</v>
      </c>
      <c r="D10" s="96"/>
      <c r="E10" s="14" t="s">
        <v>6</v>
      </c>
      <c r="F10" s="50"/>
    </row>
    <row r="11" spans="3:8" x14ac:dyDescent="0.3">
      <c r="C11" s="13" t="s">
        <v>7</v>
      </c>
      <c r="D11" s="97"/>
      <c r="E11" s="14" t="s">
        <v>116</v>
      </c>
      <c r="F11" s="51"/>
    </row>
    <row r="12" spans="3:8" ht="13.05" x14ac:dyDescent="0.3">
      <c r="C12" s="36" t="s">
        <v>8</v>
      </c>
      <c r="D12" s="36"/>
      <c r="E12" s="36"/>
      <c r="F12" s="52"/>
    </row>
    <row r="13" spans="3:8" x14ac:dyDescent="0.3">
      <c r="C13" s="16" t="s">
        <v>9</v>
      </c>
      <c r="D13" s="80">
        <v>0.83154354326229329</v>
      </c>
      <c r="E13" s="11" t="s">
        <v>4</v>
      </c>
      <c r="F13" s="53"/>
    </row>
    <row r="14" spans="3:8" x14ac:dyDescent="0.3">
      <c r="C14" s="16" t="s">
        <v>10</v>
      </c>
      <c r="D14" s="81"/>
      <c r="E14" s="14" t="s">
        <v>6</v>
      </c>
      <c r="F14" s="54">
        <v>15</v>
      </c>
    </row>
    <row r="15" spans="3:8" x14ac:dyDescent="0.3">
      <c r="C15" s="16" t="s">
        <v>11</v>
      </c>
      <c r="D15" s="82"/>
      <c r="E15" s="14" t="s">
        <v>116</v>
      </c>
      <c r="F15" s="5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SUM(F9:F31)</f>
        <v>85</v>
      </c>
    </row>
    <row r="35" spans="1:11" x14ac:dyDescent="0.3">
      <c r="C35" s="13" t="s">
        <v>123</v>
      </c>
      <c r="D35" s="43" t="s">
        <v>30</v>
      </c>
      <c r="E35" s="44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48B5-9B6D-4593-8CFE-CD5EA8DF5397}">
  <sheetPr>
    <pageSetUpPr fitToPage="1"/>
  </sheetPr>
  <dimension ref="A1:K46"/>
  <sheetViews>
    <sheetView showGridLines="0" zoomScale="90" zoomScaleNormal="9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151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95">
        <v>0</v>
      </c>
      <c r="E8" s="48"/>
      <c r="F8" s="49"/>
    </row>
    <row r="9" spans="3:8" x14ac:dyDescent="0.3">
      <c r="C9" s="10" t="s">
        <v>3</v>
      </c>
      <c r="D9" s="96"/>
      <c r="E9" s="11" t="s">
        <v>4</v>
      </c>
      <c r="F9" s="50">
        <v>30</v>
      </c>
      <c r="G9" s="24"/>
      <c r="H9" s="23"/>
    </row>
    <row r="10" spans="3:8" x14ac:dyDescent="0.3">
      <c r="C10" s="13" t="s">
        <v>5</v>
      </c>
      <c r="D10" s="96"/>
      <c r="E10" s="14" t="s">
        <v>6</v>
      </c>
      <c r="F10" s="50"/>
    </row>
    <row r="11" spans="3:8" x14ac:dyDescent="0.3">
      <c r="C11" s="13" t="s">
        <v>7</v>
      </c>
      <c r="D11" s="97"/>
      <c r="E11" s="14" t="s">
        <v>116</v>
      </c>
      <c r="F11" s="51"/>
    </row>
    <row r="12" spans="3:8" ht="13.05" x14ac:dyDescent="0.3">
      <c r="C12" s="36" t="s">
        <v>8</v>
      </c>
      <c r="D12" s="36"/>
      <c r="E12" s="36"/>
      <c r="F12" s="52"/>
    </row>
    <row r="13" spans="3:8" x14ac:dyDescent="0.3">
      <c r="C13" s="16" t="s">
        <v>9</v>
      </c>
      <c r="D13" s="80">
        <v>1</v>
      </c>
      <c r="E13" s="11" t="s">
        <v>4</v>
      </c>
      <c r="F13" s="101">
        <v>30</v>
      </c>
    </row>
    <row r="14" spans="3:8" x14ac:dyDescent="0.3">
      <c r="C14" s="16" t="s">
        <v>10</v>
      </c>
      <c r="D14" s="81"/>
      <c r="E14" s="14" t="s">
        <v>6</v>
      </c>
      <c r="F14" s="102"/>
    </row>
    <row r="15" spans="3:8" x14ac:dyDescent="0.3">
      <c r="C15" s="16" t="s">
        <v>11</v>
      </c>
      <c r="D15" s="82"/>
      <c r="E15" s="14" t="s">
        <v>116</v>
      </c>
      <c r="F15" s="103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/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>
        <v>5</v>
      </c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/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>
        <v>5</v>
      </c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>
        <v>3</v>
      </c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SUM(F9:F31)</f>
        <v>88</v>
      </c>
    </row>
    <row r="35" spans="1:11" x14ac:dyDescent="0.3">
      <c r="C35" s="13" t="s">
        <v>123</v>
      </c>
      <c r="D35" s="43" t="s">
        <v>30</v>
      </c>
      <c r="E35" s="44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4">
    <mergeCell ref="D8:D11"/>
    <mergeCell ref="D13:D15"/>
    <mergeCell ref="F34:F37"/>
    <mergeCell ref="F13:F1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CB2E-CC2F-4A6C-B12B-6C56D561D20B}">
  <sheetPr>
    <pageSetUpPr fitToPage="1"/>
  </sheetPr>
  <dimension ref="A1:K46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6" sqref="F16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152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95">
        <v>0</v>
      </c>
      <c r="E8" s="48"/>
      <c r="F8" s="49"/>
    </row>
    <row r="9" spans="3:8" x14ac:dyDescent="0.3">
      <c r="C9" s="10" t="s">
        <v>3</v>
      </c>
      <c r="D9" s="96"/>
      <c r="E9" s="11" t="s">
        <v>4</v>
      </c>
      <c r="F9" s="50">
        <v>30</v>
      </c>
      <c r="G9" s="24"/>
      <c r="H9" s="23"/>
    </row>
    <row r="10" spans="3:8" x14ac:dyDescent="0.3">
      <c r="C10" s="13" t="s">
        <v>5</v>
      </c>
      <c r="D10" s="96"/>
      <c r="E10" s="14" t="s">
        <v>6</v>
      </c>
      <c r="F10" s="50"/>
    </row>
    <row r="11" spans="3:8" x14ac:dyDescent="0.3">
      <c r="C11" s="13" t="s">
        <v>7</v>
      </c>
      <c r="D11" s="97"/>
      <c r="E11" s="14" t="s">
        <v>116</v>
      </c>
      <c r="F11" s="51"/>
    </row>
    <row r="12" spans="3:8" ht="13.05" x14ac:dyDescent="0.3">
      <c r="C12" s="36" t="s">
        <v>8</v>
      </c>
      <c r="D12" s="36"/>
      <c r="E12" s="36"/>
      <c r="F12" s="52"/>
    </row>
    <row r="13" spans="3:8" x14ac:dyDescent="0.3">
      <c r="C13" s="16" t="s">
        <v>9</v>
      </c>
      <c r="D13" s="80">
        <v>0.27745098039215688</v>
      </c>
      <c r="E13" s="11" t="s">
        <v>4</v>
      </c>
      <c r="F13" s="101">
        <v>30</v>
      </c>
    </row>
    <row r="14" spans="3:8" x14ac:dyDescent="0.3">
      <c r="C14" s="16" t="s">
        <v>10</v>
      </c>
      <c r="D14" s="81"/>
      <c r="E14" s="14" t="s">
        <v>6</v>
      </c>
      <c r="F14" s="102"/>
    </row>
    <row r="15" spans="3:8" x14ac:dyDescent="0.3">
      <c r="C15" s="16" t="s">
        <v>11</v>
      </c>
      <c r="D15" s="82"/>
      <c r="E15" s="14" t="s">
        <v>116</v>
      </c>
      <c r="F15" s="103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>
        <v>3</v>
      </c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SUM(F9:F31)</f>
        <v>98</v>
      </c>
    </row>
    <row r="35" spans="1:11" x14ac:dyDescent="0.3">
      <c r="C35" s="13" t="s">
        <v>123</v>
      </c>
      <c r="D35" s="43" t="s">
        <v>30</v>
      </c>
      <c r="E35" s="44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x14ac:dyDescent="0.3">
      <c r="C40" s="4" t="s">
        <v>35</v>
      </c>
      <c r="E40" s="4" t="s">
        <v>36</v>
      </c>
    </row>
    <row r="44" spans="1:11" s="23" customFormat="1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4">
    <mergeCell ref="D8:D11"/>
    <mergeCell ref="D13:D15"/>
    <mergeCell ref="F34:F37"/>
    <mergeCell ref="F13:F1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858F7-004B-4FE8-9A4E-EF29368AFB00}">
  <sheetPr>
    <pageSetUpPr fitToPage="1"/>
  </sheetPr>
  <dimension ref="A1:K46"/>
  <sheetViews>
    <sheetView showGridLines="0" zoomScale="90" zoomScaleNormal="90" workbookViewId="0">
      <pane xSplit="2" ySplit="6" topLeftCell="C30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153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95">
        <v>0</v>
      </c>
      <c r="E8" s="48"/>
      <c r="F8" s="49"/>
    </row>
    <row r="9" spans="3:8" x14ac:dyDescent="0.3">
      <c r="C9" s="10" t="s">
        <v>3</v>
      </c>
      <c r="D9" s="96"/>
      <c r="E9" s="11" t="s">
        <v>4</v>
      </c>
      <c r="F9" s="50">
        <v>30</v>
      </c>
      <c r="G9" s="24"/>
      <c r="H9" s="23"/>
    </row>
    <row r="10" spans="3:8" x14ac:dyDescent="0.3">
      <c r="C10" s="13" t="s">
        <v>5</v>
      </c>
      <c r="D10" s="96"/>
      <c r="E10" s="14" t="s">
        <v>6</v>
      </c>
      <c r="F10" s="50"/>
    </row>
    <row r="11" spans="3:8" x14ac:dyDescent="0.3">
      <c r="C11" s="13" t="s">
        <v>7</v>
      </c>
      <c r="D11" s="97"/>
      <c r="E11" s="14" t="s">
        <v>116</v>
      </c>
      <c r="F11" s="51"/>
    </row>
    <row r="12" spans="3:8" ht="13.05" x14ac:dyDescent="0.3">
      <c r="C12" s="36" t="s">
        <v>8</v>
      </c>
      <c r="D12" s="36"/>
      <c r="E12" s="36"/>
      <c r="F12" s="52"/>
    </row>
    <row r="13" spans="3:8" x14ac:dyDescent="0.3">
      <c r="C13" s="16" t="s">
        <v>9</v>
      </c>
      <c r="D13" s="80">
        <v>0.88482051282051288</v>
      </c>
      <c r="E13" s="11" t="s">
        <v>4</v>
      </c>
      <c r="F13" s="53"/>
    </row>
    <row r="14" spans="3:8" x14ac:dyDescent="0.3">
      <c r="C14" s="16" t="s">
        <v>10</v>
      </c>
      <c r="D14" s="81"/>
      <c r="E14" s="14" t="s">
        <v>6</v>
      </c>
      <c r="F14" s="54">
        <v>15</v>
      </c>
    </row>
    <row r="15" spans="3:8" x14ac:dyDescent="0.3">
      <c r="C15" s="16" t="s">
        <v>11</v>
      </c>
      <c r="D15" s="82"/>
      <c r="E15" s="14" t="s">
        <v>116</v>
      </c>
      <c r="F15" s="5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>
        <v>3</v>
      </c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SUM(F9:F31)</f>
        <v>83</v>
      </c>
    </row>
    <row r="35" spans="1:11" x14ac:dyDescent="0.3">
      <c r="C35" s="13" t="s">
        <v>123</v>
      </c>
      <c r="D35" s="43" t="s">
        <v>30</v>
      </c>
      <c r="E35" s="44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FB81C-CCAA-45CB-AC2A-07CE2EE8BA7D}">
  <sheetPr>
    <pageSetUpPr fitToPage="1"/>
  </sheetPr>
  <dimension ref="A1:K46"/>
  <sheetViews>
    <sheetView showGridLines="0" zoomScale="90" zoomScaleNormal="9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154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95">
        <v>1.9148235415034687E-2</v>
      </c>
      <c r="E8" s="48"/>
      <c r="F8" s="49"/>
    </row>
    <row r="9" spans="3:8" x14ac:dyDescent="0.3">
      <c r="C9" s="10" t="s">
        <v>3</v>
      </c>
      <c r="D9" s="96"/>
      <c r="E9" s="11" t="s">
        <v>4</v>
      </c>
      <c r="F9" s="50">
        <v>30</v>
      </c>
      <c r="G9" s="24"/>
      <c r="H9" s="23"/>
    </row>
    <row r="10" spans="3:8" x14ac:dyDescent="0.3">
      <c r="C10" s="13" t="s">
        <v>5</v>
      </c>
      <c r="D10" s="96"/>
      <c r="E10" s="14" t="s">
        <v>6</v>
      </c>
      <c r="F10" s="50"/>
    </row>
    <row r="11" spans="3:8" x14ac:dyDescent="0.3">
      <c r="C11" s="13" t="s">
        <v>7</v>
      </c>
      <c r="D11" s="97"/>
      <c r="E11" s="14" t="s">
        <v>116</v>
      </c>
      <c r="F11" s="51"/>
    </row>
    <row r="12" spans="3:8" ht="13.05" x14ac:dyDescent="0.3">
      <c r="C12" s="36" t="s">
        <v>8</v>
      </c>
      <c r="D12" s="36"/>
      <c r="E12" s="36"/>
      <c r="F12" s="52"/>
    </row>
    <row r="13" spans="3:8" x14ac:dyDescent="0.3">
      <c r="C13" s="16" t="s">
        <v>9</v>
      </c>
      <c r="D13" s="80">
        <v>0.99380345839725526</v>
      </c>
      <c r="E13" s="11" t="s">
        <v>4</v>
      </c>
      <c r="F13" s="101">
        <v>30</v>
      </c>
    </row>
    <row r="14" spans="3:8" x14ac:dyDescent="0.3">
      <c r="C14" s="16" t="s">
        <v>10</v>
      </c>
      <c r="D14" s="81"/>
      <c r="E14" s="14" t="s">
        <v>6</v>
      </c>
      <c r="F14" s="102"/>
    </row>
    <row r="15" spans="3:8" x14ac:dyDescent="0.3">
      <c r="C15" s="16" t="s">
        <v>11</v>
      </c>
      <c r="D15" s="82"/>
      <c r="E15" s="14" t="s">
        <v>116</v>
      </c>
      <c r="F15" s="103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98">
        <f>SUM(F9:F31)</f>
        <v>100</v>
      </c>
    </row>
    <row r="35" spans="1:11" x14ac:dyDescent="0.3">
      <c r="C35" s="13" t="s">
        <v>123</v>
      </c>
      <c r="D35" s="14" t="s">
        <v>30</v>
      </c>
      <c r="E35" s="27" t="s">
        <v>12</v>
      </c>
      <c r="F35" s="99"/>
    </row>
    <row r="36" spans="1:11" x14ac:dyDescent="0.3">
      <c r="C36" s="13" t="s">
        <v>31</v>
      </c>
      <c r="D36" s="14" t="s">
        <v>32</v>
      </c>
      <c r="E36" s="27" t="s">
        <v>6</v>
      </c>
      <c r="F36" s="99"/>
    </row>
    <row r="37" spans="1:11" x14ac:dyDescent="0.3">
      <c r="C37" s="13" t="s">
        <v>33</v>
      </c>
      <c r="D37" s="14" t="s">
        <v>34</v>
      </c>
      <c r="E37" s="27" t="s">
        <v>116</v>
      </c>
      <c r="F37" s="100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4">
    <mergeCell ref="D8:D11"/>
    <mergeCell ref="D13:D15"/>
    <mergeCell ref="F34:F37"/>
    <mergeCell ref="F13:F1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4939-8883-4C45-ABF7-24817F3D6443}">
  <sheetPr>
    <pageSetUpPr fitToPage="1"/>
  </sheetPr>
  <dimension ref="A1:K46"/>
  <sheetViews>
    <sheetView showGridLines="0" zoomScale="90" zoomScaleNormal="90" workbookViewId="0">
      <pane xSplit="2" ySplit="6" topLeftCell="C33" activePane="bottomRight" state="frozen"/>
      <selection pane="topRight" activeCell="C1" sqref="C1"/>
      <selection pane="bottomLeft" activeCell="A7" sqref="A7"/>
      <selection pane="bottomRight" activeCell="H33" sqref="H33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155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95">
        <v>6.0289124395513941E-5</v>
      </c>
      <c r="E8" s="48"/>
      <c r="F8" s="49"/>
    </row>
    <row r="9" spans="3:8" x14ac:dyDescent="0.3">
      <c r="C9" s="10" t="s">
        <v>3</v>
      </c>
      <c r="D9" s="96"/>
      <c r="E9" s="11" t="s">
        <v>4</v>
      </c>
      <c r="F9" s="50">
        <v>30</v>
      </c>
      <c r="G9" s="24"/>
      <c r="H9" s="23"/>
    </row>
    <row r="10" spans="3:8" x14ac:dyDescent="0.3">
      <c r="C10" s="13" t="s">
        <v>5</v>
      </c>
      <c r="D10" s="96"/>
      <c r="E10" s="14" t="s">
        <v>6</v>
      </c>
      <c r="F10" s="50"/>
    </row>
    <row r="11" spans="3:8" x14ac:dyDescent="0.3">
      <c r="C11" s="13" t="s">
        <v>7</v>
      </c>
      <c r="D11" s="97"/>
      <c r="E11" s="14" t="s">
        <v>116</v>
      </c>
      <c r="F11" s="51"/>
    </row>
    <row r="12" spans="3:8" ht="13.05" x14ac:dyDescent="0.3">
      <c r="C12" s="36" t="s">
        <v>8</v>
      </c>
      <c r="D12" s="36"/>
      <c r="E12" s="36"/>
      <c r="F12" s="52"/>
    </row>
    <row r="13" spans="3:8" x14ac:dyDescent="0.3">
      <c r="C13" s="16" t="s">
        <v>9</v>
      </c>
      <c r="D13" s="80">
        <v>0.99743847294632237</v>
      </c>
      <c r="E13" s="11" t="s">
        <v>4</v>
      </c>
      <c r="F13" s="101">
        <v>30</v>
      </c>
    </row>
    <row r="14" spans="3:8" x14ac:dyDescent="0.3">
      <c r="C14" s="16" t="s">
        <v>10</v>
      </c>
      <c r="D14" s="81"/>
      <c r="E14" s="14" t="s">
        <v>6</v>
      </c>
      <c r="F14" s="102"/>
    </row>
    <row r="15" spans="3:8" x14ac:dyDescent="0.3">
      <c r="C15" s="16" t="s">
        <v>11</v>
      </c>
      <c r="D15" s="82"/>
      <c r="E15" s="14" t="s">
        <v>116</v>
      </c>
      <c r="F15" s="103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98">
        <f>SUM(F9:F31)</f>
        <v>100</v>
      </c>
    </row>
    <row r="35" spans="1:11" x14ac:dyDescent="0.3">
      <c r="C35" s="13" t="s">
        <v>123</v>
      </c>
      <c r="D35" s="14" t="s">
        <v>30</v>
      </c>
      <c r="E35" s="27" t="s">
        <v>12</v>
      </c>
      <c r="F35" s="99"/>
    </row>
    <row r="36" spans="1:11" x14ac:dyDescent="0.3">
      <c r="C36" s="13" t="s">
        <v>31</v>
      </c>
      <c r="D36" s="14" t="s">
        <v>32</v>
      </c>
      <c r="E36" s="27" t="s">
        <v>6</v>
      </c>
      <c r="F36" s="99"/>
    </row>
    <row r="37" spans="1:11" x14ac:dyDescent="0.3">
      <c r="C37" s="13" t="s">
        <v>33</v>
      </c>
      <c r="D37" s="14" t="s">
        <v>34</v>
      </c>
      <c r="E37" s="27" t="s">
        <v>116</v>
      </c>
      <c r="F37" s="100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4">
    <mergeCell ref="D8:D11"/>
    <mergeCell ref="D13:D15"/>
    <mergeCell ref="F34:F37"/>
    <mergeCell ref="F13:F1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FAB44-2F90-4B3A-8EAA-A1DD9D2B0EAA}">
  <sheetPr>
    <pageSetUpPr fitToPage="1"/>
  </sheetPr>
  <dimension ref="A1:K46"/>
  <sheetViews>
    <sheetView showGridLines="0" zoomScale="90" zoomScaleNormal="90" workbookViewId="0">
      <pane xSplit="2" ySplit="6" topLeftCell="C9" activePane="bottomRight" state="frozen"/>
      <selection pane="topRight" activeCell="C1" sqref="C1"/>
      <selection pane="bottomLeft" activeCell="A7" sqref="A7"/>
      <selection pane="bottomRight" activeCell="D34" sqref="D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156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92">
        <v>3.8951509154610956E-4</v>
      </c>
      <c r="E8" s="48"/>
      <c r="F8" s="49"/>
    </row>
    <row r="9" spans="3:8" x14ac:dyDescent="0.3">
      <c r="C9" s="10" t="s">
        <v>3</v>
      </c>
      <c r="D9" s="93"/>
      <c r="E9" s="11" t="s">
        <v>4</v>
      </c>
      <c r="F9" s="50">
        <v>30</v>
      </c>
      <c r="G9" s="24"/>
      <c r="H9" s="23"/>
    </row>
    <row r="10" spans="3:8" x14ac:dyDescent="0.3">
      <c r="C10" s="13" t="s">
        <v>5</v>
      </c>
      <c r="D10" s="93"/>
      <c r="E10" s="14" t="s">
        <v>6</v>
      </c>
      <c r="F10" s="50"/>
    </row>
    <row r="11" spans="3:8" x14ac:dyDescent="0.3">
      <c r="C11" s="13" t="s">
        <v>7</v>
      </c>
      <c r="D11" s="94"/>
      <c r="E11" s="14" t="s">
        <v>116</v>
      </c>
      <c r="F11" s="51"/>
    </row>
    <row r="12" spans="3:8" ht="13.05" x14ac:dyDescent="0.3">
      <c r="C12" s="36" t="s">
        <v>8</v>
      </c>
      <c r="D12" s="36"/>
      <c r="E12" s="36"/>
      <c r="F12" s="52"/>
    </row>
    <row r="13" spans="3:8" ht="14.55" customHeight="1" x14ac:dyDescent="0.3">
      <c r="C13" s="16" t="s">
        <v>9</v>
      </c>
      <c r="D13" s="80">
        <v>0.99895332833348438</v>
      </c>
      <c r="E13" s="11" t="s">
        <v>4</v>
      </c>
      <c r="F13" s="101">
        <v>30</v>
      </c>
    </row>
    <row r="14" spans="3:8" x14ac:dyDescent="0.3">
      <c r="C14" s="16" t="s">
        <v>10</v>
      </c>
      <c r="D14" s="81"/>
      <c r="E14" s="14" t="s">
        <v>6</v>
      </c>
      <c r="F14" s="102"/>
    </row>
    <row r="15" spans="3:8" x14ac:dyDescent="0.3">
      <c r="C15" s="16" t="s">
        <v>11</v>
      </c>
      <c r="D15" s="82"/>
      <c r="E15" s="14" t="s">
        <v>116</v>
      </c>
      <c r="F15" s="103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98">
        <f>SUM(F9:F31)</f>
        <v>100</v>
      </c>
    </row>
    <row r="35" spans="1:11" x14ac:dyDescent="0.3">
      <c r="C35" s="13" t="s">
        <v>123</v>
      </c>
      <c r="D35" s="14" t="s">
        <v>30</v>
      </c>
      <c r="E35" s="27" t="s">
        <v>12</v>
      </c>
      <c r="F35" s="99"/>
    </row>
    <row r="36" spans="1:11" x14ac:dyDescent="0.3">
      <c r="C36" s="13" t="s">
        <v>31</v>
      </c>
      <c r="D36" s="14" t="s">
        <v>32</v>
      </c>
      <c r="E36" s="27" t="s">
        <v>6</v>
      </c>
      <c r="F36" s="99"/>
    </row>
    <row r="37" spans="1:11" x14ac:dyDescent="0.3">
      <c r="C37" s="13" t="s">
        <v>33</v>
      </c>
      <c r="D37" s="14" t="s">
        <v>34</v>
      </c>
      <c r="E37" s="27" t="s">
        <v>116</v>
      </c>
      <c r="F37" s="100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4">
    <mergeCell ref="D8:D11"/>
    <mergeCell ref="D13:D15"/>
    <mergeCell ref="F34:F37"/>
    <mergeCell ref="F13:F1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0494D-1F9D-4EB3-8D5A-04B2110993C4}">
  <sheetPr>
    <pageSetUpPr fitToPage="1"/>
  </sheetPr>
  <dimension ref="A1:K46"/>
  <sheetViews>
    <sheetView showGridLines="0" zoomScale="90" zoomScaleNormal="9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D34" sqref="D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157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95">
        <v>6.0437765436131986E-3</v>
      </c>
      <c r="E8" s="48"/>
      <c r="F8" s="49"/>
    </row>
    <row r="9" spans="3:8" x14ac:dyDescent="0.3">
      <c r="C9" s="10" t="s">
        <v>3</v>
      </c>
      <c r="D9" s="96"/>
      <c r="E9" s="11" t="s">
        <v>4</v>
      </c>
      <c r="F9" s="50">
        <v>30</v>
      </c>
      <c r="G9" s="24"/>
      <c r="H9" s="23"/>
    </row>
    <row r="10" spans="3:8" x14ac:dyDescent="0.3">
      <c r="C10" s="13" t="s">
        <v>5</v>
      </c>
      <c r="D10" s="96"/>
      <c r="E10" s="14" t="s">
        <v>6</v>
      </c>
      <c r="F10" s="50"/>
    </row>
    <row r="11" spans="3:8" x14ac:dyDescent="0.3">
      <c r="C11" s="13" t="s">
        <v>7</v>
      </c>
      <c r="D11" s="97"/>
      <c r="E11" s="14" t="s">
        <v>116</v>
      </c>
      <c r="F11" s="51"/>
    </row>
    <row r="12" spans="3:8" ht="13.05" x14ac:dyDescent="0.3">
      <c r="C12" s="36" t="s">
        <v>8</v>
      </c>
      <c r="D12" s="36"/>
      <c r="E12" s="36"/>
      <c r="F12" s="52"/>
    </row>
    <row r="13" spans="3:8" x14ac:dyDescent="0.3">
      <c r="C13" s="16" t="s">
        <v>9</v>
      </c>
      <c r="D13" s="80">
        <v>1</v>
      </c>
      <c r="E13" s="11" t="s">
        <v>4</v>
      </c>
      <c r="F13" s="101">
        <v>30</v>
      </c>
    </row>
    <row r="14" spans="3:8" x14ac:dyDescent="0.3">
      <c r="C14" s="16" t="s">
        <v>10</v>
      </c>
      <c r="D14" s="81"/>
      <c r="E14" s="14" t="s">
        <v>6</v>
      </c>
      <c r="F14" s="102"/>
    </row>
    <row r="15" spans="3:8" x14ac:dyDescent="0.3">
      <c r="C15" s="16" t="s">
        <v>11</v>
      </c>
      <c r="D15" s="82"/>
      <c r="E15" s="14" t="s">
        <v>116</v>
      </c>
      <c r="F15" s="103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>
        <v>1</v>
      </c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98">
        <f>SUM(F9:F31)</f>
        <v>96</v>
      </c>
    </row>
    <row r="35" spans="1:11" x14ac:dyDescent="0.3">
      <c r="C35" s="13" t="s">
        <v>123</v>
      </c>
      <c r="D35" s="14" t="s">
        <v>30</v>
      </c>
      <c r="E35" s="27" t="s">
        <v>12</v>
      </c>
      <c r="F35" s="99"/>
    </row>
    <row r="36" spans="1:11" x14ac:dyDescent="0.3">
      <c r="C36" s="13" t="s">
        <v>31</v>
      </c>
      <c r="D36" s="14" t="s">
        <v>32</v>
      </c>
      <c r="E36" s="27" t="s">
        <v>6</v>
      </c>
      <c r="F36" s="99"/>
    </row>
    <row r="37" spans="1:11" x14ac:dyDescent="0.3">
      <c r="C37" s="13" t="s">
        <v>33</v>
      </c>
      <c r="D37" s="14" t="s">
        <v>34</v>
      </c>
      <c r="E37" s="27" t="s">
        <v>116</v>
      </c>
      <c r="F37" s="100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4">
    <mergeCell ref="D8:D11"/>
    <mergeCell ref="D13:D15"/>
    <mergeCell ref="F34:F37"/>
    <mergeCell ref="F13:F1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22C62-BE43-4BB2-B000-72179536A946}">
  <sheetPr>
    <pageSetUpPr fitToPage="1"/>
  </sheetPr>
  <dimension ref="A1:K46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5" sqref="F15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128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6">
        <v>0</v>
      </c>
      <c r="E8" s="8"/>
      <c r="F8" s="9"/>
    </row>
    <row r="9" spans="3:8" x14ac:dyDescent="0.3">
      <c r="C9" s="10" t="s">
        <v>3</v>
      </c>
      <c r="D9" s="87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7"/>
      <c r="E10" s="14" t="s">
        <v>6</v>
      </c>
      <c r="F10" s="15"/>
    </row>
    <row r="11" spans="3:8" x14ac:dyDescent="0.3">
      <c r="C11" s="13" t="s">
        <v>7</v>
      </c>
      <c r="D11" s="88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9">
        <v>0.66410782010769487</v>
      </c>
      <c r="E13" s="11" t="s">
        <v>4</v>
      </c>
      <c r="F13" s="15"/>
    </row>
    <row r="14" spans="3:8" x14ac:dyDescent="0.3">
      <c r="C14" s="16" t="s">
        <v>10</v>
      </c>
      <c r="D14" s="90"/>
      <c r="E14" s="14" t="s">
        <v>6</v>
      </c>
      <c r="F14" s="15">
        <v>15</v>
      </c>
    </row>
    <row r="15" spans="3:8" x14ac:dyDescent="0.3">
      <c r="C15" s="16" t="s">
        <v>11</v>
      </c>
      <c r="D15" s="91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>
        <v>3</v>
      </c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83</v>
      </c>
    </row>
    <row r="35" spans="1:11" x14ac:dyDescent="0.3">
      <c r="C35" s="13" t="s">
        <v>123</v>
      </c>
      <c r="D35" s="43" t="s">
        <v>30</v>
      </c>
      <c r="E35" s="44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x14ac:dyDescent="0.3">
      <c r="C40" s="4" t="s">
        <v>35</v>
      </c>
      <c r="E40" s="4" t="s">
        <v>36</v>
      </c>
    </row>
    <row r="44" spans="1:11" s="23" customFormat="1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1112B-BC9B-4E5A-A585-3B42F6FEAE72}">
  <sheetPr>
    <pageSetUpPr fitToPage="1"/>
  </sheetPr>
  <dimension ref="A1:K46"/>
  <sheetViews>
    <sheetView showGridLines="0" zoomScale="90" zoomScaleNormal="90" workbookViewId="0">
      <pane xSplit="2" ySplit="6" topLeftCell="C27" activePane="bottomRight" state="frozen"/>
      <selection pane="topRight" activeCell="C1" sqref="C1"/>
      <selection pane="bottomLeft" activeCell="A7" sqref="A7"/>
      <selection pane="bottomRight" activeCell="D34" sqref="D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158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95">
        <v>6.0437765436131986E-3</v>
      </c>
      <c r="E8" s="48"/>
      <c r="F8" s="49"/>
    </row>
    <row r="9" spans="3:8" x14ac:dyDescent="0.3">
      <c r="C9" s="10" t="s">
        <v>3</v>
      </c>
      <c r="D9" s="96"/>
      <c r="E9" s="11" t="s">
        <v>4</v>
      </c>
      <c r="F9" s="50">
        <v>30</v>
      </c>
      <c r="G9" s="24"/>
      <c r="H9" s="23"/>
    </row>
    <row r="10" spans="3:8" x14ac:dyDescent="0.3">
      <c r="C10" s="13" t="s">
        <v>5</v>
      </c>
      <c r="D10" s="96"/>
      <c r="E10" s="14" t="s">
        <v>6</v>
      </c>
      <c r="F10" s="50"/>
    </row>
    <row r="11" spans="3:8" x14ac:dyDescent="0.3">
      <c r="C11" s="13" t="s">
        <v>7</v>
      </c>
      <c r="D11" s="97"/>
      <c r="E11" s="14" t="s">
        <v>116</v>
      </c>
      <c r="F11" s="51"/>
    </row>
    <row r="12" spans="3:8" ht="13.05" x14ac:dyDescent="0.3">
      <c r="C12" s="36" t="s">
        <v>8</v>
      </c>
      <c r="D12" s="36"/>
      <c r="E12" s="36"/>
      <c r="F12" s="52"/>
    </row>
    <row r="13" spans="3:8" x14ac:dyDescent="0.3">
      <c r="C13" s="16" t="s">
        <v>9</v>
      </c>
      <c r="D13" s="80">
        <v>1</v>
      </c>
      <c r="E13" s="11" t="s">
        <v>4</v>
      </c>
      <c r="F13" s="101">
        <v>30</v>
      </c>
    </row>
    <row r="14" spans="3:8" x14ac:dyDescent="0.3">
      <c r="C14" s="16" t="s">
        <v>10</v>
      </c>
      <c r="D14" s="81"/>
      <c r="E14" s="14" t="s">
        <v>6</v>
      </c>
      <c r="F14" s="102"/>
    </row>
    <row r="15" spans="3:8" x14ac:dyDescent="0.3">
      <c r="C15" s="16" t="s">
        <v>11</v>
      </c>
      <c r="D15" s="82"/>
      <c r="E15" s="14" t="s">
        <v>116</v>
      </c>
      <c r="F15" s="103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98">
        <f>SUM(F9:F31)</f>
        <v>100</v>
      </c>
    </row>
    <row r="35" spans="1:11" x14ac:dyDescent="0.3">
      <c r="C35" s="13" t="s">
        <v>123</v>
      </c>
      <c r="D35" s="14" t="s">
        <v>30</v>
      </c>
      <c r="E35" s="27" t="s">
        <v>12</v>
      </c>
      <c r="F35" s="99"/>
    </row>
    <row r="36" spans="1:11" x14ac:dyDescent="0.3">
      <c r="C36" s="13" t="s">
        <v>31</v>
      </c>
      <c r="D36" s="14" t="s">
        <v>32</v>
      </c>
      <c r="E36" s="27" t="s">
        <v>6</v>
      </c>
      <c r="F36" s="99"/>
    </row>
    <row r="37" spans="1:11" x14ac:dyDescent="0.3">
      <c r="C37" s="13" t="s">
        <v>33</v>
      </c>
      <c r="D37" s="14" t="s">
        <v>34</v>
      </c>
      <c r="E37" s="27" t="s">
        <v>116</v>
      </c>
      <c r="F37" s="100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4">
    <mergeCell ref="D8:D11"/>
    <mergeCell ref="D13:D15"/>
    <mergeCell ref="F34:F37"/>
    <mergeCell ref="F13:F1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8941-9E06-4C71-BA35-E57687A2262B}">
  <sheetPr>
    <pageSetUpPr fitToPage="1"/>
  </sheetPr>
  <dimension ref="A1:K46"/>
  <sheetViews>
    <sheetView showGridLines="0" zoomScale="90" zoomScaleNormal="90" workbookViewId="0">
      <pane xSplit="2" ySplit="6" topLeftCell="C24" activePane="bottomRight" state="frozen"/>
      <selection pane="topRight" activeCell="C1" sqref="C1"/>
      <selection pane="bottomLeft" activeCell="A7" sqref="A7"/>
      <selection pane="bottomRight" activeCell="D34" sqref="D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159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95">
        <v>0</v>
      </c>
      <c r="E8" s="48"/>
      <c r="F8" s="49"/>
    </row>
    <row r="9" spans="3:8" x14ac:dyDescent="0.3">
      <c r="C9" s="10" t="s">
        <v>3</v>
      </c>
      <c r="D9" s="96"/>
      <c r="E9" s="11" t="s">
        <v>4</v>
      </c>
      <c r="F9" s="50">
        <v>30</v>
      </c>
      <c r="G9" s="24"/>
      <c r="H9" s="23"/>
    </row>
    <row r="10" spans="3:8" x14ac:dyDescent="0.3">
      <c r="C10" s="13" t="s">
        <v>5</v>
      </c>
      <c r="D10" s="96"/>
      <c r="E10" s="14" t="s">
        <v>6</v>
      </c>
      <c r="F10" s="50"/>
    </row>
    <row r="11" spans="3:8" x14ac:dyDescent="0.3">
      <c r="C11" s="13" t="s">
        <v>7</v>
      </c>
      <c r="D11" s="97"/>
      <c r="E11" s="14" t="s">
        <v>116</v>
      </c>
      <c r="F11" s="51"/>
    </row>
    <row r="12" spans="3:8" ht="13.05" x14ac:dyDescent="0.3">
      <c r="C12" s="36" t="s">
        <v>8</v>
      </c>
      <c r="D12" s="36"/>
      <c r="E12" s="36"/>
      <c r="F12" s="52"/>
    </row>
    <row r="13" spans="3:8" x14ac:dyDescent="0.3">
      <c r="C13" s="16" t="s">
        <v>9</v>
      </c>
      <c r="D13" s="80">
        <v>1</v>
      </c>
      <c r="E13" s="11" t="s">
        <v>4</v>
      </c>
      <c r="F13" s="53"/>
    </row>
    <row r="14" spans="3:8" x14ac:dyDescent="0.3">
      <c r="C14" s="16" t="s">
        <v>10</v>
      </c>
      <c r="D14" s="81"/>
      <c r="E14" s="14" t="s">
        <v>6</v>
      </c>
      <c r="F14" s="54">
        <v>30</v>
      </c>
    </row>
    <row r="15" spans="3:8" x14ac:dyDescent="0.3">
      <c r="C15" s="16" t="s">
        <v>11</v>
      </c>
      <c r="D15" s="82"/>
      <c r="E15" s="14" t="s">
        <v>116</v>
      </c>
      <c r="F15" s="5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>
        <v>3</v>
      </c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98">
        <f>SUM(F9:F31)</f>
        <v>98</v>
      </c>
    </row>
    <row r="35" spans="1:11" x14ac:dyDescent="0.3">
      <c r="C35" s="13" t="s">
        <v>123</v>
      </c>
      <c r="D35" s="14" t="s">
        <v>30</v>
      </c>
      <c r="E35" s="27" t="s">
        <v>12</v>
      </c>
      <c r="F35" s="99"/>
    </row>
    <row r="36" spans="1:11" x14ac:dyDescent="0.3">
      <c r="C36" s="13" t="s">
        <v>31</v>
      </c>
      <c r="D36" s="14" t="s">
        <v>32</v>
      </c>
      <c r="E36" s="27" t="s">
        <v>6</v>
      </c>
      <c r="F36" s="99"/>
    </row>
    <row r="37" spans="1:11" x14ac:dyDescent="0.3">
      <c r="C37" s="13" t="s">
        <v>33</v>
      </c>
      <c r="D37" s="14" t="s">
        <v>34</v>
      </c>
      <c r="E37" s="27" t="s">
        <v>116</v>
      </c>
      <c r="F37" s="100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EA55F-96E8-4333-AE5F-2A145320B118}">
  <sheetPr>
    <pageSetUpPr fitToPage="1"/>
  </sheetPr>
  <dimension ref="A1:K46"/>
  <sheetViews>
    <sheetView showGridLines="0" zoomScale="90" zoomScaleNormal="9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F39" sqref="F39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160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92">
        <v>7.3979966674240702E-4</v>
      </c>
      <c r="E8" s="48"/>
      <c r="F8" s="49"/>
    </row>
    <row r="9" spans="3:8" x14ac:dyDescent="0.3">
      <c r="C9" s="10" t="s">
        <v>3</v>
      </c>
      <c r="D9" s="93"/>
      <c r="E9" s="11" t="s">
        <v>4</v>
      </c>
      <c r="F9" s="50">
        <v>30</v>
      </c>
      <c r="G9" s="24"/>
      <c r="H9" s="23"/>
    </row>
    <row r="10" spans="3:8" x14ac:dyDescent="0.3">
      <c r="C10" s="13" t="s">
        <v>5</v>
      </c>
      <c r="D10" s="93"/>
      <c r="E10" s="14" t="s">
        <v>6</v>
      </c>
      <c r="F10" s="50"/>
    </row>
    <row r="11" spans="3:8" x14ac:dyDescent="0.3">
      <c r="C11" s="13" t="s">
        <v>7</v>
      </c>
      <c r="D11" s="94"/>
      <c r="E11" s="14" t="s">
        <v>116</v>
      </c>
      <c r="F11" s="51"/>
    </row>
    <row r="12" spans="3:8" ht="13.05" x14ac:dyDescent="0.3">
      <c r="C12" s="36" t="s">
        <v>8</v>
      </c>
      <c r="D12" s="36"/>
      <c r="E12" s="36"/>
      <c r="F12" s="52"/>
    </row>
    <row r="13" spans="3:8" x14ac:dyDescent="0.3">
      <c r="C13" s="16" t="s">
        <v>9</v>
      </c>
      <c r="D13" s="80">
        <v>1</v>
      </c>
      <c r="E13" s="11" t="s">
        <v>4</v>
      </c>
      <c r="F13" s="101">
        <v>30</v>
      </c>
    </row>
    <row r="14" spans="3:8" x14ac:dyDescent="0.3">
      <c r="C14" s="16" t="s">
        <v>10</v>
      </c>
      <c r="D14" s="81"/>
      <c r="E14" s="14" t="s">
        <v>6</v>
      </c>
      <c r="F14" s="102"/>
    </row>
    <row r="15" spans="3:8" x14ac:dyDescent="0.3">
      <c r="C15" s="16" t="s">
        <v>11</v>
      </c>
      <c r="D15" s="82"/>
      <c r="E15" s="14" t="s">
        <v>116</v>
      </c>
      <c r="F15" s="103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>
        <v>3</v>
      </c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SUM(F9:F31)</f>
        <v>98</v>
      </c>
    </row>
    <row r="35" spans="1:11" x14ac:dyDescent="0.3">
      <c r="C35" s="13" t="s">
        <v>123</v>
      </c>
      <c r="D35" s="43" t="s">
        <v>30</v>
      </c>
      <c r="E35" s="44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4">
    <mergeCell ref="D8:D11"/>
    <mergeCell ref="D13:D15"/>
    <mergeCell ref="F34:F37"/>
    <mergeCell ref="F13:F1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F2067-BE54-423E-A50B-7B269F83C9DC}">
  <sheetPr>
    <pageSetUpPr fitToPage="1"/>
  </sheetPr>
  <dimension ref="A1:K46"/>
  <sheetViews>
    <sheetView showGridLines="0" zoomScale="90" zoomScaleNormal="9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93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6">
        <v>0</v>
      </c>
      <c r="E8" s="8"/>
      <c r="F8" s="9"/>
    </row>
    <row r="9" spans="3:8" x14ac:dyDescent="0.3">
      <c r="C9" s="10" t="s">
        <v>3</v>
      </c>
      <c r="D9" s="87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7"/>
      <c r="E10" s="14" t="s">
        <v>6</v>
      </c>
      <c r="F10" s="15"/>
    </row>
    <row r="11" spans="3:8" x14ac:dyDescent="0.3">
      <c r="C11" s="13" t="s">
        <v>7</v>
      </c>
      <c r="D11" s="88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9">
        <v>0.96024166179424841</v>
      </c>
      <c r="E13" s="11" t="s">
        <v>4</v>
      </c>
      <c r="F13" s="15">
        <v>30</v>
      </c>
    </row>
    <row r="14" spans="3:8" x14ac:dyDescent="0.3">
      <c r="C14" s="16" t="s">
        <v>10</v>
      </c>
      <c r="D14" s="90"/>
      <c r="E14" s="14" t="s">
        <v>6</v>
      </c>
      <c r="F14" s="15"/>
    </row>
    <row r="15" spans="3:8" x14ac:dyDescent="0.3">
      <c r="C15" s="16" t="s">
        <v>11</v>
      </c>
      <c r="D15" s="91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>
        <v>1</v>
      </c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43" t="s">
        <v>29</v>
      </c>
      <c r="E34" s="44" t="s">
        <v>4</v>
      </c>
      <c r="F34" s="77">
        <f>SUM(F7:F31)</f>
        <v>96</v>
      </c>
    </row>
    <row r="35" spans="1:11" x14ac:dyDescent="0.3">
      <c r="C35" s="13" t="s">
        <v>123</v>
      </c>
      <c r="D35" s="14" t="s">
        <v>30</v>
      </c>
      <c r="E35" s="27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C247-C054-4BF3-B996-EAF1EB14F731}">
  <sheetPr>
    <pageSetUpPr fitToPage="1"/>
  </sheetPr>
  <dimension ref="A1:K46"/>
  <sheetViews>
    <sheetView showGridLines="0" zoomScale="90" zoomScaleNormal="90" workbookViewId="0">
      <pane xSplit="2" ySplit="6" topLeftCell="C27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94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92">
        <v>1.0309575632151098E-3</v>
      </c>
      <c r="E8" s="8"/>
      <c r="F8" s="9"/>
    </row>
    <row r="9" spans="3:8" x14ac:dyDescent="0.3">
      <c r="C9" s="10" t="s">
        <v>3</v>
      </c>
      <c r="D9" s="93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93"/>
      <c r="E10" s="14" t="s">
        <v>6</v>
      </c>
      <c r="F10" s="15"/>
    </row>
    <row r="11" spans="3:8" x14ac:dyDescent="0.3">
      <c r="C11" s="13" t="s">
        <v>7</v>
      </c>
      <c r="D11" s="94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0.78242003707714192</v>
      </c>
      <c r="E13" s="11" t="s">
        <v>4</v>
      </c>
      <c r="F13" s="15"/>
    </row>
    <row r="14" spans="3:8" x14ac:dyDescent="0.3">
      <c r="C14" s="16" t="s">
        <v>10</v>
      </c>
      <c r="D14" s="81"/>
      <c r="E14" s="14" t="s">
        <v>6</v>
      </c>
      <c r="F14" s="15">
        <v>15</v>
      </c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85</v>
      </c>
    </row>
    <row r="35" spans="1:11" x14ac:dyDescent="0.3">
      <c r="C35" s="13" t="s">
        <v>123</v>
      </c>
      <c r="D35" s="46" t="s">
        <v>30</v>
      </c>
      <c r="E35" s="47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05E3-6A71-4FD7-832D-3413A29A2A2F}">
  <sheetPr>
    <pageSetUpPr fitToPage="1"/>
  </sheetPr>
  <dimension ref="A1:K46"/>
  <sheetViews>
    <sheetView showGridLines="0" zoomScale="90" zoomScaleNormal="90" workbookViewId="0">
      <pane xSplit="2" ySplit="6" topLeftCell="C2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130</v>
      </c>
    </row>
    <row r="5" spans="3:8" ht="13.05" x14ac:dyDescent="0.3">
      <c r="C5" s="4" t="s">
        <v>131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0.91800000000000004</v>
      </c>
      <c r="E13" s="11" t="s">
        <v>4</v>
      </c>
      <c r="F13" s="15">
        <v>30</v>
      </c>
    </row>
    <row r="14" spans="3:8" x14ac:dyDescent="0.3">
      <c r="C14" s="16" t="s">
        <v>10</v>
      </c>
      <c r="D14" s="81"/>
      <c r="E14" s="14" t="s">
        <v>6</v>
      </c>
      <c r="F14" s="15"/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>
        <v>3</v>
      </c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98</v>
      </c>
    </row>
    <row r="35" spans="1:11" x14ac:dyDescent="0.3">
      <c r="C35" s="13" t="s">
        <v>123</v>
      </c>
      <c r="D35" s="46" t="s">
        <v>30</v>
      </c>
      <c r="E35" s="47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4902E-5F12-4682-89BB-337E087412DE}">
  <sheetPr>
    <pageSetUpPr fitToPage="1"/>
  </sheetPr>
  <dimension ref="A1:K46"/>
  <sheetViews>
    <sheetView showGridLines="0" zoomScale="90" zoomScaleNormal="90" workbookViewId="0">
      <pane xSplit="2" ySplit="6" topLeftCell="C27" activePane="bottomRight" state="frozen"/>
      <selection pane="topRight" activeCell="C1" sqref="C1"/>
      <selection pane="bottomLeft" activeCell="A7" sqref="A7"/>
      <selection pane="bottomRight" activeCell="F21" sqref="F21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95</v>
      </c>
    </row>
    <row r="5" spans="3:8" ht="13.05" x14ac:dyDescent="0.3">
      <c r="C5" s="4" t="s">
        <v>131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0.86780000000000002</v>
      </c>
      <c r="E13" s="11" t="s">
        <v>4</v>
      </c>
      <c r="F13" s="15"/>
    </row>
    <row r="14" spans="3:8" x14ac:dyDescent="0.3">
      <c r="C14" s="16" t="s">
        <v>10</v>
      </c>
      <c r="D14" s="81"/>
      <c r="E14" s="14" t="s">
        <v>6</v>
      </c>
      <c r="F14" s="15">
        <v>15</v>
      </c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>
        <v>10</v>
      </c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/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>
        <v>5</v>
      </c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/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85</v>
      </c>
    </row>
    <row r="35" spans="1:11" x14ac:dyDescent="0.3">
      <c r="C35" s="13" t="s">
        <v>123</v>
      </c>
      <c r="D35" s="46" t="s">
        <v>30</v>
      </c>
      <c r="E35" s="47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21B36-ABD6-4218-A8F0-F246114E01F0}">
  <sheetPr>
    <pageSetUpPr fitToPage="1"/>
  </sheetPr>
  <dimension ref="A1:K46"/>
  <sheetViews>
    <sheetView showGridLines="0" zoomScale="90" zoomScaleNormal="9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F34" sqref="F34:F37"/>
    </sheetView>
  </sheetViews>
  <sheetFormatPr defaultColWidth="9.21875" defaultRowHeight="13.8" x14ac:dyDescent="0.3"/>
  <cols>
    <col min="1" max="1" width="1.77734375" style="4" customWidth="1"/>
    <col min="2" max="2" width="4.77734375" style="4" customWidth="1"/>
    <col min="3" max="3" width="65.6640625" style="4" customWidth="1"/>
    <col min="4" max="4" width="9.6640625" style="4" customWidth="1"/>
    <col min="5" max="5" width="15.77734375" style="4" customWidth="1"/>
    <col min="6" max="6" width="9.6640625" style="4" customWidth="1"/>
    <col min="7" max="7" width="5.44140625" style="33" bestFit="1" customWidth="1"/>
    <col min="8" max="8" width="9.21875" style="24"/>
    <col min="9" max="16384" width="9.21875" style="4"/>
  </cols>
  <sheetData>
    <row r="1" spans="3:8" ht="15.45" x14ac:dyDescent="0.35">
      <c r="C1" s="45" t="s">
        <v>90</v>
      </c>
    </row>
    <row r="2" spans="3:8" ht="13.05" x14ac:dyDescent="0.3">
      <c r="C2" s="4" t="s">
        <v>91</v>
      </c>
    </row>
    <row r="3" spans="3:8" ht="13.05" x14ac:dyDescent="0.3">
      <c r="C3" s="4" t="str">
        <f>'REKAP NILAI'!A2</f>
        <v>PERIODE : JAN - APR 2025</v>
      </c>
    </row>
    <row r="4" spans="3:8" ht="13.05" x14ac:dyDescent="0.3">
      <c r="C4" s="28" t="s">
        <v>96</v>
      </c>
    </row>
    <row r="6" spans="3:8" s="25" customFormat="1" ht="25.95" x14ac:dyDescent="0.35">
      <c r="C6" s="41" t="s">
        <v>118</v>
      </c>
      <c r="D6" s="42" t="s">
        <v>120</v>
      </c>
      <c r="E6" s="42" t="s">
        <v>0</v>
      </c>
      <c r="F6" s="42" t="s">
        <v>1</v>
      </c>
      <c r="G6" s="34"/>
      <c r="H6" s="26"/>
    </row>
    <row r="7" spans="3:8" ht="13.05" x14ac:dyDescent="0.3">
      <c r="C7" s="38" t="s">
        <v>119</v>
      </c>
      <c r="D7" s="38"/>
      <c r="E7" s="39"/>
      <c r="F7" s="40"/>
    </row>
    <row r="8" spans="3:8" ht="14.55" customHeight="1" x14ac:dyDescent="0.3">
      <c r="C8" s="7" t="s">
        <v>2</v>
      </c>
      <c r="D8" s="83">
        <v>0</v>
      </c>
      <c r="E8" s="8"/>
      <c r="F8" s="9"/>
    </row>
    <row r="9" spans="3:8" x14ac:dyDescent="0.3">
      <c r="C9" s="10" t="s">
        <v>3</v>
      </c>
      <c r="D9" s="84"/>
      <c r="E9" s="11" t="s">
        <v>4</v>
      </c>
      <c r="F9" s="12">
        <v>30</v>
      </c>
      <c r="G9" s="24"/>
      <c r="H9" s="23"/>
    </row>
    <row r="10" spans="3:8" x14ac:dyDescent="0.3">
      <c r="C10" s="13" t="s">
        <v>5</v>
      </c>
      <c r="D10" s="84"/>
      <c r="E10" s="14" t="s">
        <v>6</v>
      </c>
      <c r="F10" s="15"/>
    </row>
    <row r="11" spans="3:8" x14ac:dyDescent="0.3">
      <c r="C11" s="13" t="s">
        <v>7</v>
      </c>
      <c r="D11" s="85"/>
      <c r="E11" s="14" t="s">
        <v>116</v>
      </c>
      <c r="F11" s="15"/>
    </row>
    <row r="12" spans="3:8" ht="13.05" x14ac:dyDescent="0.3">
      <c r="C12" s="36" t="s">
        <v>8</v>
      </c>
      <c r="D12" s="36"/>
      <c r="E12" s="36"/>
      <c r="F12" s="37"/>
    </row>
    <row r="13" spans="3:8" x14ac:dyDescent="0.3">
      <c r="C13" s="16" t="s">
        <v>9</v>
      </c>
      <c r="D13" s="80">
        <v>1</v>
      </c>
      <c r="E13" s="11" t="s">
        <v>4</v>
      </c>
      <c r="F13" s="15">
        <v>30</v>
      </c>
    </row>
    <row r="14" spans="3:8" x14ac:dyDescent="0.3">
      <c r="C14" s="16" t="s">
        <v>10</v>
      </c>
      <c r="D14" s="81"/>
      <c r="E14" s="14" t="s">
        <v>6</v>
      </c>
      <c r="F14" s="15"/>
    </row>
    <row r="15" spans="3:8" x14ac:dyDescent="0.3">
      <c r="C15" s="16" t="s">
        <v>11</v>
      </c>
      <c r="D15" s="82"/>
      <c r="E15" s="14" t="s">
        <v>116</v>
      </c>
      <c r="F15" s="15"/>
    </row>
    <row r="16" spans="3:8" s="25" customFormat="1" ht="13.05" x14ac:dyDescent="0.35">
      <c r="C16" s="17" t="s">
        <v>13</v>
      </c>
      <c r="D16" s="17"/>
      <c r="E16" s="6"/>
      <c r="F16" s="6"/>
      <c r="G16" s="34"/>
      <c r="H16" s="26"/>
    </row>
    <row r="17" spans="1:11" s="23" customFormat="1" ht="13.05" x14ac:dyDescent="0.3">
      <c r="A17" s="4"/>
      <c r="B17" s="4"/>
      <c r="C17" s="13" t="s">
        <v>14</v>
      </c>
      <c r="D17" s="13"/>
      <c r="E17" s="14" t="s">
        <v>4</v>
      </c>
      <c r="F17" s="15">
        <v>10</v>
      </c>
      <c r="G17" s="33"/>
      <c r="H17" s="24"/>
      <c r="I17" s="4"/>
      <c r="J17" s="4"/>
      <c r="K17" s="4"/>
    </row>
    <row r="18" spans="1:11" s="23" customFormat="1" ht="13.05" x14ac:dyDescent="0.3">
      <c r="A18" s="4"/>
      <c r="B18" s="4"/>
      <c r="C18" s="13" t="s">
        <v>15</v>
      </c>
      <c r="D18" s="13"/>
      <c r="E18" s="14" t="s">
        <v>6</v>
      </c>
      <c r="F18" s="15"/>
      <c r="G18" s="33"/>
      <c r="H18" s="24"/>
      <c r="I18" s="4"/>
      <c r="J18" s="4"/>
      <c r="K18" s="4"/>
    </row>
    <row r="19" spans="1:11" s="23" customFormat="1" ht="13.05" x14ac:dyDescent="0.3">
      <c r="A19" s="4"/>
      <c r="B19" s="4"/>
      <c r="C19" s="13" t="s">
        <v>16</v>
      </c>
      <c r="D19" s="13"/>
      <c r="E19" s="14" t="s">
        <v>4</v>
      </c>
      <c r="F19" s="15"/>
      <c r="G19" s="33"/>
      <c r="H19" s="24"/>
      <c r="I19" s="4"/>
      <c r="J19" s="4"/>
      <c r="K19" s="4"/>
    </row>
    <row r="20" spans="1:11" s="23" customFormat="1" ht="13.05" x14ac:dyDescent="0.3">
      <c r="A20" s="4"/>
      <c r="B20" s="4"/>
      <c r="C20" s="13" t="s">
        <v>17</v>
      </c>
      <c r="D20" s="13"/>
      <c r="E20" s="14" t="s">
        <v>6</v>
      </c>
      <c r="F20" s="15">
        <v>5</v>
      </c>
      <c r="G20" s="33"/>
      <c r="H20" s="24"/>
      <c r="I20" s="4"/>
      <c r="J20" s="4"/>
      <c r="K20" s="4"/>
    </row>
    <row r="21" spans="1:11" s="23" customFormat="1" ht="13.05" x14ac:dyDescent="0.3">
      <c r="A21" s="4"/>
      <c r="B21" s="4"/>
      <c r="C21" s="13" t="s">
        <v>18</v>
      </c>
      <c r="D21" s="13"/>
      <c r="E21" s="14" t="s">
        <v>4</v>
      </c>
      <c r="F21" s="15"/>
      <c r="G21" s="33"/>
      <c r="H21" s="24"/>
      <c r="I21" s="4"/>
      <c r="J21" s="4"/>
      <c r="K21" s="4"/>
    </row>
    <row r="22" spans="1:11" s="23" customFormat="1" ht="13.05" x14ac:dyDescent="0.3">
      <c r="A22" s="4"/>
      <c r="B22" s="4"/>
      <c r="C22" s="13" t="s">
        <v>19</v>
      </c>
      <c r="D22" s="13"/>
      <c r="E22" s="14" t="s">
        <v>12</v>
      </c>
      <c r="F22" s="15"/>
      <c r="G22" s="33"/>
      <c r="H22" s="24"/>
      <c r="I22" s="4"/>
      <c r="J22" s="4"/>
      <c r="K22" s="4"/>
    </row>
    <row r="23" spans="1:11" s="23" customFormat="1" ht="13.05" x14ac:dyDescent="0.3">
      <c r="A23" s="4"/>
      <c r="B23" s="4"/>
      <c r="C23" s="13" t="s">
        <v>20</v>
      </c>
      <c r="D23" s="13"/>
      <c r="E23" s="14" t="s">
        <v>6</v>
      </c>
      <c r="F23" s="15">
        <v>1</v>
      </c>
      <c r="G23" s="33"/>
      <c r="H23" s="24"/>
      <c r="I23" s="4"/>
      <c r="J23" s="4"/>
      <c r="K23" s="4"/>
    </row>
    <row r="24" spans="1:11" s="23" customFormat="1" ht="13.05" x14ac:dyDescent="0.3">
      <c r="A24" s="4"/>
      <c r="B24" s="4"/>
      <c r="C24" s="17" t="s">
        <v>21</v>
      </c>
      <c r="D24" s="17"/>
      <c r="E24" s="6"/>
      <c r="F24" s="6"/>
      <c r="G24" s="33"/>
      <c r="H24" s="24"/>
      <c r="I24" s="4"/>
      <c r="J24" s="4"/>
      <c r="K24" s="4"/>
    </row>
    <row r="25" spans="1:11" s="23" customFormat="1" ht="13.05" x14ac:dyDescent="0.3">
      <c r="A25" s="4"/>
      <c r="B25" s="4"/>
      <c r="C25" s="13" t="s">
        <v>121</v>
      </c>
      <c r="D25" s="13"/>
      <c r="E25" s="14" t="s">
        <v>4</v>
      </c>
      <c r="F25" s="15">
        <v>5</v>
      </c>
      <c r="G25" s="33"/>
      <c r="H25" s="24"/>
      <c r="I25" s="4"/>
      <c r="J25" s="4"/>
      <c r="K25" s="4"/>
    </row>
    <row r="26" spans="1:11" s="23" customFormat="1" ht="13.05" x14ac:dyDescent="0.3">
      <c r="A26" s="4"/>
      <c r="B26" s="4"/>
      <c r="C26" s="13" t="s">
        <v>122</v>
      </c>
      <c r="D26" s="13"/>
      <c r="E26" s="14" t="s">
        <v>6</v>
      </c>
      <c r="F26" s="15"/>
      <c r="G26" s="33"/>
      <c r="H26" s="24"/>
      <c r="I26" s="4"/>
      <c r="J26" s="4"/>
      <c r="K26" s="4"/>
    </row>
    <row r="27" spans="1:11" s="23" customFormat="1" ht="13.05" x14ac:dyDescent="0.3">
      <c r="A27" s="4"/>
      <c r="B27" s="4"/>
      <c r="C27" s="18" t="s">
        <v>22</v>
      </c>
      <c r="D27" s="18"/>
      <c r="E27" s="6"/>
      <c r="F27" s="6"/>
      <c r="G27" s="33"/>
      <c r="H27" s="24"/>
      <c r="I27" s="4"/>
      <c r="J27" s="4"/>
      <c r="K27" s="4"/>
    </row>
    <row r="28" spans="1:11" ht="13.05" x14ac:dyDescent="0.3">
      <c r="C28" s="13" t="s">
        <v>23</v>
      </c>
      <c r="D28" s="13"/>
      <c r="E28" s="14" t="s">
        <v>4</v>
      </c>
      <c r="F28" s="15">
        <v>5</v>
      </c>
    </row>
    <row r="29" spans="1:11" ht="13.05" x14ac:dyDescent="0.3">
      <c r="C29" s="13" t="s">
        <v>24</v>
      </c>
      <c r="D29" s="13"/>
      <c r="E29" s="14" t="s">
        <v>6</v>
      </c>
      <c r="F29" s="15"/>
    </row>
    <row r="30" spans="1:11" ht="13.05" x14ac:dyDescent="0.3">
      <c r="C30" s="13" t="s">
        <v>25</v>
      </c>
      <c r="D30" s="13"/>
      <c r="E30" s="14" t="s">
        <v>4</v>
      </c>
      <c r="F30" s="15">
        <v>5</v>
      </c>
    </row>
    <row r="31" spans="1:11" ht="13.05" x14ac:dyDescent="0.3">
      <c r="C31" s="13" t="s">
        <v>26</v>
      </c>
      <c r="D31" s="13"/>
      <c r="E31" s="14" t="s">
        <v>6</v>
      </c>
      <c r="F31" s="15"/>
    </row>
    <row r="32" spans="1:11" ht="13.05" x14ac:dyDescent="0.3">
      <c r="C32" s="19"/>
      <c r="D32" s="19"/>
      <c r="E32" s="20"/>
      <c r="F32" s="20"/>
      <c r="G32" s="35"/>
    </row>
    <row r="33" spans="1:11" s="25" customFormat="1" ht="25.95" x14ac:dyDescent="0.35">
      <c r="C33" s="5" t="s">
        <v>27</v>
      </c>
      <c r="D33" s="6" t="s">
        <v>1</v>
      </c>
      <c r="E33" s="6" t="s">
        <v>0</v>
      </c>
      <c r="F33" s="6" t="s">
        <v>87</v>
      </c>
      <c r="G33" s="34"/>
      <c r="H33" s="26"/>
    </row>
    <row r="34" spans="1:11" x14ac:dyDescent="0.3">
      <c r="C34" s="13" t="s">
        <v>28</v>
      </c>
      <c r="D34" s="14" t="s">
        <v>29</v>
      </c>
      <c r="E34" s="27" t="s">
        <v>4</v>
      </c>
      <c r="F34" s="77">
        <f>SUM(F7:F31)</f>
        <v>91</v>
      </c>
    </row>
    <row r="35" spans="1:11" x14ac:dyDescent="0.3">
      <c r="C35" s="13" t="s">
        <v>123</v>
      </c>
      <c r="D35" s="46" t="s">
        <v>30</v>
      </c>
      <c r="E35" s="47" t="s">
        <v>12</v>
      </c>
      <c r="F35" s="78"/>
    </row>
    <row r="36" spans="1:11" x14ac:dyDescent="0.3">
      <c r="C36" s="13" t="s">
        <v>31</v>
      </c>
      <c r="D36" s="14" t="s">
        <v>32</v>
      </c>
      <c r="E36" s="27" t="s">
        <v>6</v>
      </c>
      <c r="F36" s="78"/>
    </row>
    <row r="37" spans="1:11" x14ac:dyDescent="0.3">
      <c r="C37" s="13" t="s">
        <v>33</v>
      </c>
      <c r="D37" s="14" t="s">
        <v>34</v>
      </c>
      <c r="E37" s="27" t="s">
        <v>116</v>
      </c>
      <c r="F37" s="79"/>
    </row>
    <row r="38" spans="1:11" ht="13.05" x14ac:dyDescent="0.3">
      <c r="C38" s="19"/>
      <c r="D38" s="19"/>
      <c r="E38" s="20"/>
      <c r="F38" s="20"/>
    </row>
    <row r="39" spans="1:11" ht="13.05" x14ac:dyDescent="0.3">
      <c r="C39" s="4" t="str">
        <f>'REKAP NILAI'!E54</f>
        <v>Cimahi, 09 Januari 2025</v>
      </c>
    </row>
    <row r="40" spans="1:11" ht="13.05" x14ac:dyDescent="0.3">
      <c r="C40" s="4" t="s">
        <v>35</v>
      </c>
      <c r="E40" s="4" t="s">
        <v>36</v>
      </c>
    </row>
    <row r="44" spans="1:11" s="23" customFormat="1" ht="13.05" x14ac:dyDescent="0.3">
      <c r="A44" s="4"/>
      <c r="B44" s="4"/>
      <c r="C44" s="21"/>
      <c r="D44" s="21"/>
      <c r="E44" s="21"/>
      <c r="F44" s="21"/>
      <c r="G44" s="33"/>
      <c r="H44" s="24"/>
      <c r="I44" s="4"/>
      <c r="J44" s="4"/>
      <c r="K44" s="4"/>
    </row>
    <row r="45" spans="1:11" s="23" customFormat="1" ht="13.05" x14ac:dyDescent="0.3">
      <c r="A45" s="4"/>
      <c r="B45" s="4"/>
      <c r="C45" s="21" t="s">
        <v>37</v>
      </c>
      <c r="D45" s="21"/>
      <c r="E45" s="22" t="s">
        <v>38</v>
      </c>
      <c r="F45" s="22"/>
      <c r="G45" s="33"/>
      <c r="H45" s="24"/>
      <c r="I45" s="4"/>
      <c r="J45" s="4"/>
      <c r="K45" s="4"/>
    </row>
    <row r="46" spans="1:11" s="23" customFormat="1" ht="13.05" x14ac:dyDescent="0.3">
      <c r="A46" s="4"/>
      <c r="B46" s="4"/>
      <c r="C46" s="4" t="s">
        <v>129</v>
      </c>
      <c r="D46" s="4"/>
      <c r="E46" s="4" t="s">
        <v>39</v>
      </c>
      <c r="F46" s="4"/>
      <c r="G46" s="33"/>
      <c r="H46" s="24"/>
      <c r="I46" s="4"/>
      <c r="J46" s="4"/>
      <c r="K46" s="4"/>
    </row>
  </sheetData>
  <dataConsolidate/>
  <mergeCells count="3">
    <mergeCell ref="D8:D11"/>
    <mergeCell ref="D13:D15"/>
    <mergeCell ref="F34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C k V 0 W f / c m o K j A A A A 9 g A A A B I A H A B D b 2 5 m a W c v U G F j a 2 F n Z S 5 4 b W w g o h g A K K A U A A A A A A A A A A A A A A A A A A A A A A A A A A A A h Y + 9 D o I w F I V f h X S n P 7 A Q c q m D q y Q m R O P a Q I V G u B h a L O / m 4 C P 5 C m I U d X M 8 3 / m G c + 7 X G 6 y m r g 0 u e r C m x 4 w I y k m g s e w r g 3 V G R n c M E 7 K S s F X l S d U 6 m G W 0 6 W S r j D T O n V P G v P f U x 7 Q f a h Z x L t g h 3 x R l o z t F P r L 5 L 4 c G r V N Y a i J h / x o j I y r i h I q E U w 5 s g Z A b / A r R v P f Z / k B Y j 6 0 b B y 0 1 h r s C 2 B K B v T / I B 1 B L A w Q U A A I A C A A K R X R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k V 0 W S i K R 7 g O A A A A E Q A A A B M A H A B G b 3 J t d W x h c y 9 T Z W N 0 a W 9 u M S 5 t I K I Y A C i g F A A A A A A A A A A A A A A A A A A A A A A A A A A A A C t O T S 7 J z M 9 T C I b Q h t Y A U E s B A i 0 A F A A C A A g A C k V 0 W f / c m o K j A A A A 9 g A A A B I A A A A A A A A A A A A A A A A A A A A A A E N v b m Z p Z y 9 Q Y W N r Y W d l L n h t b F B L A Q I t A B Q A A g A I A A p F d F k P y u m r p A A A A O k A A A A T A A A A A A A A A A A A A A A A A O 8 A A A B b Q 2 9 u d G V u d F 9 U e X B l c 1 0 u e G 1 s U E s B A i 0 A F A A C A A g A C k V 0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D M V X 4 1 L j d L j r v d p r W C h o M A A A A A A g A A A A A A E G Y A A A A B A A A g A A A A l M C v F B P 2 r O a o x q U l m O n 0 L i X m 3 9 j E O f 5 F t 2 H q L n s r i J o A A A A A D o A A A A A C A A A g A A A A K 7 U T o 4 S B I x G r H c V 1 G d 1 / G t w p k z V p 5 t B V A x n l P l e g 6 M J Q A A A A v I a F 1 y N Y V g 7 Q Z I W K h p C W E k C f J W d c c c l O 8 G + r F I d z d l G P c t 1 r 0 E I 4 X g 7 o Q z g E / K l 7 3 u q A s G I m C p p Y K a D h k c / h k e s o k F C G k D n E 2 R U L / v K E t u R A A A A A 2 u m Q E A o F 3 t y 1 x + l T U x N i / 7 f T q 4 H 5 l i L t + r z R g f L H + e q B V D g n o g 3 / c g 5 Z X N g 3 7 T k G v N c e A L A 6 W l Y o W H / 1 n j 6 3 J g = = < / D a t a M a s h u p > 
</file>

<file path=customXml/itemProps1.xml><?xml version="1.0" encoding="utf-8"?>
<ds:datastoreItem xmlns:ds="http://schemas.openxmlformats.org/officeDocument/2006/customXml" ds:itemID="{139D844C-4879-4051-ACF4-3D97485DDDF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REKAP NILAI</vt:lpstr>
      <vt:lpstr>Sheet1</vt:lpstr>
      <vt:lpstr>SRIREJEKI</vt:lpstr>
      <vt:lpstr>ISTW</vt:lpstr>
      <vt:lpstr>POSCO</vt:lpstr>
      <vt:lpstr>CONEX</vt:lpstr>
      <vt:lpstr>MWS</vt:lpstr>
      <vt:lpstr>DAEKAN</vt:lpstr>
      <vt:lpstr>MATSUYA</vt:lpstr>
      <vt:lpstr>UNGGUL</vt:lpstr>
      <vt:lpstr>MARGA</vt:lpstr>
      <vt:lpstr>TECHNOWOOD</vt:lpstr>
      <vt:lpstr>ROYAL</vt:lpstr>
      <vt:lpstr>TSJ</vt:lpstr>
      <vt:lpstr>TJIKKO</vt:lpstr>
      <vt:lpstr>ERLANGGA</vt:lpstr>
      <vt:lpstr>ARMSTRONG</vt:lpstr>
      <vt:lpstr>IMAI</vt:lpstr>
      <vt:lpstr>SANTO</vt:lpstr>
      <vt:lpstr>POLYNDO</vt:lpstr>
      <vt:lpstr>HADI</vt:lpstr>
      <vt:lpstr>CMI</vt:lpstr>
      <vt:lpstr>DKP</vt:lpstr>
      <vt:lpstr>ARTEK</vt:lpstr>
      <vt:lpstr>TRIJAYA</vt:lpstr>
      <vt:lpstr>GARMET</vt:lpstr>
      <vt:lpstr>GINSA</vt:lpstr>
      <vt:lpstr>MEGA</vt:lpstr>
      <vt:lpstr>ATEJA</vt:lpstr>
      <vt:lpstr>SC</vt:lpstr>
      <vt:lpstr>MEIWA</vt:lpstr>
      <vt:lpstr>STERLING</vt:lpstr>
      <vt:lpstr>AKZO</vt:lpstr>
      <vt:lpstr>CG</vt:lpstr>
      <vt:lpstr>SMP</vt:lpstr>
      <vt:lpstr>HMS</vt:lpstr>
      <vt:lpstr>HINANI</vt:lpstr>
      <vt:lpstr>RAJAWALI</vt:lpstr>
      <vt:lpstr>NUMAN</vt:lpstr>
      <vt:lpstr>BAHTERA</vt:lpstr>
      <vt:lpstr>RCA</vt:lpstr>
      <vt:lpstr>TRISONS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Ichwan</dc:creator>
  <cp:lastModifiedBy>Reggi R.</cp:lastModifiedBy>
  <cp:lastPrinted>2025-04-17T06:21:57Z</cp:lastPrinted>
  <dcterms:created xsi:type="dcterms:W3CDTF">2024-03-15T07:35:12Z</dcterms:created>
  <dcterms:modified xsi:type="dcterms:W3CDTF">2025-06-26T07:01:05Z</dcterms:modified>
</cp:coreProperties>
</file>